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9040" windowHeight="15840" tabRatio="850"/>
  </bookViews>
  <sheets>
    <sheet name="Приложение 3 " sheetId="4" r:id="rId1"/>
  </sheets>
  <calcPr calcId="145621"/>
</workbook>
</file>

<file path=xl/calcChain.xml><?xml version="1.0" encoding="utf-8"?>
<calcChain xmlns="http://schemas.openxmlformats.org/spreadsheetml/2006/main">
  <c r="I78" i="4" l="1"/>
  <c r="J80" i="4"/>
  <c r="I80" i="4"/>
  <c r="K27" i="4"/>
  <c r="J25" i="4"/>
  <c r="I26" i="4"/>
  <c r="K26" i="4" s="1"/>
  <c r="I24" i="4"/>
  <c r="K25" i="4" l="1"/>
  <c r="I25" i="4"/>
  <c r="K50" i="4"/>
  <c r="K49" i="4"/>
  <c r="K186" i="4"/>
  <c r="K185" i="4"/>
  <c r="K136" i="4"/>
  <c r="J184" i="4"/>
  <c r="I184" i="4"/>
  <c r="K172" i="4"/>
  <c r="J171" i="4"/>
  <c r="J170" i="4" s="1"/>
  <c r="I171" i="4"/>
  <c r="I170" i="4" s="1"/>
  <c r="J154" i="4"/>
  <c r="J153" i="4" s="1"/>
  <c r="K147" i="4"/>
  <c r="J146" i="4"/>
  <c r="I146" i="4"/>
  <c r="I145" i="4" s="1"/>
  <c r="K170" i="4" l="1"/>
  <c r="K146" i="4"/>
  <c r="K171" i="4"/>
  <c r="K184" i="4"/>
  <c r="J145" i="4"/>
  <c r="K145" i="4" s="1"/>
  <c r="I106" i="4"/>
  <c r="I105" i="4" s="1"/>
  <c r="I104" i="4" s="1"/>
  <c r="K78" i="4"/>
  <c r="K208" i="4"/>
  <c r="J207" i="4"/>
  <c r="I207" i="4"/>
  <c r="I206" i="4" s="1"/>
  <c r="I204" i="4" s="1"/>
  <c r="I203" i="4" s="1"/>
  <c r="K202" i="4"/>
  <c r="J201" i="4"/>
  <c r="J199" i="4" s="1"/>
  <c r="J200" i="4"/>
  <c r="K196" i="4"/>
  <c r="J195" i="4"/>
  <c r="I195" i="4"/>
  <c r="I194" i="4" s="1"/>
  <c r="I193" i="4" s="1"/>
  <c r="I192" i="4" s="1"/>
  <c r="I191" i="4" s="1"/>
  <c r="J194" i="4"/>
  <c r="I190" i="4"/>
  <c r="K190" i="4" s="1"/>
  <c r="J189" i="4"/>
  <c r="J187" i="4" s="1"/>
  <c r="I189" i="4"/>
  <c r="I188" i="4" s="1"/>
  <c r="I187" i="4" s="1"/>
  <c r="J188" i="4"/>
  <c r="K183" i="4"/>
  <c r="J182" i="4"/>
  <c r="I182" i="4"/>
  <c r="I181" i="4" s="1"/>
  <c r="K180" i="4"/>
  <c r="J179" i="4"/>
  <c r="I179" i="4"/>
  <c r="I178" i="4"/>
  <c r="K177" i="4"/>
  <c r="J176" i="4"/>
  <c r="I176" i="4"/>
  <c r="K175" i="4"/>
  <c r="J174" i="4"/>
  <c r="I174" i="4"/>
  <c r="I173" i="4" s="1"/>
  <c r="K169" i="4"/>
  <c r="J168" i="4"/>
  <c r="I168" i="4"/>
  <c r="I167" i="4" s="1"/>
  <c r="K166" i="4"/>
  <c r="J165" i="4"/>
  <c r="I165" i="4"/>
  <c r="I164" i="4" s="1"/>
  <c r="K163" i="4"/>
  <c r="J162" i="4"/>
  <c r="I162" i="4"/>
  <c r="K161" i="4"/>
  <c r="J160" i="4"/>
  <c r="I160" i="4"/>
  <c r="I159" i="4" s="1"/>
  <c r="K158" i="4"/>
  <c r="J157" i="4"/>
  <c r="I157" i="4"/>
  <c r="I156" i="4" s="1"/>
  <c r="K155" i="4"/>
  <c r="I154" i="4"/>
  <c r="K154" i="4" s="1"/>
  <c r="I153" i="4"/>
  <c r="K153" i="4" s="1"/>
  <c r="K152" i="4"/>
  <c r="J151" i="4"/>
  <c r="K144" i="4"/>
  <c r="J143" i="4"/>
  <c r="I143" i="4"/>
  <c r="K142" i="4"/>
  <c r="J141" i="4"/>
  <c r="I141" i="4"/>
  <c r="K139" i="4"/>
  <c r="J138" i="4"/>
  <c r="I138" i="4"/>
  <c r="I137" i="4" s="1"/>
  <c r="J137" i="4"/>
  <c r="J135" i="4"/>
  <c r="I135" i="4"/>
  <c r="K134" i="4"/>
  <c r="J133" i="4"/>
  <c r="I133" i="4"/>
  <c r="K131" i="4"/>
  <c r="J130" i="4"/>
  <c r="J129" i="4" s="1"/>
  <c r="K126" i="4"/>
  <c r="J125" i="4"/>
  <c r="I125" i="4"/>
  <c r="I124" i="4" s="1"/>
  <c r="K123" i="4"/>
  <c r="J122" i="4"/>
  <c r="I122" i="4"/>
  <c r="I121" i="4"/>
  <c r="K121" i="4" s="1"/>
  <c r="J120" i="4"/>
  <c r="K115" i="4"/>
  <c r="J114" i="4"/>
  <c r="I114" i="4"/>
  <c r="I113" i="4" s="1"/>
  <c r="K112" i="4"/>
  <c r="J111" i="4"/>
  <c r="I111" i="4"/>
  <c r="I110" i="4" s="1"/>
  <c r="J110" i="4"/>
  <c r="K109" i="4"/>
  <c r="J108" i="4"/>
  <c r="I108" i="4"/>
  <c r="I107" i="4" s="1"/>
  <c r="J105" i="4"/>
  <c r="J104" i="4" s="1"/>
  <c r="K103" i="4"/>
  <c r="J102" i="4"/>
  <c r="I102" i="4"/>
  <c r="I101" i="4" s="1"/>
  <c r="K100" i="4"/>
  <c r="J99" i="4"/>
  <c r="K94" i="4"/>
  <c r="I93" i="4"/>
  <c r="K93" i="4" s="1"/>
  <c r="K91" i="4"/>
  <c r="J90" i="4"/>
  <c r="K90" i="4" s="1"/>
  <c r="K89" i="4"/>
  <c r="J88" i="4"/>
  <c r="I88" i="4"/>
  <c r="I87" i="4" s="1"/>
  <c r="K86" i="4"/>
  <c r="J85" i="4"/>
  <c r="J84" i="4" s="1"/>
  <c r="I85" i="4"/>
  <c r="I84" i="4" s="1"/>
  <c r="K83" i="4"/>
  <c r="J82" i="4"/>
  <c r="I82" i="4"/>
  <c r="I81" i="4" s="1"/>
  <c r="K80" i="4"/>
  <c r="J79" i="4"/>
  <c r="I79" i="4"/>
  <c r="J77" i="4"/>
  <c r="J76" i="4"/>
  <c r="I72" i="4"/>
  <c r="K72" i="4" s="1"/>
  <c r="J71" i="4"/>
  <c r="I71" i="4"/>
  <c r="I70" i="4"/>
  <c r="K70" i="4" s="1"/>
  <c r="J69" i="4"/>
  <c r="K64" i="4"/>
  <c r="J63" i="4"/>
  <c r="I63" i="4"/>
  <c r="I62" i="4" s="1"/>
  <c r="K61" i="4"/>
  <c r="J60" i="4"/>
  <c r="J59" i="4" s="1"/>
  <c r="I60" i="4"/>
  <c r="I59" i="4" s="1"/>
  <c r="K58" i="4"/>
  <c r="J57" i="4"/>
  <c r="I57" i="4"/>
  <c r="I56" i="4" s="1"/>
  <c r="K55" i="4"/>
  <c r="J54" i="4"/>
  <c r="I54" i="4"/>
  <c r="I53" i="4" s="1"/>
  <c r="K52" i="4"/>
  <c r="J51" i="4"/>
  <c r="I51" i="4"/>
  <c r="I48" i="4" s="1"/>
  <c r="K47" i="4"/>
  <c r="J46" i="4"/>
  <c r="K42" i="4"/>
  <c r="J41" i="4"/>
  <c r="I41" i="4"/>
  <c r="I40" i="4" s="1"/>
  <c r="K39" i="4"/>
  <c r="J38" i="4"/>
  <c r="K38" i="4" s="1"/>
  <c r="I37" i="4"/>
  <c r="K34" i="4"/>
  <c r="J33" i="4"/>
  <c r="I33" i="4"/>
  <c r="I32" i="4" s="1"/>
  <c r="J32" i="4"/>
  <c r="K32" i="4" s="1"/>
  <c r="K31" i="4"/>
  <c r="J30" i="4"/>
  <c r="I30" i="4"/>
  <c r="K29" i="4"/>
  <c r="J28" i="4"/>
  <c r="K24" i="4"/>
  <c r="J23" i="4"/>
  <c r="I23" i="4"/>
  <c r="K19" i="4"/>
  <c r="J18" i="4"/>
  <c r="J17" i="4" s="1"/>
  <c r="I18" i="4"/>
  <c r="I17" i="4" s="1"/>
  <c r="J22" i="4" l="1"/>
  <c r="J21" i="4" s="1"/>
  <c r="K179" i="4"/>
  <c r="K33" i="4"/>
  <c r="K79" i="4"/>
  <c r="K51" i="4"/>
  <c r="K82" i="4"/>
  <c r="I132" i="4"/>
  <c r="K135" i="4"/>
  <c r="K138" i="4"/>
  <c r="J48" i="4"/>
  <c r="K48" i="4" s="1"/>
  <c r="K41" i="4"/>
  <c r="K54" i="4"/>
  <c r="K84" i="4"/>
  <c r="K88" i="4"/>
  <c r="K108" i="4"/>
  <c r="K110" i="4"/>
  <c r="K114" i="4"/>
  <c r="K122" i="4"/>
  <c r="J132" i="4"/>
  <c r="K141" i="4"/>
  <c r="K165" i="4"/>
  <c r="K182" i="4"/>
  <c r="K188" i="4"/>
  <c r="K195" i="4"/>
  <c r="K207" i="4"/>
  <c r="J173" i="4"/>
  <c r="K173" i="4" s="1"/>
  <c r="K162" i="4"/>
  <c r="K160" i="4"/>
  <c r="I140" i="4"/>
  <c r="K106" i="4"/>
  <c r="K125" i="4"/>
  <c r="K143" i="4"/>
  <c r="I151" i="4"/>
  <c r="K151" i="4" s="1"/>
  <c r="K157" i="4"/>
  <c r="K176" i="4"/>
  <c r="K105" i="4"/>
  <c r="J181" i="4"/>
  <c r="J53" i="4"/>
  <c r="I130" i="4"/>
  <c r="I129" i="4" s="1"/>
  <c r="K129" i="4" s="1"/>
  <c r="J150" i="4"/>
  <c r="J164" i="4"/>
  <c r="K164" i="4" s="1"/>
  <c r="I36" i="4"/>
  <c r="K57" i="4"/>
  <c r="K63" i="4"/>
  <c r="K71" i="4"/>
  <c r="K102" i="4"/>
  <c r="J159" i="4"/>
  <c r="K159" i="4" s="1"/>
  <c r="K168" i="4"/>
  <c r="K187" i="4"/>
  <c r="J193" i="4"/>
  <c r="J192" i="4" s="1"/>
  <c r="K194" i="4"/>
  <c r="J37" i="4"/>
  <c r="K37" i="4" s="1"/>
  <c r="K30" i="4"/>
  <c r="I16" i="4"/>
  <c r="I15" i="4"/>
  <c r="K17" i="4"/>
  <c r="K59" i="4"/>
  <c r="K104" i="4"/>
  <c r="K137" i="4"/>
  <c r="J16" i="4"/>
  <c r="I46" i="4"/>
  <c r="I45" i="4" s="1"/>
  <c r="I44" i="4" s="1"/>
  <c r="I43" i="4" s="1"/>
  <c r="J56" i="4"/>
  <c r="K56" i="4" s="1"/>
  <c r="I69" i="4"/>
  <c r="I68" i="4" s="1"/>
  <c r="J81" i="4"/>
  <c r="I98" i="4"/>
  <c r="I97" i="4" s="1"/>
  <c r="I96" i="4" s="1"/>
  <c r="I95" i="4" s="1"/>
  <c r="J107" i="4"/>
  <c r="K107" i="4" s="1"/>
  <c r="I120" i="4"/>
  <c r="I119" i="4" s="1"/>
  <c r="I118" i="4" s="1"/>
  <c r="I117" i="4" s="1"/>
  <c r="J140" i="4"/>
  <c r="J167" i="4"/>
  <c r="K167" i="4" s="1"/>
  <c r="J206" i="4"/>
  <c r="K18" i="4"/>
  <c r="K23" i="4"/>
  <c r="I92" i="4"/>
  <c r="K92" i="4" s="1"/>
  <c r="K174" i="4"/>
  <c r="K189" i="4"/>
  <c r="I35" i="4"/>
  <c r="K60" i="4"/>
  <c r="J67" i="4"/>
  <c r="K85" i="4"/>
  <c r="K111" i="4"/>
  <c r="K133" i="4"/>
  <c r="I28" i="4"/>
  <c r="I22" i="4" s="1"/>
  <c r="J45" i="4"/>
  <c r="J62" i="4"/>
  <c r="K62" i="4" s="1"/>
  <c r="J68" i="4"/>
  <c r="I77" i="4"/>
  <c r="I76" i="4" s="1"/>
  <c r="J87" i="4"/>
  <c r="K87" i="4" s="1"/>
  <c r="J98" i="4"/>
  <c r="J101" i="4"/>
  <c r="K101" i="4" s="1"/>
  <c r="J113" i="4"/>
  <c r="K113" i="4" s="1"/>
  <c r="J119" i="4"/>
  <c r="J124" i="4"/>
  <c r="K124" i="4" s="1"/>
  <c r="J156" i="4"/>
  <c r="K156" i="4" s="1"/>
  <c r="J178" i="4"/>
  <c r="K178" i="4" s="1"/>
  <c r="J198" i="4"/>
  <c r="I201" i="4"/>
  <c r="I200" i="4" s="1"/>
  <c r="K193" i="4" l="1"/>
  <c r="J20" i="4"/>
  <c r="J127" i="4"/>
  <c r="J128" i="4"/>
  <c r="K68" i="4"/>
  <c r="I127" i="4"/>
  <c r="K132" i="4"/>
  <c r="I128" i="4"/>
  <c r="K181" i="4"/>
  <c r="J148" i="4"/>
  <c r="K130" i="4"/>
  <c r="K53" i="4"/>
  <c r="J44" i="4"/>
  <c r="K77" i="4"/>
  <c r="I150" i="4"/>
  <c r="I149" i="4"/>
  <c r="K28" i="4"/>
  <c r="I21" i="4"/>
  <c r="I20" i="4" s="1"/>
  <c r="K20" i="4" s="1"/>
  <c r="K22" i="4"/>
  <c r="K140" i="4"/>
  <c r="K192" i="4"/>
  <c r="J191" i="4"/>
  <c r="K191" i="4" s="1"/>
  <c r="J97" i="4"/>
  <c r="K98" i="4"/>
  <c r="J197" i="4"/>
  <c r="K206" i="4"/>
  <c r="J205" i="4"/>
  <c r="I67" i="4"/>
  <c r="K67" i="4" s="1"/>
  <c r="I66" i="4"/>
  <c r="I65" i="4" s="1"/>
  <c r="J15" i="4"/>
  <c r="K16" i="4"/>
  <c r="K46" i="4"/>
  <c r="J149" i="4"/>
  <c r="K201" i="4"/>
  <c r="K120" i="4"/>
  <c r="K119" i="4"/>
  <c r="J118" i="4"/>
  <c r="K118" i="4" s="1"/>
  <c r="J117" i="4"/>
  <c r="J66" i="4"/>
  <c r="I199" i="4"/>
  <c r="K199" i="4" s="1"/>
  <c r="K200" i="4"/>
  <c r="I198" i="4"/>
  <c r="I197" i="4" s="1"/>
  <c r="I75" i="4"/>
  <c r="I74" i="4" s="1"/>
  <c r="I73" i="4" s="1"/>
  <c r="K76" i="4"/>
  <c r="K45" i="4"/>
  <c r="K81" i="4"/>
  <c r="J75" i="4"/>
  <c r="J36" i="4"/>
  <c r="K36" i="4" s="1"/>
  <c r="K40" i="4"/>
  <c r="J35" i="4"/>
  <c r="K35" i="4" s="1"/>
  <c r="K99" i="4"/>
  <c r="K69" i="4"/>
  <c r="K21" i="4" l="1"/>
  <c r="K127" i="4"/>
  <c r="I148" i="4"/>
  <c r="I116" i="4" s="1"/>
  <c r="I14" i="4"/>
  <c r="K148" i="4"/>
  <c r="K128" i="4"/>
  <c r="K149" i="4"/>
  <c r="K150" i="4"/>
  <c r="K44" i="4"/>
  <c r="J43" i="4"/>
  <c r="K43" i="4" s="1"/>
  <c r="J95" i="4"/>
  <c r="K95" i="4" s="1"/>
  <c r="K97" i="4"/>
  <c r="J96" i="4"/>
  <c r="K96" i="4" s="1"/>
  <c r="K66" i="4"/>
  <c r="J65" i="4"/>
  <c r="K65" i="4" s="1"/>
  <c r="K75" i="4"/>
  <c r="J74" i="4"/>
  <c r="K15" i="4"/>
  <c r="K198" i="4"/>
  <c r="J116" i="4"/>
  <c r="K117" i="4"/>
  <c r="K205" i="4"/>
  <c r="J204" i="4"/>
  <c r="K197" i="4"/>
  <c r="K116" i="4" l="1"/>
  <c r="J14" i="4"/>
  <c r="I209" i="4"/>
  <c r="I13" i="4" s="1"/>
  <c r="K204" i="4"/>
  <c r="J203" i="4"/>
  <c r="K203" i="4" s="1"/>
  <c r="K74" i="4"/>
  <c r="J73" i="4"/>
  <c r="K14" i="4" l="1"/>
  <c r="J209" i="4"/>
  <c r="K73" i="4"/>
  <c r="J13" i="4" l="1"/>
  <c r="K13" i="4" s="1"/>
  <c r="K209" i="4"/>
</calcChain>
</file>

<file path=xl/sharedStrings.xml><?xml version="1.0" encoding="utf-8"?>
<sst xmlns="http://schemas.openxmlformats.org/spreadsheetml/2006/main" count="1204" uniqueCount="173">
  <si>
    <t>Приложение № 1</t>
  </si>
  <si>
    <t>Иные межбюджетные трансферты</t>
  </si>
  <si>
    <t>к решению Собрания депутатов муниципального образования "Каменское</t>
  </si>
  <si>
    <t>от 15 декабря 2006 г №</t>
  </si>
  <si>
    <t>% исполнения</t>
  </si>
  <si>
    <t>Наименование</t>
  </si>
  <si>
    <t>Глава</t>
  </si>
  <si>
    <t>Раздел</t>
  </si>
  <si>
    <t>Под-раз-дел</t>
  </si>
  <si>
    <t>Целевая статья</t>
  </si>
  <si>
    <t>Вид расходов</t>
  </si>
  <si>
    <t>Администрация муниципального образования "Каменское"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</si>
  <si>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</si>
  <si>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</si>
  <si>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</si>
  <si>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</si>
  <si>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</si>
  <si>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100</t>
  </si>
  <si>
    <t>00</t>
  </si>
  <si>
    <t>00000</t>
  </si>
  <si>
    <t>Глава муниципального образования</t>
  </si>
  <si>
    <t>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</si>
  <si>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</si>
  <si>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</si>
  <si>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</si>
  <si>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</si>
  <si>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</si>
  <si>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содержание органов местного самоуправления и обеспечение их функций</t>
  </si>
  <si>
    <t>10020</t>
  </si>
  <si>
    <t>200</t>
  </si>
  <si>
    <t>240</t>
  </si>
  <si>
    <t>Иные бюджетные ассигнования</t>
  </si>
  <si>
    <t>800</t>
  </si>
  <si>
    <t>850</t>
  </si>
  <si>
    <t>Межбюджетные трансферты</t>
  </si>
  <si>
    <t>500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</si>
  <si>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</si>
  <si>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</si>
  <si>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</si>
  <si>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10060</t>
  </si>
  <si>
    <t>11</t>
  </si>
  <si>
    <t>Другие общегосударственные вопросы</t>
  </si>
  <si>
    <t>13</t>
  </si>
  <si>
    <t>Поддержка территориального общественного самоуправления</t>
  </si>
  <si>
    <t>10090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</si>
  <si>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</si>
  <si>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</si>
  <si>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</si>
  <si>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</si>
  <si>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</si>
  <si>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</si>
  <si>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09</t>
  </si>
  <si>
    <t>10</t>
  </si>
  <si>
    <t>11020</t>
  </si>
  <si>
    <t>Национальная экономика</t>
  </si>
  <si>
    <t>08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</si>
  <si>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</si>
  <si>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</si>
  <si>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</si>
  <si>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</si>
  <si>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Прочие мероприятия в области жилищного хозяйства</t>
  </si>
  <si>
    <t>17030</t>
  </si>
  <si>
    <t>Коммунальное хозяйство</t>
  </si>
  <si>
    <t>13010</t>
  </si>
  <si>
    <t>Предоставление субсидий 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</si>
  <si>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</si>
  <si>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</si>
  <si>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</si>
  <si>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17010</t>
  </si>
  <si>
    <t>Благоустройство</t>
  </si>
  <si>
    <t>Уличное освещение</t>
  </si>
  <si>
    <t>13020</t>
  </si>
  <si>
    <t xml:space="preserve">03 </t>
  </si>
  <si>
    <t>Прочие мероприятия в рамках благоустройства</t>
  </si>
  <si>
    <t>13040</t>
  </si>
  <si>
    <t>Мероприятия в сфере культуры и искусства</t>
  </si>
  <si>
    <t>14030</t>
  </si>
  <si>
    <t>Социальная политика</t>
  </si>
  <si>
    <t>Пенсионное обеспечение</t>
  </si>
  <si>
    <t>15010</t>
  </si>
  <si>
    <t>Социальное обеспечение и иные выплаты населению</t>
  </si>
  <si>
    <t>300</t>
  </si>
  <si>
    <t>Физическая культура и спорт</t>
  </si>
  <si>
    <t>Физическая культура</t>
  </si>
  <si>
    <t>Мероприятия в области физической культуры и спорта</t>
  </si>
  <si>
    <t>16010</t>
  </si>
  <si>
    <t>Утверждено с учетом изменений, руб.</t>
  </si>
  <si>
    <t>Исполнено, руб.</t>
  </si>
  <si>
    <t>10100</t>
  </si>
  <si>
    <t>Содержание муниципального имущества</t>
  </si>
  <si>
    <t>27400</t>
  </si>
  <si>
    <t>Частичное возмещение убытков по услугам бани</t>
  </si>
  <si>
    <t>28190</t>
  </si>
  <si>
    <t>Приложение № 3</t>
  </si>
  <si>
    <t>10170</t>
  </si>
  <si>
    <t>S8420</t>
  </si>
  <si>
    <t>Мероприятия по обеспечению пожарной безопасности</t>
  </si>
  <si>
    <t>21060</t>
  </si>
  <si>
    <t>F2</t>
  </si>
  <si>
    <t>55550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</si>
  <si>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</si>
  <si>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</si>
  <si>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Повышение уровня пожарной безопасности</t>
  </si>
  <si>
    <t>20820</t>
  </si>
  <si>
    <t>Закупка товаров,работ и услуг для обеспечения государственных     (муниципальных )нужд</t>
  </si>
  <si>
    <t>Иные закупки товаров , работ и услуг для обеспечения государственных (муниципальных )нужд</t>
  </si>
  <si>
    <t>78793</t>
  </si>
  <si>
    <t>Расходы на осуществление полномочий по осуществлению внешнего муниципального финансового контроля муниципальных образований</t>
  </si>
  <si>
    <t>Расходы на осуществление полномочий по осуществлению внутреннего муниципального финансового контроля муниципальных образований</t>
  </si>
  <si>
    <t>Средства благотворительной помощи</t>
  </si>
  <si>
    <t xml:space="preserve">Содержание и ремонт муниципальных дорог </t>
  </si>
  <si>
    <t>12020</t>
  </si>
  <si>
    <t>Муниципальная программа «Формирование современной комфортной городской среды в МО "Каменское" на 2018-2024 годы"</t>
  </si>
  <si>
    <t>Реализация программ формирования современной городской среды</t>
  </si>
  <si>
    <t>Устройство ледовой пешеходной переправы</t>
  </si>
  <si>
    <t>Культура,кинематография</t>
  </si>
  <si>
    <t>310</t>
  </si>
  <si>
    <t>Уплата налогов, сборов и иных платежей</t>
  </si>
  <si>
    <t xml:space="preserve">Осуществление государственных полномочий по созданию и функционированию административных комиссий </t>
  </si>
  <si>
    <t>Закупка товаров,работ и услуг дляобеспечения  государственных     (муниципальных )нужд</t>
  </si>
  <si>
    <t>Осуществление полномочий по оказанию поддержки социально ориентированным некоммерческим организациям в пределах полномочий, установленных статьями 31.1 и 31.3 Федерального закона от 12.01.1996г. №7-ФЗ "О некоммерческих организациях"</t>
  </si>
  <si>
    <t>20200</t>
  </si>
  <si>
    <t>Осуществление полномочий по принятию решений и проведению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</t>
  </si>
  <si>
    <t>20220</t>
  </si>
  <si>
    <t>Реализация муниципальной программы "Развитие ТОС в Мезенском районе"</t>
  </si>
  <si>
    <t>Защита населения и территории от чрезвычайных ситуаций природного и техногенного характера,  пожарная  безопасность</t>
  </si>
  <si>
    <t>Приобретение и установка автономных дымовых пожарных извещателей</t>
  </si>
  <si>
    <t>S6870</t>
  </si>
  <si>
    <t>Резервный фонд Администрации МО Мезенскй район</t>
  </si>
  <si>
    <t>853</t>
  </si>
  <si>
    <t>Другие вопросы в области национальной безопасности и правоохранительной деятельности</t>
  </si>
  <si>
    <t>14</t>
  </si>
  <si>
    <t>Осуществление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</si>
  <si>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20210</t>
  </si>
  <si>
    <t>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Федерации;</t>
  </si>
  <si>
    <t>20140</t>
  </si>
  <si>
    <t>Реализация муниципальной программы "Развитие общественного пассажирского транспорта и организация транспортного обслуживания населения, дорожной инфраструктуры МО  "Мезенский район" на 2021-2025 годы</t>
  </si>
  <si>
    <t>28110</t>
  </si>
  <si>
    <t>Иные межбюджетные трансферты за счет гранта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</si>
  <si>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78040</t>
  </si>
  <si>
    <t>Оплата налогов, сборов и иных платежей</t>
  </si>
  <si>
    <t>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 , а также иных полномочий органов местного самоуправления в соответствии с жилищным законодательством</t>
  </si>
  <si>
    <t>20150</t>
  </si>
  <si>
    <t>Мероприятия в области коммунального хозяйства</t>
  </si>
  <si>
    <t>Осуществление полномочий по организации в границах поселения водоснабжения населения, водоотведения, снабжение поселения топливом в пределах полномочий, установленных законодательством Российской Федерации</t>
  </si>
  <si>
    <t>20130</t>
  </si>
  <si>
    <t>Осуществление полномочий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</si>
  <si>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20160</t>
  </si>
  <si>
    <t>Осуществление полномочий по организации ритуальных услуг и содержание мест захоронения</t>
  </si>
  <si>
    <t>20180</t>
  </si>
  <si>
    <t>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</si>
  <si>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20170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</si>
  <si>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</si>
  <si>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20190</t>
  </si>
  <si>
    <t>010</t>
  </si>
  <si>
    <t>Другие вопросы в области культуры,кинематографии</t>
  </si>
  <si>
    <t>Выплата  пенсии за выслугу лет лицам, замещавшим  муниципальные должности на постоянной основе и должности муниципальной службы</t>
  </si>
  <si>
    <t>Публичные  нормативные  социальные выплаты гражданам</t>
  </si>
  <si>
    <t>ВСЕГО РАСХОДОВ</t>
  </si>
  <si>
    <t>Отчет об исполнении 
бюджета муниципального образования "Каменское" за 2022 год  в разрезе ведомственной структуры расходов</t>
  </si>
  <si>
    <t>20510</t>
  </si>
  <si>
    <t>20530</t>
  </si>
  <si>
    <t>8190</t>
  </si>
  <si>
    <t>Реализация программы "Комплексное развитие сельских территорий Мезенского района Архангельской области на 2020-2025годы" (ЛОС)</t>
  </si>
  <si>
    <t>Капитальные вложения в обьекты государственной (муниципальной ) собственности</t>
  </si>
  <si>
    <t>Бюджетные инвестиции в обьекты капитального строительства государственной (муниципальной собственности)</t>
  </si>
  <si>
    <t>Реализация программы "Комплексное развитие сельских территорий Мезенского района Архангельской области на 2020-2025годы" (реконструкция уличного освещения)</t>
  </si>
  <si>
    <t>s</t>
  </si>
  <si>
    <t>S6450</t>
  </si>
  <si>
    <t>Софинансирование выплаты выходного пособия</t>
  </si>
  <si>
    <t>к решению Собрания  депутатов</t>
  </si>
  <si>
    <t>Мезенского муниципального округа</t>
  </si>
  <si>
    <t xml:space="preserve">            от  6 апреля  2023  года № 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</si>
</sst>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"/>
    <numFmt numFmtId="166" formatCode="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10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165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justify"/>
    </xf>
    <xf numFmtId="0" fontId="6" fillId="0" borderId="1" xfId="0" applyFont="1" applyBorder="1"/>
    <xf numFmtId="166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166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164" fontId="18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9"/>
  <sheetViews>
    <sheetView tabSelected="1" zoomScaleNormal="100" workbookViewId="0">
      <selection activeCell="I4" sqref="I4:K4"/>
    </sheetView>
  </sheetViews>
  <sheetFormatPr defaultRowHeight="12" x14ac:dyDescent="0.2"/>
  <cols>
    <col min="1" max="1" width="39.7109375" style="1" customWidth="1"/>
    <col min="2" max="2" width="6.42578125" style="1" customWidth="1"/>
    <col min="3" max="3" width="5" style="1" customWidth="1"/>
    <col min="4" max="4" width="4.28515625" style="1" customWidth="1"/>
    <col min="5" max="5" width="5" style="1" customWidth="1"/>
    <col min="6" max="6" width="5.28515625" style="1" customWidth="1"/>
    <col min="7" max="8" width="8" style="1" customWidth="1"/>
    <col min="9" max="9" width="14.7109375" style="1" customWidth="1"/>
    <col min="10" max="10" width="15.7109375" style="1" customWidth="1"/>
    <col min="11" max="11" width="9.85546875" style="1" customWidth="1"/>
    <col min="12" max="12" width="10.7109375" style="1" bestFit="1" customWidth="1"/>
    <col min="13" max="16384" width="9.140625" style="1"/>
  </cols>
  <sheetData>
    <row r="1" spans="1:13" x14ac:dyDescent="0.2">
      <c r="I1" s="82" t="s">
        <v>93</v>
      </c>
      <c r="J1" s="82"/>
    </row>
    <row r="2" spans="1:13" ht="12" customHeight="1" x14ac:dyDescent="0.2">
      <c r="H2" s="80"/>
      <c r="J2" s="82" t="s">
        <v>170</v>
      </c>
      <c r="K2" s="82"/>
      <c r="L2" s="81"/>
      <c r="M2" s="81"/>
    </row>
    <row r="3" spans="1:13" ht="12" customHeight="1" x14ac:dyDescent="0.2">
      <c r="H3" s="81"/>
      <c r="I3" s="82" t="s">
        <v>171</v>
      </c>
      <c r="J3" s="82"/>
      <c r="K3" s="82"/>
      <c r="L3" s="81"/>
      <c r="M3" s="81"/>
    </row>
    <row r="4" spans="1:13" ht="14.25" customHeight="1" x14ac:dyDescent="0.2">
      <c r="H4" s="81"/>
      <c r="I4" s="82" t="s">
        <v>172</v>
      </c>
      <c r="J4" s="82"/>
      <c r="K4" s="82"/>
      <c r="L4" s="81"/>
      <c r="M4" s="81"/>
    </row>
    <row r="5" spans="1:13" ht="21" customHeight="1" x14ac:dyDescent="0.2">
      <c r="H5" s="81"/>
      <c r="I5" s="81"/>
      <c r="J5" s="81"/>
    </row>
    <row r="6" spans="1:13" hidden="1" x14ac:dyDescent="0.2">
      <c r="G6" s="1" t="s">
        <v>0</v>
      </c>
    </row>
    <row r="7" spans="1:13" ht="30" hidden="1" customHeight="1" thickBot="1" x14ac:dyDescent="0.25">
      <c r="G7" s="87" t="s">
        <v>2</v>
      </c>
      <c r="H7" s="87"/>
    </row>
    <row r="8" spans="1:13" hidden="1" x14ac:dyDescent="0.2">
      <c r="G8" s="1" t="s">
        <v>3</v>
      </c>
    </row>
    <row r="9" spans="1:13" ht="49.5" customHeight="1" x14ac:dyDescent="0.25">
      <c r="A9" s="88" t="s">
        <v>159</v>
      </c>
      <c r="B9" s="88"/>
      <c r="C9" s="88"/>
      <c r="D9" s="88"/>
      <c r="E9" s="88"/>
      <c r="F9" s="88"/>
      <c r="G9" s="88"/>
      <c r="H9" s="88"/>
      <c r="I9" s="88"/>
      <c r="J9" s="88"/>
      <c r="K9" s="2"/>
      <c r="L9" s="2"/>
    </row>
    <row r="10" spans="1:13" ht="15.75" customHeight="1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3"/>
    </row>
    <row r="11" spans="1:13" ht="15" x14ac:dyDescent="0.2">
      <c r="A11" s="35"/>
      <c r="B11"/>
      <c r="C11"/>
      <c r="D11"/>
      <c r="E11"/>
      <c r="F11"/>
      <c r="G11" s="34"/>
      <c r="H11"/>
      <c r="I11"/>
      <c r="J11"/>
      <c r="K11"/>
    </row>
    <row r="12" spans="1:13" ht="57" customHeight="1" x14ac:dyDescent="0.2">
      <c r="A12" s="26" t="s">
        <v>5</v>
      </c>
      <c r="B12" s="26" t="s">
        <v>6</v>
      </c>
      <c r="C12" s="27" t="s">
        <v>7</v>
      </c>
      <c r="D12" s="26" t="s">
        <v>8</v>
      </c>
      <c r="E12" s="83" t="s">
        <v>9</v>
      </c>
      <c r="F12" s="84"/>
      <c r="G12" s="85"/>
      <c r="H12" s="26" t="s">
        <v>10</v>
      </c>
      <c r="I12" s="4" t="s">
        <v>86</v>
      </c>
      <c r="J12" s="4" t="s">
        <v>87</v>
      </c>
      <c r="K12" s="4" t="s">
        <v>4</v>
      </c>
    </row>
    <row r="13" spans="1:13" ht="31.5" x14ac:dyDescent="0.2">
      <c r="A13" s="42" t="s">
        <v>11</v>
      </c>
      <c r="B13" s="43">
        <v>2</v>
      </c>
      <c r="C13" s="44"/>
      <c r="D13" s="4"/>
      <c r="E13" s="4"/>
      <c r="F13" s="4"/>
      <c r="G13" s="45"/>
      <c r="H13" s="4"/>
      <c r="I13" s="46">
        <f>I209</f>
        <v>34354673.899999999</v>
      </c>
      <c r="J13" s="5">
        <f>J209</f>
        <v>34300024.060000002</v>
      </c>
      <c r="K13" s="36">
        <f t="shared" ref="K13:K117" si="0">J13/I13*100</f>
        <v>99.840924585227981</v>
      </c>
    </row>
    <row r="14" spans="1:13" ht="15.75" x14ac:dyDescent="0.2">
      <c r="A14" s="47" t="s">
        <v>12</v>
      </c>
      <c r="B14" s="43">
        <v>2</v>
      </c>
      <c r="C14" s="48" t="s">
        <v>13</v>
      </c>
      <c r="D14" s="48"/>
      <c r="E14" s="49"/>
      <c r="F14" s="49"/>
      <c r="G14" s="49"/>
      <c r="H14" s="48"/>
      <c r="I14" s="50">
        <f>I15+I20+I35+I43</f>
        <v>11157044.620000001</v>
      </c>
      <c r="J14" s="50">
        <f>J15+J20+J35+J43</f>
        <v>11157044.620000001</v>
      </c>
      <c r="K14" s="36">
        <f t="shared" si="0"/>
        <v>100</v>
      </c>
    </row>
    <row r="15" spans="1:13" ht="63" x14ac:dyDescent="0.2">
      <c r="A15" s="47" t="s">
        <v>14</v>
      </c>
      <c r="B15" s="7">
        <v>2</v>
      </c>
      <c r="C15" s="8" t="s">
        <v>13</v>
      </c>
      <c r="D15" s="8" t="s">
        <v>15</v>
      </c>
      <c r="E15" s="8"/>
      <c r="F15" s="8"/>
      <c r="G15" s="9"/>
      <c r="H15" s="8"/>
      <c r="I15" s="51">
        <f>I17</f>
        <v>1506001.71</v>
      </c>
      <c r="J15" s="5">
        <f>J16</f>
        <v>1506001.71</v>
      </c>
      <c r="K15" s="36">
        <f t="shared" si="0"/>
        <v>100</v>
      </c>
    </row>
    <row r="16" spans="1:13" ht="15" x14ac:dyDescent="0.2">
      <c r="A16" s="52" t="s">
        <v>16</v>
      </c>
      <c r="B16" s="10">
        <v>2</v>
      </c>
      <c r="C16" s="11" t="s">
        <v>13</v>
      </c>
      <c r="D16" s="11" t="s">
        <v>15</v>
      </c>
      <c r="E16" s="53" t="s">
        <v>17</v>
      </c>
      <c r="F16" s="53" t="s">
        <v>18</v>
      </c>
      <c r="G16" s="53" t="s">
        <v>19</v>
      </c>
      <c r="H16" s="11"/>
      <c r="I16" s="54">
        <f>I17</f>
        <v>1506001.71</v>
      </c>
      <c r="J16" s="12">
        <f>J17</f>
        <v>1506001.71</v>
      </c>
      <c r="K16" s="38">
        <f t="shared" si="0"/>
        <v>100</v>
      </c>
    </row>
    <row r="17" spans="1:12" ht="14.25" x14ac:dyDescent="0.2">
      <c r="A17" s="6" t="s">
        <v>20</v>
      </c>
      <c r="B17" s="14">
        <v>2</v>
      </c>
      <c r="C17" s="15" t="s">
        <v>13</v>
      </c>
      <c r="D17" s="15" t="s">
        <v>15</v>
      </c>
      <c r="E17" s="15" t="s">
        <v>17</v>
      </c>
      <c r="F17" s="15" t="s">
        <v>18</v>
      </c>
      <c r="G17" s="15" t="s">
        <v>21</v>
      </c>
      <c r="H17" s="11"/>
      <c r="I17" s="54">
        <f>I18</f>
        <v>1506001.71</v>
      </c>
      <c r="J17" s="30">
        <f t="shared" ref="J17:J18" si="1">J18</f>
        <v>1506001.71</v>
      </c>
      <c r="K17" s="36">
        <f t="shared" si="0"/>
        <v>100</v>
      </c>
    </row>
    <row r="18" spans="1:12" ht="90" x14ac:dyDescent="0.2">
      <c r="A18" s="55" t="s">
        <v>22</v>
      </c>
      <c r="B18" s="10">
        <v>2</v>
      </c>
      <c r="C18" s="11" t="s">
        <v>13</v>
      </c>
      <c r="D18" s="11" t="s">
        <v>15</v>
      </c>
      <c r="E18" s="11" t="s">
        <v>17</v>
      </c>
      <c r="F18" s="11" t="s">
        <v>18</v>
      </c>
      <c r="G18" s="11" t="s">
        <v>21</v>
      </c>
      <c r="H18" s="11" t="s">
        <v>17</v>
      </c>
      <c r="I18" s="56">
        <f>I19</f>
        <v>1506001.71</v>
      </c>
      <c r="J18" s="39">
        <f t="shared" si="1"/>
        <v>1506001.71</v>
      </c>
      <c r="K18" s="38">
        <f t="shared" si="0"/>
        <v>100</v>
      </c>
    </row>
    <row r="19" spans="1:12" ht="45" x14ac:dyDescent="0.2">
      <c r="A19" s="57" t="s">
        <v>23</v>
      </c>
      <c r="B19" s="10">
        <v>2</v>
      </c>
      <c r="C19" s="11" t="s">
        <v>13</v>
      </c>
      <c r="D19" s="11" t="s">
        <v>15</v>
      </c>
      <c r="E19" s="11" t="s">
        <v>17</v>
      </c>
      <c r="F19" s="11" t="s">
        <v>18</v>
      </c>
      <c r="G19" s="11" t="s">
        <v>21</v>
      </c>
      <c r="H19" s="11" t="s">
        <v>24</v>
      </c>
      <c r="I19" s="56">
        <v>1506001.71</v>
      </c>
      <c r="J19" s="39">
        <v>1506001.71</v>
      </c>
      <c r="K19" s="38">
        <f t="shared" si="0"/>
        <v>100</v>
      </c>
    </row>
    <row r="20" spans="1:12" ht="94.5" x14ac:dyDescent="0.2">
      <c r="A20" s="47" t="s">
        <v>25</v>
      </c>
      <c r="B20" s="7">
        <v>2</v>
      </c>
      <c r="C20" s="8" t="s">
        <v>13</v>
      </c>
      <c r="D20" s="8" t="s">
        <v>26</v>
      </c>
      <c r="E20" s="8"/>
      <c r="F20" s="8"/>
      <c r="G20" s="9"/>
      <c r="H20" s="8"/>
      <c r="I20" s="51">
        <f>I21</f>
        <v>9156152.0899999999</v>
      </c>
      <c r="J20" s="5">
        <f>J21</f>
        <v>9156152.0899999999</v>
      </c>
      <c r="K20" s="36">
        <f t="shared" si="0"/>
        <v>100</v>
      </c>
    </row>
    <row r="21" spans="1:12" ht="15" x14ac:dyDescent="0.2">
      <c r="A21" s="52" t="s">
        <v>16</v>
      </c>
      <c r="B21" s="10">
        <v>2</v>
      </c>
      <c r="C21" s="11" t="s">
        <v>13</v>
      </c>
      <c r="D21" s="11" t="s">
        <v>26</v>
      </c>
      <c r="E21" s="11" t="s">
        <v>17</v>
      </c>
      <c r="F21" s="11" t="s">
        <v>18</v>
      </c>
      <c r="G21" s="11" t="s">
        <v>19</v>
      </c>
      <c r="H21" s="11"/>
      <c r="I21" s="51">
        <f>I22+I32</f>
        <v>9156152.0899999999</v>
      </c>
      <c r="J21" s="51">
        <f>J22+J32</f>
        <v>9156152.0899999999</v>
      </c>
      <c r="K21" s="36">
        <f t="shared" si="0"/>
        <v>100</v>
      </c>
    </row>
    <row r="22" spans="1:12" ht="42.75" x14ac:dyDescent="0.2">
      <c r="A22" s="6" t="s">
        <v>27</v>
      </c>
      <c r="B22" s="7">
        <v>2</v>
      </c>
      <c r="C22" s="8" t="s">
        <v>13</v>
      </c>
      <c r="D22" s="8" t="s">
        <v>26</v>
      </c>
      <c r="E22" s="8" t="s">
        <v>17</v>
      </c>
      <c r="F22" s="8" t="s">
        <v>18</v>
      </c>
      <c r="G22" s="8" t="s">
        <v>28</v>
      </c>
      <c r="H22" s="11"/>
      <c r="I22" s="56">
        <f>I23+I28+I30+I25</f>
        <v>9068652.0899999999</v>
      </c>
      <c r="J22" s="56">
        <f>J23+J28+J30+J25</f>
        <v>9068652.0899999999</v>
      </c>
      <c r="K22" s="36">
        <f t="shared" si="0"/>
        <v>100</v>
      </c>
    </row>
    <row r="23" spans="1:12" ht="90" x14ac:dyDescent="0.2">
      <c r="A23" s="55" t="s">
        <v>22</v>
      </c>
      <c r="B23" s="10">
        <v>2</v>
      </c>
      <c r="C23" s="11" t="s">
        <v>13</v>
      </c>
      <c r="D23" s="11" t="s">
        <v>26</v>
      </c>
      <c r="E23" s="11" t="s">
        <v>17</v>
      </c>
      <c r="F23" s="11" t="s">
        <v>18</v>
      </c>
      <c r="G23" s="11" t="s">
        <v>28</v>
      </c>
      <c r="H23" s="11" t="s">
        <v>17</v>
      </c>
      <c r="I23" s="56">
        <f>I24</f>
        <v>8060943.3300000001</v>
      </c>
      <c r="J23" s="39">
        <f>J24</f>
        <v>8060943.3300000001</v>
      </c>
      <c r="K23" s="38">
        <f t="shared" si="0"/>
        <v>100</v>
      </c>
    </row>
    <row r="24" spans="1:12" ht="45" x14ac:dyDescent="0.2">
      <c r="A24" s="57" t="s">
        <v>23</v>
      </c>
      <c r="B24" s="10">
        <v>2</v>
      </c>
      <c r="C24" s="11" t="s">
        <v>13</v>
      </c>
      <c r="D24" s="11" t="s">
        <v>26</v>
      </c>
      <c r="E24" s="11" t="s">
        <v>17</v>
      </c>
      <c r="F24" s="11" t="s">
        <v>18</v>
      </c>
      <c r="G24" s="11" t="s">
        <v>28</v>
      </c>
      <c r="H24" s="11" t="s">
        <v>24</v>
      </c>
      <c r="I24" s="56">
        <f>8119440.33-58497</f>
        <v>8060943.3300000001</v>
      </c>
      <c r="J24" s="12">
        <v>8060943.3300000001</v>
      </c>
      <c r="K24" s="38">
        <f t="shared" si="0"/>
        <v>100</v>
      </c>
      <c r="L24" s="1" t="s">
        <v>167</v>
      </c>
    </row>
    <row r="25" spans="1:12" ht="28.5" x14ac:dyDescent="0.2">
      <c r="A25" s="67" t="s">
        <v>169</v>
      </c>
      <c r="B25" s="10">
        <v>2</v>
      </c>
      <c r="C25" s="11" t="s">
        <v>13</v>
      </c>
      <c r="D25" s="11" t="s">
        <v>26</v>
      </c>
      <c r="E25" s="11" t="s">
        <v>17</v>
      </c>
      <c r="F25" s="11" t="s">
        <v>18</v>
      </c>
      <c r="G25" s="11" t="s">
        <v>168</v>
      </c>
      <c r="H25" s="11"/>
      <c r="I25" s="56">
        <f>I26</f>
        <v>58497</v>
      </c>
      <c r="J25" s="12">
        <f>J26</f>
        <v>58497</v>
      </c>
      <c r="K25" s="38">
        <f t="shared" si="0"/>
        <v>100</v>
      </c>
    </row>
    <row r="26" spans="1:12" ht="90" x14ac:dyDescent="0.2">
      <c r="A26" s="55" t="s">
        <v>22</v>
      </c>
      <c r="B26" s="10">
        <v>2</v>
      </c>
      <c r="C26" s="11" t="s">
        <v>13</v>
      </c>
      <c r="D26" s="11" t="s">
        <v>26</v>
      </c>
      <c r="E26" s="11" t="s">
        <v>17</v>
      </c>
      <c r="F26" s="11" t="s">
        <v>18</v>
      </c>
      <c r="G26" s="11" t="s">
        <v>168</v>
      </c>
      <c r="H26" s="11" t="s">
        <v>17</v>
      </c>
      <c r="I26" s="56">
        <f>I27</f>
        <v>58497</v>
      </c>
      <c r="J26" s="12">
        <v>58497</v>
      </c>
      <c r="K26" s="38">
        <f t="shared" si="0"/>
        <v>100</v>
      </c>
    </row>
    <row r="27" spans="1:12" ht="45" x14ac:dyDescent="0.2">
      <c r="A27" s="57" t="s">
        <v>23</v>
      </c>
      <c r="B27" s="10">
        <v>2</v>
      </c>
      <c r="C27" s="11" t="s">
        <v>13</v>
      </c>
      <c r="D27" s="11" t="s">
        <v>26</v>
      </c>
      <c r="E27" s="11" t="s">
        <v>17</v>
      </c>
      <c r="F27" s="11" t="s">
        <v>18</v>
      </c>
      <c r="G27" s="11" t="s">
        <v>168</v>
      </c>
      <c r="H27" s="11" t="s">
        <v>24</v>
      </c>
      <c r="I27" s="56">
        <v>58497</v>
      </c>
      <c r="J27" s="12">
        <v>58497</v>
      </c>
      <c r="K27" s="38">
        <f t="shared" si="0"/>
        <v>100</v>
      </c>
    </row>
    <row r="28" spans="1:12" ht="45" x14ac:dyDescent="0.25">
      <c r="A28" s="58" t="s">
        <v>100</v>
      </c>
      <c r="B28" s="10">
        <v>2</v>
      </c>
      <c r="C28" s="11" t="s">
        <v>13</v>
      </c>
      <c r="D28" s="11" t="s">
        <v>26</v>
      </c>
      <c r="E28" s="11" t="s">
        <v>17</v>
      </c>
      <c r="F28" s="11" t="s">
        <v>18</v>
      </c>
      <c r="G28" s="11" t="s">
        <v>28</v>
      </c>
      <c r="H28" s="11" t="s">
        <v>29</v>
      </c>
      <c r="I28" s="56">
        <f>I29</f>
        <v>857703.35</v>
      </c>
      <c r="J28" s="39">
        <f>J29</f>
        <v>857703.35</v>
      </c>
      <c r="K28" s="38">
        <f t="shared" si="0"/>
        <v>100</v>
      </c>
    </row>
    <row r="29" spans="1:12" ht="45" x14ac:dyDescent="0.2">
      <c r="A29" s="52" t="s">
        <v>101</v>
      </c>
      <c r="B29" s="10">
        <v>2</v>
      </c>
      <c r="C29" s="11" t="s">
        <v>13</v>
      </c>
      <c r="D29" s="11" t="s">
        <v>26</v>
      </c>
      <c r="E29" s="11" t="s">
        <v>17</v>
      </c>
      <c r="F29" s="11" t="s">
        <v>18</v>
      </c>
      <c r="G29" s="11" t="s">
        <v>28</v>
      </c>
      <c r="H29" s="11" t="s">
        <v>30</v>
      </c>
      <c r="I29" s="56">
        <v>857703.35</v>
      </c>
      <c r="J29" s="39">
        <v>857703.35</v>
      </c>
      <c r="K29" s="38">
        <f t="shared" si="0"/>
        <v>100</v>
      </c>
    </row>
    <row r="30" spans="1:12" ht="15" x14ac:dyDescent="0.2">
      <c r="A30" s="55" t="s">
        <v>31</v>
      </c>
      <c r="B30" s="10">
        <v>2</v>
      </c>
      <c r="C30" s="11" t="s">
        <v>13</v>
      </c>
      <c r="D30" s="11" t="s">
        <v>40</v>
      </c>
      <c r="E30" s="11" t="s">
        <v>17</v>
      </c>
      <c r="F30" s="11" t="s">
        <v>18</v>
      </c>
      <c r="G30" s="11" t="s">
        <v>28</v>
      </c>
      <c r="H30" s="11" t="s">
        <v>32</v>
      </c>
      <c r="I30" s="56">
        <f>I31</f>
        <v>91508.41</v>
      </c>
      <c r="J30" s="39">
        <f>J31</f>
        <v>91508.41</v>
      </c>
      <c r="K30" s="38">
        <f t="shared" si="0"/>
        <v>100</v>
      </c>
    </row>
    <row r="31" spans="1:12" ht="15" x14ac:dyDescent="0.2">
      <c r="A31" s="37" t="s">
        <v>117</v>
      </c>
      <c r="B31" s="10">
        <v>2</v>
      </c>
      <c r="C31" s="11" t="s">
        <v>13</v>
      </c>
      <c r="D31" s="11" t="s">
        <v>40</v>
      </c>
      <c r="E31" s="11" t="s">
        <v>17</v>
      </c>
      <c r="F31" s="11" t="s">
        <v>18</v>
      </c>
      <c r="G31" s="11" t="s">
        <v>28</v>
      </c>
      <c r="H31" s="11" t="s">
        <v>33</v>
      </c>
      <c r="I31" s="56">
        <v>91508.41</v>
      </c>
      <c r="J31" s="39">
        <v>91508.41</v>
      </c>
      <c r="K31" s="38">
        <f t="shared" si="0"/>
        <v>100</v>
      </c>
    </row>
    <row r="32" spans="1:12" ht="38.25" x14ac:dyDescent="0.2">
      <c r="A32" s="13" t="s">
        <v>118</v>
      </c>
      <c r="B32" s="10">
        <v>2</v>
      </c>
      <c r="C32" s="11" t="s">
        <v>13</v>
      </c>
      <c r="D32" s="11" t="s">
        <v>26</v>
      </c>
      <c r="E32" s="11" t="s">
        <v>17</v>
      </c>
      <c r="F32" s="11" t="s">
        <v>18</v>
      </c>
      <c r="G32" s="11" t="s">
        <v>106</v>
      </c>
      <c r="H32" s="11"/>
      <c r="I32" s="51">
        <f>I33</f>
        <v>87500</v>
      </c>
      <c r="J32" s="5">
        <f>J33</f>
        <v>87500</v>
      </c>
      <c r="K32" s="38">
        <f t="shared" si="0"/>
        <v>100</v>
      </c>
    </row>
    <row r="33" spans="1:11" ht="25.5" x14ac:dyDescent="0.2">
      <c r="A33" s="16" t="s">
        <v>119</v>
      </c>
      <c r="B33" s="10">
        <v>2</v>
      </c>
      <c r="C33" s="11" t="s">
        <v>13</v>
      </c>
      <c r="D33" s="11" t="s">
        <v>26</v>
      </c>
      <c r="E33" s="11" t="s">
        <v>17</v>
      </c>
      <c r="F33" s="11" t="s">
        <v>18</v>
      </c>
      <c r="G33" s="11" t="s">
        <v>106</v>
      </c>
      <c r="H33" s="11" t="s">
        <v>29</v>
      </c>
      <c r="I33" s="56">
        <f>I34</f>
        <v>87500</v>
      </c>
      <c r="J33" s="12">
        <f>J34</f>
        <v>87500</v>
      </c>
      <c r="K33" s="38">
        <f t="shared" si="0"/>
        <v>100</v>
      </c>
    </row>
    <row r="34" spans="1:11" ht="38.25" x14ac:dyDescent="0.2">
      <c r="A34" s="16" t="s">
        <v>105</v>
      </c>
      <c r="B34" s="10">
        <v>2</v>
      </c>
      <c r="C34" s="11" t="s">
        <v>13</v>
      </c>
      <c r="D34" s="11" t="s">
        <v>26</v>
      </c>
      <c r="E34" s="11" t="s">
        <v>17</v>
      </c>
      <c r="F34" s="11" t="s">
        <v>18</v>
      </c>
      <c r="G34" s="11" t="s">
        <v>106</v>
      </c>
      <c r="H34" s="8" t="s">
        <v>30</v>
      </c>
      <c r="I34" s="56">
        <v>87500</v>
      </c>
      <c r="J34" s="39">
        <v>87500</v>
      </c>
      <c r="K34" s="36">
        <f t="shared" si="0"/>
        <v>100</v>
      </c>
    </row>
    <row r="35" spans="1:11" ht="78.75" x14ac:dyDescent="0.2">
      <c r="A35" s="47" t="s">
        <v>37</v>
      </c>
      <c r="B35" s="10">
        <v>2</v>
      </c>
      <c r="C35" s="11" t="s">
        <v>13</v>
      </c>
      <c r="D35" s="11" t="s">
        <v>38</v>
      </c>
      <c r="E35" s="11"/>
      <c r="F35" s="11"/>
      <c r="G35" s="17"/>
      <c r="H35" s="11"/>
      <c r="I35" s="51">
        <f>I37+I40</f>
        <v>93100</v>
      </c>
      <c r="J35" s="39">
        <f>J37+J40</f>
        <v>93100</v>
      </c>
      <c r="K35" s="36">
        <f t="shared" si="0"/>
        <v>100</v>
      </c>
    </row>
    <row r="36" spans="1:11" ht="15" x14ac:dyDescent="0.2">
      <c r="A36" s="52" t="s">
        <v>16</v>
      </c>
      <c r="B36" s="7">
        <v>2</v>
      </c>
      <c r="C36" s="8" t="s">
        <v>13</v>
      </c>
      <c r="D36" s="8" t="s">
        <v>38</v>
      </c>
      <c r="E36" s="8" t="s">
        <v>17</v>
      </c>
      <c r="F36" s="8" t="s">
        <v>18</v>
      </c>
      <c r="G36" s="8" t="s">
        <v>19</v>
      </c>
      <c r="H36" s="17"/>
      <c r="I36" s="54">
        <f>I37+I40</f>
        <v>93100</v>
      </c>
      <c r="J36" s="30">
        <f>J37+J40</f>
        <v>93100</v>
      </c>
      <c r="K36" s="36">
        <f t="shared" si="0"/>
        <v>100</v>
      </c>
    </row>
    <row r="37" spans="1:11" ht="71.25" x14ac:dyDescent="0.2">
      <c r="A37" s="59" t="s">
        <v>107</v>
      </c>
      <c r="B37" s="10">
        <v>2</v>
      </c>
      <c r="C37" s="11" t="s">
        <v>13</v>
      </c>
      <c r="D37" s="11" t="s">
        <v>38</v>
      </c>
      <c r="E37" s="11" t="s">
        <v>17</v>
      </c>
      <c r="F37" s="11" t="s">
        <v>18</v>
      </c>
      <c r="G37" s="11" t="s">
        <v>39</v>
      </c>
      <c r="H37" s="11"/>
      <c r="I37" s="54">
        <f>I38</f>
        <v>87400</v>
      </c>
      <c r="J37" s="39">
        <f t="shared" ref="J37" si="2">J38</f>
        <v>87400</v>
      </c>
      <c r="K37" s="38">
        <f t="shared" si="0"/>
        <v>100</v>
      </c>
    </row>
    <row r="38" spans="1:11" ht="15" x14ac:dyDescent="0.2">
      <c r="A38" s="37" t="s">
        <v>34</v>
      </c>
      <c r="B38" s="10">
        <v>2</v>
      </c>
      <c r="C38" s="11" t="s">
        <v>13</v>
      </c>
      <c r="D38" s="11" t="s">
        <v>38</v>
      </c>
      <c r="E38" s="11" t="s">
        <v>17</v>
      </c>
      <c r="F38" s="11" t="s">
        <v>18</v>
      </c>
      <c r="G38" s="11" t="s">
        <v>39</v>
      </c>
      <c r="H38" s="11" t="s">
        <v>35</v>
      </c>
      <c r="I38" s="54">
        <v>87400</v>
      </c>
      <c r="J38" s="39">
        <f>J39</f>
        <v>87400</v>
      </c>
      <c r="K38" s="38">
        <f>J38/I38*100</f>
        <v>100</v>
      </c>
    </row>
    <row r="39" spans="1:11" ht="15" x14ac:dyDescent="0.2">
      <c r="A39" s="37" t="s">
        <v>1</v>
      </c>
      <c r="B39" s="10">
        <v>2</v>
      </c>
      <c r="C39" s="11" t="s">
        <v>13</v>
      </c>
      <c r="D39" s="11" t="s">
        <v>38</v>
      </c>
      <c r="E39" s="11" t="s">
        <v>17</v>
      </c>
      <c r="F39" s="11" t="s">
        <v>18</v>
      </c>
      <c r="G39" s="11" t="s">
        <v>39</v>
      </c>
      <c r="H39" s="11" t="s">
        <v>36</v>
      </c>
      <c r="I39" s="54">
        <v>87400</v>
      </c>
      <c r="J39" s="39">
        <v>87400</v>
      </c>
      <c r="K39" s="38">
        <f>J39/I39*100</f>
        <v>100</v>
      </c>
    </row>
    <row r="40" spans="1:11" ht="71.25" x14ac:dyDescent="0.2">
      <c r="A40" s="59" t="s">
        <v>108</v>
      </c>
      <c r="B40" s="10">
        <v>2</v>
      </c>
      <c r="C40" s="11" t="s">
        <v>13</v>
      </c>
      <c r="D40" s="11" t="s">
        <v>38</v>
      </c>
      <c r="E40" s="11" t="s">
        <v>17</v>
      </c>
      <c r="F40" s="11" t="s">
        <v>18</v>
      </c>
      <c r="G40" s="11" t="s">
        <v>94</v>
      </c>
      <c r="H40" s="11"/>
      <c r="I40" s="54">
        <f>I41</f>
        <v>5700</v>
      </c>
      <c r="J40" s="39">
        <v>5700</v>
      </c>
      <c r="K40" s="38">
        <f>J40/I40*100</f>
        <v>100</v>
      </c>
    </row>
    <row r="41" spans="1:11" ht="15" x14ac:dyDescent="0.2">
      <c r="A41" s="37" t="s">
        <v>34</v>
      </c>
      <c r="B41" s="10">
        <v>2</v>
      </c>
      <c r="C41" s="11" t="s">
        <v>13</v>
      </c>
      <c r="D41" s="11" t="s">
        <v>38</v>
      </c>
      <c r="E41" s="11" t="s">
        <v>17</v>
      </c>
      <c r="F41" s="11" t="s">
        <v>18</v>
      </c>
      <c r="G41" s="11" t="s">
        <v>94</v>
      </c>
      <c r="H41" s="11" t="s">
        <v>36</v>
      </c>
      <c r="I41" s="54">
        <f>I42</f>
        <v>5700</v>
      </c>
      <c r="J41" s="39">
        <f>J42</f>
        <v>5700</v>
      </c>
      <c r="K41" s="38">
        <f t="shared" ref="K41:K46" si="3">J41/I41*100</f>
        <v>100</v>
      </c>
    </row>
    <row r="42" spans="1:11" ht="15" x14ac:dyDescent="0.2">
      <c r="A42" s="37" t="s">
        <v>1</v>
      </c>
      <c r="B42" s="7">
        <v>2</v>
      </c>
      <c r="C42" s="11" t="s">
        <v>13</v>
      </c>
      <c r="D42" s="11" t="s">
        <v>38</v>
      </c>
      <c r="E42" s="11" t="s">
        <v>17</v>
      </c>
      <c r="F42" s="11" t="s">
        <v>18</v>
      </c>
      <c r="G42" s="11" t="s">
        <v>94</v>
      </c>
      <c r="H42" s="11" t="s">
        <v>36</v>
      </c>
      <c r="I42" s="54">
        <v>5700</v>
      </c>
      <c r="J42" s="39">
        <v>5700</v>
      </c>
      <c r="K42" s="38">
        <f t="shared" si="3"/>
        <v>100</v>
      </c>
    </row>
    <row r="43" spans="1:11" ht="31.5" x14ac:dyDescent="0.2">
      <c r="A43" s="47" t="s">
        <v>41</v>
      </c>
      <c r="B43" s="7">
        <v>2</v>
      </c>
      <c r="C43" s="8" t="s">
        <v>13</v>
      </c>
      <c r="D43" s="8" t="s">
        <v>42</v>
      </c>
      <c r="E43" s="11"/>
      <c r="F43" s="11"/>
      <c r="G43" s="11"/>
      <c r="H43" s="11"/>
      <c r="I43" s="51">
        <f>I44</f>
        <v>401790.82</v>
      </c>
      <c r="J43" s="5">
        <f>J44</f>
        <v>401790.82</v>
      </c>
      <c r="K43" s="36">
        <f t="shared" si="3"/>
        <v>100</v>
      </c>
    </row>
    <row r="44" spans="1:11" ht="15" x14ac:dyDescent="0.2">
      <c r="A44" s="37" t="s">
        <v>16</v>
      </c>
      <c r="B44" s="10">
        <v>2</v>
      </c>
      <c r="C44" s="11" t="s">
        <v>13</v>
      </c>
      <c r="D44" s="11" t="s">
        <v>42</v>
      </c>
      <c r="E44" s="11" t="s">
        <v>17</v>
      </c>
      <c r="F44" s="11" t="s">
        <v>18</v>
      </c>
      <c r="G44" s="11" t="s">
        <v>19</v>
      </c>
      <c r="H44" s="11"/>
      <c r="I44" s="54">
        <f>I45+I53+I56+I48+I59+I62</f>
        <v>401790.82</v>
      </c>
      <c r="J44" s="54">
        <f>J45+J53+J56+J48+J59+J62</f>
        <v>401790.82</v>
      </c>
      <c r="K44" s="36">
        <f t="shared" si="3"/>
        <v>100</v>
      </c>
    </row>
    <row r="45" spans="1:11" ht="28.5" x14ac:dyDescent="0.2">
      <c r="A45" s="6" t="s">
        <v>43</v>
      </c>
      <c r="B45" s="10">
        <v>2</v>
      </c>
      <c r="C45" s="11" t="s">
        <v>13</v>
      </c>
      <c r="D45" s="11" t="s">
        <v>42</v>
      </c>
      <c r="E45" s="11" t="s">
        <v>17</v>
      </c>
      <c r="F45" s="11" t="s">
        <v>18</v>
      </c>
      <c r="G45" s="11" t="s">
        <v>44</v>
      </c>
      <c r="H45" s="11"/>
      <c r="I45" s="54">
        <f>I46</f>
        <v>16500</v>
      </c>
      <c r="J45" s="12">
        <f t="shared" ref="J45" si="4">J46</f>
        <v>16500</v>
      </c>
      <c r="K45" s="38">
        <f t="shared" si="3"/>
        <v>100</v>
      </c>
    </row>
    <row r="46" spans="1:11" ht="45" x14ac:dyDescent="0.25">
      <c r="A46" s="58" t="s">
        <v>100</v>
      </c>
      <c r="B46" s="10">
        <v>2</v>
      </c>
      <c r="C46" s="11" t="s">
        <v>13</v>
      </c>
      <c r="D46" s="11" t="s">
        <v>42</v>
      </c>
      <c r="E46" s="11" t="s">
        <v>17</v>
      </c>
      <c r="F46" s="11" t="s">
        <v>18</v>
      </c>
      <c r="G46" s="11" t="s">
        <v>44</v>
      </c>
      <c r="H46" s="11" t="s">
        <v>29</v>
      </c>
      <c r="I46" s="56">
        <f>I47</f>
        <v>16500</v>
      </c>
      <c r="J46" s="39">
        <f>J47</f>
        <v>16500</v>
      </c>
      <c r="K46" s="38">
        <f t="shared" si="3"/>
        <v>100</v>
      </c>
    </row>
    <row r="47" spans="1:11" ht="45" x14ac:dyDescent="0.2">
      <c r="A47" s="52" t="s">
        <v>101</v>
      </c>
      <c r="B47" s="10">
        <v>2</v>
      </c>
      <c r="C47" s="11" t="s">
        <v>13</v>
      </c>
      <c r="D47" s="11" t="s">
        <v>42</v>
      </c>
      <c r="E47" s="11" t="s">
        <v>17</v>
      </c>
      <c r="F47" s="11" t="s">
        <v>18</v>
      </c>
      <c r="G47" s="11" t="s">
        <v>44</v>
      </c>
      <c r="H47" s="11" t="s">
        <v>30</v>
      </c>
      <c r="I47" s="56">
        <v>16500</v>
      </c>
      <c r="J47" s="39">
        <v>16500</v>
      </c>
      <c r="K47" s="38">
        <f>J47/I47*100</f>
        <v>100</v>
      </c>
    </row>
    <row r="48" spans="1:11" ht="28.5" x14ac:dyDescent="0.2">
      <c r="A48" s="6" t="s">
        <v>89</v>
      </c>
      <c r="B48" s="10">
        <v>2</v>
      </c>
      <c r="C48" s="11" t="s">
        <v>13</v>
      </c>
      <c r="D48" s="11" t="s">
        <v>42</v>
      </c>
      <c r="E48" s="11" t="s">
        <v>17</v>
      </c>
      <c r="F48" s="11" t="s">
        <v>18</v>
      </c>
      <c r="G48" s="11" t="s">
        <v>88</v>
      </c>
      <c r="H48" s="11"/>
      <c r="I48" s="56">
        <f>I51+I49</f>
        <v>16214.82</v>
      </c>
      <c r="J48" s="39">
        <f>J51+J49</f>
        <v>16214.82</v>
      </c>
      <c r="K48" s="38">
        <f t="shared" ref="K48:K52" si="5">J48/I48*100</f>
        <v>100</v>
      </c>
    </row>
    <row r="49" spans="1:11" ht="45" x14ac:dyDescent="0.25">
      <c r="A49" s="58" t="s">
        <v>100</v>
      </c>
      <c r="B49" s="10">
        <v>2</v>
      </c>
      <c r="C49" s="11" t="s">
        <v>13</v>
      </c>
      <c r="D49" s="11" t="s">
        <v>42</v>
      </c>
      <c r="E49" s="11" t="s">
        <v>17</v>
      </c>
      <c r="F49" s="11" t="s">
        <v>18</v>
      </c>
      <c r="G49" s="11" t="s">
        <v>88</v>
      </c>
      <c r="H49" s="11" t="s">
        <v>29</v>
      </c>
      <c r="I49" s="56">
        <v>13012</v>
      </c>
      <c r="J49" s="39">
        <v>13012</v>
      </c>
      <c r="K49" s="38">
        <f t="shared" si="5"/>
        <v>100</v>
      </c>
    </row>
    <row r="50" spans="1:11" ht="45" x14ac:dyDescent="0.2">
      <c r="A50" s="52" t="s">
        <v>101</v>
      </c>
      <c r="B50" s="10">
        <v>2</v>
      </c>
      <c r="C50" s="11" t="s">
        <v>13</v>
      </c>
      <c r="D50" s="11" t="s">
        <v>42</v>
      </c>
      <c r="E50" s="11" t="s">
        <v>17</v>
      </c>
      <c r="F50" s="11" t="s">
        <v>18</v>
      </c>
      <c r="G50" s="11" t="s">
        <v>88</v>
      </c>
      <c r="H50" s="11" t="s">
        <v>30</v>
      </c>
      <c r="I50" s="56">
        <v>13012</v>
      </c>
      <c r="J50" s="39">
        <v>13012</v>
      </c>
      <c r="K50" s="38">
        <f t="shared" si="5"/>
        <v>100</v>
      </c>
    </row>
    <row r="51" spans="1:11" ht="15" x14ac:dyDescent="0.2">
      <c r="A51" s="55" t="s">
        <v>31</v>
      </c>
      <c r="B51" s="10">
        <v>2</v>
      </c>
      <c r="C51" s="11" t="s">
        <v>13</v>
      </c>
      <c r="D51" s="11" t="s">
        <v>42</v>
      </c>
      <c r="E51" s="11" t="s">
        <v>17</v>
      </c>
      <c r="F51" s="11" t="s">
        <v>18</v>
      </c>
      <c r="G51" s="11" t="s">
        <v>88</v>
      </c>
      <c r="H51" s="11" t="s">
        <v>32</v>
      </c>
      <c r="I51" s="56">
        <f>I52</f>
        <v>3202.82</v>
      </c>
      <c r="J51" s="39">
        <f>J52</f>
        <v>3202.82</v>
      </c>
      <c r="K51" s="38">
        <f t="shared" si="5"/>
        <v>100</v>
      </c>
    </row>
    <row r="52" spans="1:11" ht="15" x14ac:dyDescent="0.2">
      <c r="A52" s="37" t="s">
        <v>117</v>
      </c>
      <c r="B52" s="10">
        <v>2</v>
      </c>
      <c r="C52" s="11" t="s">
        <v>13</v>
      </c>
      <c r="D52" s="11" t="s">
        <v>42</v>
      </c>
      <c r="E52" s="11" t="s">
        <v>17</v>
      </c>
      <c r="F52" s="11" t="s">
        <v>18</v>
      </c>
      <c r="G52" s="11" t="s">
        <v>88</v>
      </c>
      <c r="H52" s="11" t="s">
        <v>33</v>
      </c>
      <c r="I52" s="56">
        <v>3202.82</v>
      </c>
      <c r="J52" s="39">
        <v>3202.82</v>
      </c>
      <c r="K52" s="38">
        <f t="shared" si="5"/>
        <v>100</v>
      </c>
    </row>
    <row r="53" spans="1:11" ht="114" x14ac:dyDescent="0.2">
      <c r="A53" s="60" t="s">
        <v>120</v>
      </c>
      <c r="B53" s="7">
        <v>2</v>
      </c>
      <c r="C53" s="8" t="s">
        <v>13</v>
      </c>
      <c r="D53" s="8" t="s">
        <v>42</v>
      </c>
      <c r="E53" s="8" t="s">
        <v>17</v>
      </c>
      <c r="F53" s="8" t="s">
        <v>18</v>
      </c>
      <c r="G53" s="8" t="s">
        <v>121</v>
      </c>
      <c r="H53" s="11"/>
      <c r="I53" s="51">
        <f>I54</f>
        <v>24193</v>
      </c>
      <c r="J53" s="51">
        <f>J54</f>
        <v>24193</v>
      </c>
      <c r="K53" s="38">
        <f>J53/I53*100</f>
        <v>100</v>
      </c>
    </row>
    <row r="54" spans="1:11" ht="38.25" x14ac:dyDescent="0.2">
      <c r="A54" s="31" t="s">
        <v>100</v>
      </c>
      <c r="B54" s="10">
        <v>2</v>
      </c>
      <c r="C54" s="11" t="s">
        <v>13</v>
      </c>
      <c r="D54" s="11" t="s">
        <v>42</v>
      </c>
      <c r="E54" s="11" t="s">
        <v>17</v>
      </c>
      <c r="F54" s="11" t="s">
        <v>18</v>
      </c>
      <c r="G54" s="11" t="s">
        <v>121</v>
      </c>
      <c r="H54" s="11" t="s">
        <v>29</v>
      </c>
      <c r="I54" s="56">
        <f>I55</f>
        <v>24193</v>
      </c>
      <c r="J54" s="12">
        <f t="shared" ref="J54" si="6">J55</f>
        <v>24193</v>
      </c>
      <c r="K54" s="36">
        <f t="shared" si="0"/>
        <v>100</v>
      </c>
    </row>
    <row r="55" spans="1:11" ht="38.25" x14ac:dyDescent="0.2">
      <c r="A55" s="32" t="s">
        <v>101</v>
      </c>
      <c r="B55" s="10">
        <v>2</v>
      </c>
      <c r="C55" s="11" t="s">
        <v>13</v>
      </c>
      <c r="D55" s="11" t="s">
        <v>42</v>
      </c>
      <c r="E55" s="11" t="s">
        <v>17</v>
      </c>
      <c r="F55" s="11" t="s">
        <v>18</v>
      </c>
      <c r="G55" s="11" t="s">
        <v>121</v>
      </c>
      <c r="H55" s="11" t="s">
        <v>30</v>
      </c>
      <c r="I55" s="56">
        <v>24193</v>
      </c>
      <c r="J55" s="39">
        <v>24193</v>
      </c>
      <c r="K55" s="38">
        <f t="shared" si="0"/>
        <v>100</v>
      </c>
    </row>
    <row r="56" spans="1:11" ht="128.25" x14ac:dyDescent="0.2">
      <c r="A56" s="60" t="s">
        <v>122</v>
      </c>
      <c r="B56" s="7">
        <v>2</v>
      </c>
      <c r="C56" s="8" t="s">
        <v>13</v>
      </c>
      <c r="D56" s="8" t="s">
        <v>42</v>
      </c>
      <c r="E56" s="8" t="s">
        <v>17</v>
      </c>
      <c r="F56" s="8" t="s">
        <v>18</v>
      </c>
      <c r="G56" s="8" t="s">
        <v>123</v>
      </c>
      <c r="H56" s="8"/>
      <c r="I56" s="51">
        <f>I57</f>
        <v>24193</v>
      </c>
      <c r="J56" s="30">
        <f>J57</f>
        <v>24193</v>
      </c>
      <c r="K56" s="38">
        <f t="shared" si="0"/>
        <v>100</v>
      </c>
    </row>
    <row r="57" spans="1:11" ht="38.25" x14ac:dyDescent="0.2">
      <c r="A57" s="31" t="s">
        <v>100</v>
      </c>
      <c r="B57" s="10">
        <v>2</v>
      </c>
      <c r="C57" s="11" t="s">
        <v>13</v>
      </c>
      <c r="D57" s="11" t="s">
        <v>42</v>
      </c>
      <c r="E57" s="11" t="s">
        <v>17</v>
      </c>
      <c r="F57" s="11" t="s">
        <v>18</v>
      </c>
      <c r="G57" s="11" t="s">
        <v>123</v>
      </c>
      <c r="H57" s="11" t="s">
        <v>29</v>
      </c>
      <c r="I57" s="56">
        <f>I58</f>
        <v>24193</v>
      </c>
      <c r="J57" s="39">
        <f>J58</f>
        <v>24193</v>
      </c>
      <c r="K57" s="36">
        <f t="shared" si="0"/>
        <v>100</v>
      </c>
    </row>
    <row r="58" spans="1:11" ht="38.25" x14ac:dyDescent="0.2">
      <c r="A58" s="32" t="s">
        <v>101</v>
      </c>
      <c r="B58" s="10">
        <v>2</v>
      </c>
      <c r="C58" s="11" t="s">
        <v>13</v>
      </c>
      <c r="D58" s="11" t="s">
        <v>42</v>
      </c>
      <c r="E58" s="11" t="s">
        <v>17</v>
      </c>
      <c r="F58" s="11" t="s">
        <v>18</v>
      </c>
      <c r="G58" s="11" t="s">
        <v>123</v>
      </c>
      <c r="H58" s="11" t="s">
        <v>30</v>
      </c>
      <c r="I58" s="56">
        <v>24193</v>
      </c>
      <c r="J58" s="39">
        <v>24193</v>
      </c>
      <c r="K58" s="38">
        <f t="shared" si="0"/>
        <v>100</v>
      </c>
    </row>
    <row r="59" spans="1:11" ht="15" x14ac:dyDescent="0.2">
      <c r="A59" s="18" t="s">
        <v>109</v>
      </c>
      <c r="B59" s="10">
        <v>2</v>
      </c>
      <c r="C59" s="11" t="s">
        <v>13</v>
      </c>
      <c r="D59" s="11" t="s">
        <v>42</v>
      </c>
      <c r="E59" s="11" t="s">
        <v>17</v>
      </c>
      <c r="F59" s="11" t="s">
        <v>18</v>
      </c>
      <c r="G59" s="11" t="s">
        <v>90</v>
      </c>
      <c r="H59" s="11"/>
      <c r="I59" s="56">
        <f>I60</f>
        <v>39200</v>
      </c>
      <c r="J59" s="39">
        <f>J60</f>
        <v>39200</v>
      </c>
      <c r="K59" s="38">
        <f t="shared" si="0"/>
        <v>100</v>
      </c>
    </row>
    <row r="60" spans="1:11" ht="45" x14ac:dyDescent="0.25">
      <c r="A60" s="58" t="s">
        <v>100</v>
      </c>
      <c r="B60" s="10">
        <v>2</v>
      </c>
      <c r="C60" s="11" t="s">
        <v>13</v>
      </c>
      <c r="D60" s="11" t="s">
        <v>42</v>
      </c>
      <c r="E60" s="11" t="s">
        <v>17</v>
      </c>
      <c r="F60" s="11" t="s">
        <v>18</v>
      </c>
      <c r="G60" s="11" t="s">
        <v>90</v>
      </c>
      <c r="H60" s="11" t="s">
        <v>29</v>
      </c>
      <c r="I60" s="56">
        <f>I61</f>
        <v>39200</v>
      </c>
      <c r="J60" s="39">
        <f>J61</f>
        <v>39200</v>
      </c>
      <c r="K60" s="38">
        <f t="shared" si="0"/>
        <v>100</v>
      </c>
    </row>
    <row r="61" spans="1:11" ht="45" x14ac:dyDescent="0.2">
      <c r="A61" s="52" t="s">
        <v>101</v>
      </c>
      <c r="B61" s="10">
        <v>2</v>
      </c>
      <c r="C61" s="11" t="s">
        <v>13</v>
      </c>
      <c r="D61" s="11" t="s">
        <v>42</v>
      </c>
      <c r="E61" s="11" t="s">
        <v>17</v>
      </c>
      <c r="F61" s="11" t="s">
        <v>18</v>
      </c>
      <c r="G61" s="11" t="s">
        <v>90</v>
      </c>
      <c r="H61" s="11" t="s">
        <v>30</v>
      </c>
      <c r="I61" s="56">
        <v>39200</v>
      </c>
      <c r="J61" s="39">
        <v>39200</v>
      </c>
      <c r="K61" s="38">
        <f t="shared" si="0"/>
        <v>100</v>
      </c>
    </row>
    <row r="62" spans="1:11" ht="25.5" x14ac:dyDescent="0.2">
      <c r="A62" s="18" t="s">
        <v>124</v>
      </c>
      <c r="B62" s="10">
        <v>2</v>
      </c>
      <c r="C62" s="11" t="s">
        <v>13</v>
      </c>
      <c r="D62" s="11" t="s">
        <v>42</v>
      </c>
      <c r="E62" s="11" t="s">
        <v>17</v>
      </c>
      <c r="F62" s="11" t="s">
        <v>18</v>
      </c>
      <c r="G62" s="11" t="s">
        <v>95</v>
      </c>
      <c r="H62" s="11"/>
      <c r="I62" s="56">
        <f>I63</f>
        <v>281490</v>
      </c>
      <c r="J62" s="39">
        <f>J63</f>
        <v>281490</v>
      </c>
      <c r="K62" s="38">
        <f t="shared" si="0"/>
        <v>100</v>
      </c>
    </row>
    <row r="63" spans="1:11" ht="45" x14ac:dyDescent="0.25">
      <c r="A63" s="58" t="s">
        <v>100</v>
      </c>
      <c r="B63" s="10">
        <v>2</v>
      </c>
      <c r="C63" s="11" t="s">
        <v>13</v>
      </c>
      <c r="D63" s="11" t="s">
        <v>42</v>
      </c>
      <c r="E63" s="11" t="s">
        <v>17</v>
      </c>
      <c r="F63" s="11" t="s">
        <v>18</v>
      </c>
      <c r="G63" s="11" t="s">
        <v>95</v>
      </c>
      <c r="H63" s="11" t="s">
        <v>29</v>
      </c>
      <c r="I63" s="56">
        <f>I64</f>
        <v>281490</v>
      </c>
      <c r="J63" s="39">
        <f>J64</f>
        <v>281490</v>
      </c>
      <c r="K63" s="38">
        <f t="shared" si="0"/>
        <v>100</v>
      </c>
    </row>
    <row r="64" spans="1:11" ht="45" x14ac:dyDescent="0.2">
      <c r="A64" s="52" t="s">
        <v>101</v>
      </c>
      <c r="B64" s="10">
        <v>2</v>
      </c>
      <c r="C64" s="11" t="s">
        <v>13</v>
      </c>
      <c r="D64" s="11" t="s">
        <v>42</v>
      </c>
      <c r="E64" s="11" t="s">
        <v>17</v>
      </c>
      <c r="F64" s="11" t="s">
        <v>18</v>
      </c>
      <c r="G64" s="11" t="s">
        <v>95</v>
      </c>
      <c r="H64" s="11" t="s">
        <v>30</v>
      </c>
      <c r="I64" s="56">
        <v>281490</v>
      </c>
      <c r="J64" s="39">
        <v>281490</v>
      </c>
      <c r="K64" s="38">
        <f t="shared" si="0"/>
        <v>100</v>
      </c>
    </row>
    <row r="65" spans="1:11" ht="15.75" x14ac:dyDescent="0.25">
      <c r="A65" s="61" t="s">
        <v>45</v>
      </c>
      <c r="B65" s="62">
        <v>2</v>
      </c>
      <c r="C65" s="48" t="s">
        <v>15</v>
      </c>
      <c r="D65" s="11"/>
      <c r="E65" s="11"/>
      <c r="F65" s="11"/>
      <c r="G65" s="11"/>
      <c r="H65" s="11"/>
      <c r="I65" s="50">
        <f>I66</f>
        <v>166034.59999999998</v>
      </c>
      <c r="J65" s="30">
        <f>J66</f>
        <v>166034.59999999998</v>
      </c>
      <c r="K65" s="38">
        <f t="shared" si="0"/>
        <v>100</v>
      </c>
    </row>
    <row r="66" spans="1:11" ht="15.75" x14ac:dyDescent="0.25">
      <c r="A66" s="61" t="s">
        <v>46</v>
      </c>
      <c r="B66" s="62">
        <v>2</v>
      </c>
      <c r="C66" s="48" t="s">
        <v>15</v>
      </c>
      <c r="D66" s="48" t="s">
        <v>47</v>
      </c>
      <c r="E66" s="63"/>
      <c r="F66" s="11"/>
      <c r="G66" s="64"/>
      <c r="H66" s="63"/>
      <c r="I66" s="51">
        <f>I68</f>
        <v>166034.59999999998</v>
      </c>
      <c r="J66" s="30">
        <f>J67</f>
        <v>166034.59999999998</v>
      </c>
      <c r="K66" s="36">
        <f t="shared" si="0"/>
        <v>100</v>
      </c>
    </row>
    <row r="67" spans="1:11" ht="15" x14ac:dyDescent="0.2">
      <c r="A67" s="37" t="s">
        <v>16</v>
      </c>
      <c r="B67" s="19">
        <v>2</v>
      </c>
      <c r="C67" s="8" t="s">
        <v>15</v>
      </c>
      <c r="D67" s="8" t="s">
        <v>47</v>
      </c>
      <c r="E67" s="8" t="s">
        <v>17</v>
      </c>
      <c r="F67" s="8" t="s">
        <v>18</v>
      </c>
      <c r="G67" s="8" t="s">
        <v>19</v>
      </c>
      <c r="H67" s="8"/>
      <c r="I67" s="54">
        <f>I68</f>
        <v>166034.59999999998</v>
      </c>
      <c r="J67" s="5">
        <f>J69</f>
        <v>166034.59999999998</v>
      </c>
      <c r="K67" s="36">
        <f t="shared" si="0"/>
        <v>100</v>
      </c>
    </row>
    <row r="68" spans="1:11" ht="42.75" x14ac:dyDescent="0.2">
      <c r="A68" s="21" t="s">
        <v>48</v>
      </c>
      <c r="B68" s="62">
        <v>2</v>
      </c>
      <c r="C68" s="63" t="s">
        <v>15</v>
      </c>
      <c r="D68" s="63" t="s">
        <v>47</v>
      </c>
      <c r="E68" s="8" t="s">
        <v>17</v>
      </c>
      <c r="F68" s="8" t="s">
        <v>18</v>
      </c>
      <c r="G68" s="8" t="s">
        <v>49</v>
      </c>
      <c r="H68" s="63"/>
      <c r="I68" s="54">
        <f>I69+I71</f>
        <v>166034.59999999998</v>
      </c>
      <c r="J68" s="39">
        <f>J69</f>
        <v>166034.59999999998</v>
      </c>
      <c r="K68" s="38">
        <f t="shared" si="0"/>
        <v>100</v>
      </c>
    </row>
    <row r="69" spans="1:11" ht="90" x14ac:dyDescent="0.2">
      <c r="A69" s="55" t="s">
        <v>22</v>
      </c>
      <c r="B69" s="7">
        <v>2</v>
      </c>
      <c r="C69" s="8" t="s">
        <v>15</v>
      </c>
      <c r="D69" s="8" t="s">
        <v>47</v>
      </c>
      <c r="E69" s="8" t="s">
        <v>17</v>
      </c>
      <c r="F69" s="8" t="s">
        <v>18</v>
      </c>
      <c r="G69" s="8" t="s">
        <v>49</v>
      </c>
      <c r="H69" s="11" t="s">
        <v>17</v>
      </c>
      <c r="I69" s="54">
        <f>I70</f>
        <v>154029.51999999999</v>
      </c>
      <c r="J69" s="12">
        <f>J70+J72</f>
        <v>166034.59999999998</v>
      </c>
      <c r="K69" s="36">
        <f t="shared" si="0"/>
        <v>107.79401247241438</v>
      </c>
    </row>
    <row r="70" spans="1:11" ht="45" x14ac:dyDescent="0.2">
      <c r="A70" s="57" t="s">
        <v>23</v>
      </c>
      <c r="B70" s="10">
        <v>2</v>
      </c>
      <c r="C70" s="11" t="s">
        <v>15</v>
      </c>
      <c r="D70" s="11" t="s">
        <v>47</v>
      </c>
      <c r="E70" s="11" t="s">
        <v>17</v>
      </c>
      <c r="F70" s="11" t="s">
        <v>18</v>
      </c>
      <c r="G70" s="11" t="s">
        <v>49</v>
      </c>
      <c r="H70" s="11" t="s">
        <v>24</v>
      </c>
      <c r="I70" s="54">
        <f>118302+35727.52</f>
        <v>154029.51999999999</v>
      </c>
      <c r="J70" s="39">
        <v>154029.51999999999</v>
      </c>
      <c r="K70" s="38">
        <f t="shared" si="0"/>
        <v>100</v>
      </c>
    </row>
    <row r="71" spans="1:11" ht="45" x14ac:dyDescent="0.25">
      <c r="A71" s="58" t="s">
        <v>100</v>
      </c>
      <c r="B71" s="10">
        <v>2</v>
      </c>
      <c r="C71" s="11" t="s">
        <v>15</v>
      </c>
      <c r="D71" s="11" t="s">
        <v>47</v>
      </c>
      <c r="E71" s="11" t="s">
        <v>17</v>
      </c>
      <c r="F71" s="11" t="s">
        <v>18</v>
      </c>
      <c r="G71" s="11" t="s">
        <v>49</v>
      </c>
      <c r="H71" s="11" t="s">
        <v>29</v>
      </c>
      <c r="I71" s="54">
        <f>I72</f>
        <v>12005.08</v>
      </c>
      <c r="J71" s="39">
        <f>J72</f>
        <v>12005.08</v>
      </c>
      <c r="K71" s="38">
        <f t="shared" si="0"/>
        <v>100</v>
      </c>
    </row>
    <row r="72" spans="1:11" ht="45" x14ac:dyDescent="0.2">
      <c r="A72" s="52" t="s">
        <v>101</v>
      </c>
      <c r="B72" s="10">
        <v>2</v>
      </c>
      <c r="C72" s="11" t="s">
        <v>15</v>
      </c>
      <c r="D72" s="11" t="s">
        <v>47</v>
      </c>
      <c r="E72" s="11" t="s">
        <v>17</v>
      </c>
      <c r="F72" s="11" t="s">
        <v>18</v>
      </c>
      <c r="G72" s="11" t="s">
        <v>49</v>
      </c>
      <c r="H72" s="11" t="s">
        <v>30</v>
      </c>
      <c r="I72" s="54">
        <f>5000+7005.08</f>
        <v>12005.08</v>
      </c>
      <c r="J72" s="12">
        <v>12005.08</v>
      </c>
      <c r="K72" s="38">
        <f t="shared" si="0"/>
        <v>100</v>
      </c>
    </row>
    <row r="73" spans="1:11" ht="31.5" x14ac:dyDescent="0.2">
      <c r="A73" s="65" t="s">
        <v>50</v>
      </c>
      <c r="B73" s="43">
        <v>2</v>
      </c>
      <c r="C73" s="48" t="s">
        <v>47</v>
      </c>
      <c r="D73" s="11"/>
      <c r="E73" s="11"/>
      <c r="F73" s="11"/>
      <c r="G73" s="11"/>
      <c r="H73" s="11"/>
      <c r="I73" s="50">
        <f>I74+I92</f>
        <v>1601269.97</v>
      </c>
      <c r="J73" s="50">
        <f>J74+J92</f>
        <v>1586269.97</v>
      </c>
      <c r="K73" s="38">
        <f t="shared" si="0"/>
        <v>99.0632435328816</v>
      </c>
    </row>
    <row r="74" spans="1:11" ht="63" x14ac:dyDescent="0.2">
      <c r="A74" s="66" t="s">
        <v>125</v>
      </c>
      <c r="B74" s="43">
        <v>2</v>
      </c>
      <c r="C74" s="48" t="s">
        <v>47</v>
      </c>
      <c r="D74" s="48" t="s">
        <v>52</v>
      </c>
      <c r="E74" s="63"/>
      <c r="F74" s="11"/>
      <c r="G74" s="64"/>
      <c r="H74" s="63"/>
      <c r="I74" s="51">
        <f>I75</f>
        <v>1586269.97</v>
      </c>
      <c r="J74" s="51">
        <f>J75</f>
        <v>1586269.97</v>
      </c>
      <c r="K74" s="36">
        <f t="shared" si="0"/>
        <v>100</v>
      </c>
    </row>
    <row r="75" spans="1:11" ht="15" x14ac:dyDescent="0.2">
      <c r="A75" s="37" t="s">
        <v>16</v>
      </c>
      <c r="B75" s="7">
        <v>2</v>
      </c>
      <c r="C75" s="8" t="s">
        <v>47</v>
      </c>
      <c r="D75" s="8" t="s">
        <v>52</v>
      </c>
      <c r="E75" s="8" t="s">
        <v>17</v>
      </c>
      <c r="F75" s="8" t="s">
        <v>18</v>
      </c>
      <c r="G75" s="8" t="s">
        <v>19</v>
      </c>
      <c r="H75" s="8"/>
      <c r="I75" s="54">
        <f>I76+I79+I81+I84+I87</f>
        <v>1586269.97</v>
      </c>
      <c r="J75" s="54">
        <f>J76+J79+J81+J84+J87</f>
        <v>1586269.97</v>
      </c>
      <c r="K75" s="36">
        <f t="shared" si="0"/>
        <v>100</v>
      </c>
    </row>
    <row r="76" spans="1:11" ht="28.5" x14ac:dyDescent="0.2">
      <c r="A76" s="67" t="s">
        <v>96</v>
      </c>
      <c r="B76" s="10">
        <v>2</v>
      </c>
      <c r="C76" s="11" t="s">
        <v>47</v>
      </c>
      <c r="D76" s="11" t="s">
        <v>52</v>
      </c>
      <c r="E76" s="11" t="s">
        <v>17</v>
      </c>
      <c r="F76" s="11" t="s">
        <v>18</v>
      </c>
      <c r="G76" s="11" t="s">
        <v>53</v>
      </c>
      <c r="H76" s="11"/>
      <c r="I76" s="54">
        <f>I77</f>
        <v>449019.97</v>
      </c>
      <c r="J76" s="12">
        <f t="shared" ref="J76" si="7">J78</f>
        <v>449019.97</v>
      </c>
      <c r="K76" s="38">
        <f t="shared" si="0"/>
        <v>100</v>
      </c>
    </row>
    <row r="77" spans="1:11" ht="45" x14ac:dyDescent="0.25">
      <c r="A77" s="58" t="s">
        <v>100</v>
      </c>
      <c r="B77" s="10">
        <v>2</v>
      </c>
      <c r="C77" s="11" t="s">
        <v>47</v>
      </c>
      <c r="D77" s="11" t="s">
        <v>52</v>
      </c>
      <c r="E77" s="11" t="s">
        <v>17</v>
      </c>
      <c r="F77" s="11" t="s">
        <v>18</v>
      </c>
      <c r="G77" s="11" t="s">
        <v>53</v>
      </c>
      <c r="H77" s="11" t="s">
        <v>29</v>
      </c>
      <c r="I77" s="68">
        <f>I78</f>
        <v>449019.97</v>
      </c>
      <c r="J77" s="39">
        <f>J78</f>
        <v>449019.97</v>
      </c>
      <c r="K77" s="36">
        <f t="shared" si="0"/>
        <v>100</v>
      </c>
    </row>
    <row r="78" spans="1:11" ht="45" x14ac:dyDescent="0.2">
      <c r="A78" s="52" t="s">
        <v>101</v>
      </c>
      <c r="B78" s="10">
        <v>2</v>
      </c>
      <c r="C78" s="11" t="s">
        <v>47</v>
      </c>
      <c r="D78" s="11" t="s">
        <v>52</v>
      </c>
      <c r="E78" s="11" t="s">
        <v>17</v>
      </c>
      <c r="F78" s="11" t="s">
        <v>18</v>
      </c>
      <c r="G78" s="11" t="s">
        <v>53</v>
      </c>
      <c r="H78" s="11" t="s">
        <v>30</v>
      </c>
      <c r="I78" s="68">
        <f>520000-70000+28596+3293.97-32870</f>
        <v>449019.97</v>
      </c>
      <c r="J78" s="39">
        <v>449019.97</v>
      </c>
      <c r="K78" s="38">
        <f t="shared" si="0"/>
        <v>100</v>
      </c>
    </row>
    <row r="79" spans="1:11" ht="15" x14ac:dyDescent="0.2">
      <c r="A79" s="55" t="s">
        <v>31</v>
      </c>
      <c r="B79" s="10">
        <v>2</v>
      </c>
      <c r="C79" s="11" t="s">
        <v>47</v>
      </c>
      <c r="D79" s="11" t="s">
        <v>52</v>
      </c>
      <c r="E79" s="11" t="s">
        <v>17</v>
      </c>
      <c r="F79" s="11" t="s">
        <v>18</v>
      </c>
      <c r="G79" s="11" t="s">
        <v>53</v>
      </c>
      <c r="H79" s="11" t="s">
        <v>32</v>
      </c>
      <c r="I79" s="68">
        <f>I80</f>
        <v>80000</v>
      </c>
      <c r="J79" s="39">
        <f>J80</f>
        <v>80000</v>
      </c>
      <c r="K79" s="38">
        <f t="shared" si="0"/>
        <v>100</v>
      </c>
    </row>
    <row r="80" spans="1:11" ht="15" x14ac:dyDescent="0.2">
      <c r="A80" s="37" t="s">
        <v>117</v>
      </c>
      <c r="B80" s="10">
        <v>2</v>
      </c>
      <c r="C80" s="11" t="s">
        <v>47</v>
      </c>
      <c r="D80" s="11" t="s">
        <v>52</v>
      </c>
      <c r="E80" s="11" t="s">
        <v>17</v>
      </c>
      <c r="F80" s="11" t="s">
        <v>18</v>
      </c>
      <c r="G80" s="11" t="s">
        <v>53</v>
      </c>
      <c r="H80" s="11" t="s">
        <v>33</v>
      </c>
      <c r="I80" s="68">
        <f>50000+30000</f>
        <v>80000</v>
      </c>
      <c r="J80" s="39">
        <f>50000+30000</f>
        <v>80000</v>
      </c>
      <c r="K80" s="38">
        <f t="shared" si="0"/>
        <v>100</v>
      </c>
    </row>
    <row r="81" spans="1:11" ht="15" x14ac:dyDescent="0.2">
      <c r="A81" s="18" t="s">
        <v>102</v>
      </c>
      <c r="B81" s="10">
        <v>2</v>
      </c>
      <c r="C81" s="11" t="s">
        <v>47</v>
      </c>
      <c r="D81" s="11" t="s">
        <v>52</v>
      </c>
      <c r="E81" s="11" t="s">
        <v>17</v>
      </c>
      <c r="F81" s="11" t="s">
        <v>18</v>
      </c>
      <c r="G81" s="11" t="s">
        <v>103</v>
      </c>
      <c r="H81" s="11"/>
      <c r="I81" s="68">
        <f>I82</f>
        <v>500000</v>
      </c>
      <c r="J81" s="39">
        <f>J82</f>
        <v>500000</v>
      </c>
      <c r="K81" s="38">
        <f t="shared" si="0"/>
        <v>100</v>
      </c>
    </row>
    <row r="82" spans="1:11" ht="45" x14ac:dyDescent="0.25">
      <c r="A82" s="58" t="s">
        <v>100</v>
      </c>
      <c r="B82" s="10">
        <v>2</v>
      </c>
      <c r="C82" s="11" t="s">
        <v>47</v>
      </c>
      <c r="D82" s="11" t="s">
        <v>52</v>
      </c>
      <c r="E82" s="11" t="s">
        <v>17</v>
      </c>
      <c r="F82" s="11" t="s">
        <v>18</v>
      </c>
      <c r="G82" s="11" t="s">
        <v>103</v>
      </c>
      <c r="H82" s="11" t="s">
        <v>29</v>
      </c>
      <c r="I82" s="68">
        <f>I83</f>
        <v>500000</v>
      </c>
      <c r="J82" s="39">
        <f>J83</f>
        <v>500000</v>
      </c>
      <c r="K82" s="38">
        <f t="shared" si="0"/>
        <v>100</v>
      </c>
    </row>
    <row r="83" spans="1:11" ht="45" x14ac:dyDescent="0.2">
      <c r="A83" s="52" t="s">
        <v>101</v>
      </c>
      <c r="B83" s="10">
        <v>2</v>
      </c>
      <c r="C83" s="11" t="s">
        <v>47</v>
      </c>
      <c r="D83" s="11" t="s">
        <v>52</v>
      </c>
      <c r="E83" s="11" t="s">
        <v>17</v>
      </c>
      <c r="F83" s="11" t="s">
        <v>18</v>
      </c>
      <c r="G83" s="11" t="s">
        <v>103</v>
      </c>
      <c r="H83" s="11" t="s">
        <v>30</v>
      </c>
      <c r="I83" s="68">
        <v>500000</v>
      </c>
      <c r="J83" s="39">
        <v>500000</v>
      </c>
      <c r="K83" s="38">
        <f t="shared" si="0"/>
        <v>100</v>
      </c>
    </row>
    <row r="84" spans="1:11" ht="25.5" x14ac:dyDescent="0.2">
      <c r="A84" s="18" t="s">
        <v>126</v>
      </c>
      <c r="B84" s="10">
        <v>2</v>
      </c>
      <c r="C84" s="11" t="s">
        <v>47</v>
      </c>
      <c r="D84" s="11" t="s">
        <v>52</v>
      </c>
      <c r="E84" s="11" t="s">
        <v>17</v>
      </c>
      <c r="F84" s="11" t="s">
        <v>18</v>
      </c>
      <c r="G84" s="11" t="s">
        <v>127</v>
      </c>
      <c r="H84" s="11"/>
      <c r="I84" s="68">
        <f>I85</f>
        <v>107250</v>
      </c>
      <c r="J84" s="39">
        <f>J85</f>
        <v>107250</v>
      </c>
      <c r="K84" s="38">
        <f t="shared" si="0"/>
        <v>100</v>
      </c>
    </row>
    <row r="85" spans="1:11" ht="45" x14ac:dyDescent="0.25">
      <c r="A85" s="58" t="s">
        <v>100</v>
      </c>
      <c r="B85" s="10">
        <v>2</v>
      </c>
      <c r="C85" s="11" t="s">
        <v>47</v>
      </c>
      <c r="D85" s="11" t="s">
        <v>52</v>
      </c>
      <c r="E85" s="11" t="s">
        <v>17</v>
      </c>
      <c r="F85" s="11" t="s">
        <v>18</v>
      </c>
      <c r="G85" s="11" t="s">
        <v>127</v>
      </c>
      <c r="H85" s="11" t="s">
        <v>29</v>
      </c>
      <c r="I85" s="68">
        <f>I86</f>
        <v>107250</v>
      </c>
      <c r="J85" s="39">
        <f>J86</f>
        <v>107250</v>
      </c>
      <c r="K85" s="38">
        <f t="shared" si="0"/>
        <v>100</v>
      </c>
    </row>
    <row r="86" spans="1:11" ht="45" x14ac:dyDescent="0.2">
      <c r="A86" s="52" t="s">
        <v>101</v>
      </c>
      <c r="B86" s="10">
        <v>2</v>
      </c>
      <c r="C86" s="11" t="s">
        <v>47</v>
      </c>
      <c r="D86" s="11" t="s">
        <v>52</v>
      </c>
      <c r="E86" s="11" t="s">
        <v>17</v>
      </c>
      <c r="F86" s="11" t="s">
        <v>18</v>
      </c>
      <c r="G86" s="11" t="s">
        <v>127</v>
      </c>
      <c r="H86" s="11" t="s">
        <v>30</v>
      </c>
      <c r="I86" s="68">
        <v>107250</v>
      </c>
      <c r="J86" s="39">
        <v>107250</v>
      </c>
      <c r="K86" s="38">
        <f t="shared" si="0"/>
        <v>100</v>
      </c>
    </row>
    <row r="87" spans="1:11" ht="25.5" x14ac:dyDescent="0.2">
      <c r="A87" s="33" t="s">
        <v>128</v>
      </c>
      <c r="B87" s="41">
        <v>2</v>
      </c>
      <c r="C87" s="11" t="s">
        <v>47</v>
      </c>
      <c r="D87" s="11" t="s">
        <v>52</v>
      </c>
      <c r="E87" s="11" t="s">
        <v>17</v>
      </c>
      <c r="F87" s="11" t="s">
        <v>18</v>
      </c>
      <c r="G87" s="11" t="s">
        <v>97</v>
      </c>
      <c r="H87" s="11"/>
      <c r="I87" s="68">
        <f>I88</f>
        <v>450000</v>
      </c>
      <c r="J87" s="39">
        <f>J88</f>
        <v>450000</v>
      </c>
      <c r="K87" s="38">
        <f t="shared" si="0"/>
        <v>100</v>
      </c>
    </row>
    <row r="88" spans="1:11" ht="15" x14ac:dyDescent="0.2">
      <c r="A88" s="55" t="s">
        <v>31</v>
      </c>
      <c r="B88" s="41">
        <v>2</v>
      </c>
      <c r="C88" s="11" t="s">
        <v>47</v>
      </c>
      <c r="D88" s="11" t="s">
        <v>52</v>
      </c>
      <c r="E88" s="11" t="s">
        <v>17</v>
      </c>
      <c r="F88" s="11" t="s">
        <v>18</v>
      </c>
      <c r="G88" s="11" t="s">
        <v>97</v>
      </c>
      <c r="H88" s="11" t="s">
        <v>33</v>
      </c>
      <c r="I88" s="68">
        <f>I89</f>
        <v>450000</v>
      </c>
      <c r="J88" s="39">
        <f>J89</f>
        <v>450000</v>
      </c>
      <c r="K88" s="38">
        <f t="shared" si="0"/>
        <v>100</v>
      </c>
    </row>
    <row r="89" spans="1:11" ht="15" x14ac:dyDescent="0.2">
      <c r="A89" s="37" t="s">
        <v>117</v>
      </c>
      <c r="B89" s="41">
        <v>2</v>
      </c>
      <c r="C89" s="11" t="s">
        <v>47</v>
      </c>
      <c r="D89" s="11" t="s">
        <v>52</v>
      </c>
      <c r="E89" s="11" t="s">
        <v>17</v>
      </c>
      <c r="F89" s="11" t="s">
        <v>18</v>
      </c>
      <c r="G89" s="11" t="s">
        <v>97</v>
      </c>
      <c r="H89" s="11" t="s">
        <v>129</v>
      </c>
      <c r="I89" s="68">
        <v>450000</v>
      </c>
      <c r="J89" s="39">
        <v>450000</v>
      </c>
      <c r="K89" s="38">
        <f t="shared" si="0"/>
        <v>100</v>
      </c>
    </row>
    <row r="90" spans="1:11" ht="47.25" x14ac:dyDescent="0.2">
      <c r="A90" s="66" t="s">
        <v>130</v>
      </c>
      <c r="B90" s="7">
        <v>2</v>
      </c>
      <c r="C90" s="8" t="s">
        <v>47</v>
      </c>
      <c r="D90" s="8" t="s">
        <v>131</v>
      </c>
      <c r="E90" s="11"/>
      <c r="F90" s="11"/>
      <c r="G90" s="11"/>
      <c r="H90" s="11"/>
      <c r="I90" s="68">
        <v>15000</v>
      </c>
      <c r="J90" s="39">
        <f>J91</f>
        <v>0</v>
      </c>
      <c r="K90" s="38">
        <f>J90/I90*100</f>
        <v>0</v>
      </c>
    </row>
    <row r="91" spans="1:11" ht="15" x14ac:dyDescent="0.2">
      <c r="A91" s="37" t="s">
        <v>16</v>
      </c>
      <c r="B91" s="10">
        <v>2</v>
      </c>
      <c r="C91" s="11" t="s">
        <v>47</v>
      </c>
      <c r="D91" s="11" t="s">
        <v>131</v>
      </c>
      <c r="E91" s="11" t="s">
        <v>17</v>
      </c>
      <c r="F91" s="11" t="s">
        <v>18</v>
      </c>
      <c r="G91" s="11" t="s">
        <v>19</v>
      </c>
      <c r="H91" s="17"/>
      <c r="I91" s="68">
        <v>15000</v>
      </c>
      <c r="J91" s="39">
        <v>0</v>
      </c>
      <c r="K91" s="38">
        <f t="shared" ref="K91:K93" si="8">J91/I91*100</f>
        <v>0</v>
      </c>
    </row>
    <row r="92" spans="1:11" ht="99.75" x14ac:dyDescent="0.2">
      <c r="A92" s="60" t="s">
        <v>132</v>
      </c>
      <c r="B92" s="10">
        <v>2</v>
      </c>
      <c r="C92" s="11" t="s">
        <v>47</v>
      </c>
      <c r="D92" s="11" t="s">
        <v>131</v>
      </c>
      <c r="E92" s="11" t="s">
        <v>17</v>
      </c>
      <c r="F92" s="11" t="s">
        <v>18</v>
      </c>
      <c r="G92" s="11" t="s">
        <v>133</v>
      </c>
      <c r="H92" s="11"/>
      <c r="I92" s="54">
        <f>I93</f>
        <v>15000</v>
      </c>
      <c r="J92" s="39">
        <v>0</v>
      </c>
      <c r="K92" s="38">
        <f t="shared" si="8"/>
        <v>0</v>
      </c>
    </row>
    <row r="93" spans="1:11" ht="45" x14ac:dyDescent="0.25">
      <c r="A93" s="58" t="s">
        <v>100</v>
      </c>
      <c r="B93" s="10">
        <v>2</v>
      </c>
      <c r="C93" s="11" t="s">
        <v>47</v>
      </c>
      <c r="D93" s="11" t="s">
        <v>131</v>
      </c>
      <c r="E93" s="11" t="s">
        <v>17</v>
      </c>
      <c r="F93" s="11" t="s">
        <v>18</v>
      </c>
      <c r="G93" s="11" t="s">
        <v>133</v>
      </c>
      <c r="H93" s="11" t="s">
        <v>29</v>
      </c>
      <c r="I93" s="68">
        <f>I94</f>
        <v>15000</v>
      </c>
      <c r="J93" s="39">
        <v>0</v>
      </c>
      <c r="K93" s="38">
        <f t="shared" si="8"/>
        <v>0</v>
      </c>
    </row>
    <row r="94" spans="1:11" ht="45" x14ac:dyDescent="0.2">
      <c r="A94" s="52" t="s">
        <v>101</v>
      </c>
      <c r="B94" s="10">
        <v>2</v>
      </c>
      <c r="C94" s="11" t="s">
        <v>47</v>
      </c>
      <c r="D94" s="11" t="s">
        <v>131</v>
      </c>
      <c r="E94" s="11" t="s">
        <v>17</v>
      </c>
      <c r="F94" s="11" t="s">
        <v>18</v>
      </c>
      <c r="G94" s="11" t="s">
        <v>133</v>
      </c>
      <c r="H94" s="63" t="s">
        <v>30</v>
      </c>
      <c r="I94" s="68">
        <v>15000</v>
      </c>
      <c r="J94" s="30"/>
      <c r="K94" s="36">
        <f t="shared" si="0"/>
        <v>0</v>
      </c>
    </row>
    <row r="95" spans="1:11" ht="15.75" x14ac:dyDescent="0.2">
      <c r="A95" s="47" t="s">
        <v>54</v>
      </c>
      <c r="B95" s="7">
        <v>2</v>
      </c>
      <c r="C95" s="8" t="s">
        <v>26</v>
      </c>
      <c r="D95" s="8"/>
      <c r="E95" s="11"/>
      <c r="F95" s="11"/>
      <c r="G95" s="11"/>
      <c r="H95" s="8"/>
      <c r="I95" s="50">
        <f>I96</f>
        <v>6424559.9000000004</v>
      </c>
      <c r="J95" s="5">
        <f>J97</f>
        <v>6424559.9000000004</v>
      </c>
      <c r="K95" s="36">
        <f t="shared" si="0"/>
        <v>100</v>
      </c>
    </row>
    <row r="96" spans="1:11" ht="31.5" x14ac:dyDescent="0.2">
      <c r="A96" s="47" t="s">
        <v>56</v>
      </c>
      <c r="B96" s="7">
        <v>2</v>
      </c>
      <c r="C96" s="8" t="s">
        <v>26</v>
      </c>
      <c r="D96" s="8" t="s">
        <v>51</v>
      </c>
      <c r="E96" s="11"/>
      <c r="F96" s="11"/>
      <c r="G96" s="11"/>
      <c r="H96" s="8"/>
      <c r="I96" s="54">
        <f>I97</f>
        <v>6424559.9000000004</v>
      </c>
      <c r="J96" s="12">
        <f>J97</f>
        <v>6424559.9000000004</v>
      </c>
      <c r="K96" s="38">
        <f t="shared" si="0"/>
        <v>100</v>
      </c>
    </row>
    <row r="97" spans="1:11" ht="15" x14ac:dyDescent="0.2">
      <c r="A97" s="37" t="s">
        <v>16</v>
      </c>
      <c r="B97" s="7">
        <v>2</v>
      </c>
      <c r="C97" s="22" t="s">
        <v>26</v>
      </c>
      <c r="D97" s="22" t="s">
        <v>51</v>
      </c>
      <c r="E97" s="22" t="s">
        <v>17</v>
      </c>
      <c r="F97" s="11" t="s">
        <v>18</v>
      </c>
      <c r="G97" s="8" t="s">
        <v>19</v>
      </c>
      <c r="H97" s="23"/>
      <c r="I97" s="54">
        <f>I98+I101+I107+I110+I113+I104</f>
        <v>6424559.9000000004</v>
      </c>
      <c r="J97" s="54">
        <f>J98+J101+J107+J110+J113+J104</f>
        <v>6424559.9000000004</v>
      </c>
      <c r="K97" s="38">
        <f t="shared" si="0"/>
        <v>100</v>
      </c>
    </row>
    <row r="98" spans="1:11" ht="301.5" customHeight="1" x14ac:dyDescent="0.2">
      <c r="A98" s="60" t="s">
        <v>134</v>
      </c>
      <c r="B98" s="10">
        <v>2</v>
      </c>
      <c r="C98" s="11" t="s">
        <v>26</v>
      </c>
      <c r="D98" s="11" t="s">
        <v>51</v>
      </c>
      <c r="E98" s="11" t="s">
        <v>17</v>
      </c>
      <c r="F98" s="11" t="s">
        <v>18</v>
      </c>
      <c r="G98" s="11" t="s">
        <v>135</v>
      </c>
      <c r="H98" s="11"/>
      <c r="I98" s="54">
        <f>I99</f>
        <v>3527555</v>
      </c>
      <c r="J98" s="39">
        <f t="shared" ref="J98" si="9">J99</f>
        <v>3527555</v>
      </c>
      <c r="K98" s="38">
        <f t="shared" si="0"/>
        <v>100</v>
      </c>
    </row>
    <row r="99" spans="1:11" ht="45" x14ac:dyDescent="0.25">
      <c r="A99" s="58" t="s">
        <v>100</v>
      </c>
      <c r="B99" s="10">
        <v>2</v>
      </c>
      <c r="C99" s="11" t="s">
        <v>26</v>
      </c>
      <c r="D99" s="11" t="s">
        <v>51</v>
      </c>
      <c r="E99" s="11" t="s">
        <v>17</v>
      </c>
      <c r="F99" s="11" t="s">
        <v>18</v>
      </c>
      <c r="G99" s="11" t="s">
        <v>135</v>
      </c>
      <c r="H99" s="11" t="s">
        <v>29</v>
      </c>
      <c r="I99" s="54">
        <v>3527555</v>
      </c>
      <c r="J99" s="39">
        <f>J100</f>
        <v>3527555</v>
      </c>
      <c r="K99" s="38">
        <f t="shared" si="0"/>
        <v>100</v>
      </c>
    </row>
    <row r="100" spans="1:11" ht="45" x14ac:dyDescent="0.2">
      <c r="A100" s="52" t="s">
        <v>101</v>
      </c>
      <c r="B100" s="40">
        <v>2</v>
      </c>
      <c r="C100" s="29" t="s">
        <v>26</v>
      </c>
      <c r="D100" s="29" t="s">
        <v>51</v>
      </c>
      <c r="E100" s="22" t="s">
        <v>17</v>
      </c>
      <c r="F100" s="11" t="s">
        <v>18</v>
      </c>
      <c r="G100" s="11" t="s">
        <v>135</v>
      </c>
      <c r="H100" s="23" t="s">
        <v>30</v>
      </c>
      <c r="I100" s="54">
        <v>3527555</v>
      </c>
      <c r="J100" s="39">
        <v>3527555</v>
      </c>
      <c r="K100" s="38">
        <f t="shared" si="0"/>
        <v>100</v>
      </c>
    </row>
    <row r="101" spans="1:11" ht="28.5" x14ac:dyDescent="0.2">
      <c r="A101" s="69" t="s">
        <v>110</v>
      </c>
      <c r="B101" s="41">
        <v>2</v>
      </c>
      <c r="C101" s="28" t="s">
        <v>26</v>
      </c>
      <c r="D101" s="28" t="s">
        <v>51</v>
      </c>
      <c r="E101" s="11" t="s">
        <v>17</v>
      </c>
      <c r="F101" s="11" t="s">
        <v>18</v>
      </c>
      <c r="G101" s="11" t="s">
        <v>111</v>
      </c>
      <c r="H101" s="11"/>
      <c r="I101" s="50">
        <f>I102</f>
        <v>40004.9</v>
      </c>
      <c r="J101" s="30">
        <f>J102</f>
        <v>40004.9</v>
      </c>
      <c r="K101" s="38">
        <f t="shared" si="0"/>
        <v>100</v>
      </c>
    </row>
    <row r="102" spans="1:11" ht="45" x14ac:dyDescent="0.25">
      <c r="A102" s="58" t="s">
        <v>100</v>
      </c>
      <c r="B102" s="41">
        <v>2</v>
      </c>
      <c r="C102" s="28" t="s">
        <v>26</v>
      </c>
      <c r="D102" s="28" t="s">
        <v>51</v>
      </c>
      <c r="E102" s="11" t="s">
        <v>17</v>
      </c>
      <c r="F102" s="11" t="s">
        <v>18</v>
      </c>
      <c r="G102" s="11" t="s">
        <v>111</v>
      </c>
      <c r="H102" s="11" t="s">
        <v>29</v>
      </c>
      <c r="I102" s="54">
        <f>I103</f>
        <v>40004.9</v>
      </c>
      <c r="J102" s="39">
        <f>J103</f>
        <v>40004.9</v>
      </c>
      <c r="K102" s="38">
        <f t="shared" si="0"/>
        <v>100</v>
      </c>
    </row>
    <row r="103" spans="1:11" ht="45" x14ac:dyDescent="0.2">
      <c r="A103" s="52" t="s">
        <v>101</v>
      </c>
      <c r="B103" s="41">
        <v>2</v>
      </c>
      <c r="C103" s="28" t="s">
        <v>26</v>
      </c>
      <c r="D103" s="28" t="s">
        <v>51</v>
      </c>
      <c r="E103" s="11" t="s">
        <v>17</v>
      </c>
      <c r="F103" s="11" t="s">
        <v>18</v>
      </c>
      <c r="G103" s="11" t="s">
        <v>111</v>
      </c>
      <c r="H103" s="11" t="s">
        <v>30</v>
      </c>
      <c r="I103" s="54">
        <v>40004.9</v>
      </c>
      <c r="J103" s="12">
        <v>40004.9</v>
      </c>
      <c r="K103" s="38">
        <f t="shared" si="0"/>
        <v>100</v>
      </c>
    </row>
    <row r="104" spans="1:11" ht="28.5" x14ac:dyDescent="0.2">
      <c r="A104" s="69" t="s">
        <v>110</v>
      </c>
      <c r="B104" s="41">
        <v>2</v>
      </c>
      <c r="C104" s="28" t="s">
        <v>26</v>
      </c>
      <c r="D104" s="28" t="s">
        <v>51</v>
      </c>
      <c r="E104" s="11" t="s">
        <v>17</v>
      </c>
      <c r="F104" s="11" t="s">
        <v>18</v>
      </c>
      <c r="G104" s="11" t="s">
        <v>111</v>
      </c>
      <c r="H104" s="11"/>
      <c r="I104" s="54">
        <f>I105</f>
        <v>195000</v>
      </c>
      <c r="J104" s="12">
        <f>J105</f>
        <v>195000</v>
      </c>
      <c r="K104" s="38">
        <f t="shared" si="0"/>
        <v>100</v>
      </c>
    </row>
    <row r="105" spans="1:11" ht="15" x14ac:dyDescent="0.2">
      <c r="A105" s="55" t="s">
        <v>31</v>
      </c>
      <c r="B105" s="41">
        <v>2</v>
      </c>
      <c r="C105" s="28" t="s">
        <v>26</v>
      </c>
      <c r="D105" s="28" t="s">
        <v>51</v>
      </c>
      <c r="E105" s="11" t="s">
        <v>17</v>
      </c>
      <c r="F105" s="11" t="s">
        <v>18</v>
      </c>
      <c r="G105" s="11" t="s">
        <v>111</v>
      </c>
      <c r="H105" s="11" t="s">
        <v>33</v>
      </c>
      <c r="I105" s="54">
        <f>I106</f>
        <v>195000</v>
      </c>
      <c r="J105" s="12">
        <f>J106</f>
        <v>195000</v>
      </c>
      <c r="K105" s="38">
        <f t="shared" si="0"/>
        <v>100</v>
      </c>
    </row>
    <row r="106" spans="1:11" ht="15" x14ac:dyDescent="0.2">
      <c r="A106" s="37" t="s">
        <v>117</v>
      </c>
      <c r="B106" s="41">
        <v>2</v>
      </c>
      <c r="C106" s="28" t="s">
        <v>26</v>
      </c>
      <c r="D106" s="28" t="s">
        <v>51</v>
      </c>
      <c r="E106" s="11" t="s">
        <v>17</v>
      </c>
      <c r="F106" s="11" t="s">
        <v>18</v>
      </c>
      <c r="G106" s="11" t="s">
        <v>111</v>
      </c>
      <c r="H106" s="11" t="s">
        <v>129</v>
      </c>
      <c r="I106" s="54">
        <f>110000+85000</f>
        <v>195000</v>
      </c>
      <c r="J106" s="12">
        <v>195000</v>
      </c>
      <c r="K106" s="38">
        <f t="shared" si="0"/>
        <v>100</v>
      </c>
    </row>
    <row r="107" spans="1:11" ht="25.5" x14ac:dyDescent="0.2">
      <c r="A107" s="33" t="s">
        <v>128</v>
      </c>
      <c r="B107" s="41">
        <v>2</v>
      </c>
      <c r="C107" s="28" t="s">
        <v>26</v>
      </c>
      <c r="D107" s="28" t="s">
        <v>51</v>
      </c>
      <c r="E107" s="11" t="s">
        <v>17</v>
      </c>
      <c r="F107" s="11" t="s">
        <v>18</v>
      </c>
      <c r="G107" s="11" t="s">
        <v>97</v>
      </c>
      <c r="H107" s="11"/>
      <c r="I107" s="54">
        <f>I108</f>
        <v>162000</v>
      </c>
      <c r="J107" s="12">
        <f>J108</f>
        <v>162000</v>
      </c>
      <c r="K107" s="38">
        <f t="shared" si="0"/>
        <v>100</v>
      </c>
    </row>
    <row r="108" spans="1:11" ht="45" x14ac:dyDescent="0.25">
      <c r="A108" s="58" t="s">
        <v>100</v>
      </c>
      <c r="B108" s="41">
        <v>2</v>
      </c>
      <c r="C108" s="28" t="s">
        <v>26</v>
      </c>
      <c r="D108" s="28" t="s">
        <v>51</v>
      </c>
      <c r="E108" s="11" t="s">
        <v>17</v>
      </c>
      <c r="F108" s="11" t="s">
        <v>18</v>
      </c>
      <c r="G108" s="11" t="s">
        <v>97</v>
      </c>
      <c r="H108" s="11" t="s">
        <v>29</v>
      </c>
      <c r="I108" s="54">
        <f>I109</f>
        <v>162000</v>
      </c>
      <c r="J108" s="12">
        <f>J109</f>
        <v>162000</v>
      </c>
      <c r="K108" s="38">
        <f t="shared" si="0"/>
        <v>100</v>
      </c>
    </row>
    <row r="109" spans="1:11" ht="45" x14ac:dyDescent="0.2">
      <c r="A109" s="52" t="s">
        <v>101</v>
      </c>
      <c r="B109" s="41">
        <v>2</v>
      </c>
      <c r="C109" s="28" t="s">
        <v>26</v>
      </c>
      <c r="D109" s="28" t="s">
        <v>51</v>
      </c>
      <c r="E109" s="11" t="s">
        <v>17</v>
      </c>
      <c r="F109" s="11" t="s">
        <v>18</v>
      </c>
      <c r="G109" s="11" t="s">
        <v>97</v>
      </c>
      <c r="H109" s="11" t="s">
        <v>30</v>
      </c>
      <c r="I109" s="54">
        <v>162000</v>
      </c>
      <c r="J109" s="12">
        <v>162000</v>
      </c>
      <c r="K109" s="38">
        <f t="shared" si="0"/>
        <v>100</v>
      </c>
    </row>
    <row r="110" spans="1:11" ht="76.5" x14ac:dyDescent="0.2">
      <c r="A110" s="18" t="s">
        <v>136</v>
      </c>
      <c r="B110" s="41">
        <v>2</v>
      </c>
      <c r="C110" s="28" t="s">
        <v>26</v>
      </c>
      <c r="D110" s="28" t="s">
        <v>51</v>
      </c>
      <c r="E110" s="11" t="s">
        <v>17</v>
      </c>
      <c r="F110" s="11" t="s">
        <v>18</v>
      </c>
      <c r="G110" s="11" t="s">
        <v>137</v>
      </c>
      <c r="H110" s="11"/>
      <c r="I110" s="54">
        <f>I111</f>
        <v>1000000</v>
      </c>
      <c r="J110" s="12">
        <f>J111</f>
        <v>1000000</v>
      </c>
      <c r="K110" s="38">
        <f t="shared" si="0"/>
        <v>100</v>
      </c>
    </row>
    <row r="111" spans="1:11" ht="45" x14ac:dyDescent="0.25">
      <c r="A111" s="58" t="s">
        <v>100</v>
      </c>
      <c r="B111" s="41">
        <v>2</v>
      </c>
      <c r="C111" s="28" t="s">
        <v>26</v>
      </c>
      <c r="D111" s="28" t="s">
        <v>51</v>
      </c>
      <c r="E111" s="11" t="s">
        <v>17</v>
      </c>
      <c r="F111" s="11" t="s">
        <v>18</v>
      </c>
      <c r="G111" s="11" t="s">
        <v>137</v>
      </c>
      <c r="H111" s="11" t="s">
        <v>29</v>
      </c>
      <c r="I111" s="54">
        <f>I112</f>
        <v>1000000</v>
      </c>
      <c r="J111" s="12">
        <f>J112</f>
        <v>1000000</v>
      </c>
      <c r="K111" s="38">
        <f t="shared" si="0"/>
        <v>100</v>
      </c>
    </row>
    <row r="112" spans="1:11" ht="45" x14ac:dyDescent="0.2">
      <c r="A112" s="52" t="s">
        <v>101</v>
      </c>
      <c r="B112" s="41">
        <v>2</v>
      </c>
      <c r="C112" s="28" t="s">
        <v>26</v>
      </c>
      <c r="D112" s="28" t="s">
        <v>51</v>
      </c>
      <c r="E112" s="11" t="s">
        <v>17</v>
      </c>
      <c r="F112" s="11" t="s">
        <v>18</v>
      </c>
      <c r="G112" s="11" t="s">
        <v>137</v>
      </c>
      <c r="H112" s="11" t="s">
        <v>30</v>
      </c>
      <c r="I112" s="54">
        <v>1000000</v>
      </c>
      <c r="J112" s="12">
        <v>1000000</v>
      </c>
      <c r="K112" s="38">
        <f t="shared" si="0"/>
        <v>100</v>
      </c>
    </row>
    <row r="113" spans="1:11" ht="102" x14ac:dyDescent="0.2">
      <c r="A113" s="74" t="s">
        <v>138</v>
      </c>
      <c r="B113" s="41">
        <v>2</v>
      </c>
      <c r="C113" s="28" t="s">
        <v>26</v>
      </c>
      <c r="D113" s="28" t="s">
        <v>51</v>
      </c>
      <c r="E113" s="11" t="s">
        <v>17</v>
      </c>
      <c r="F113" s="11" t="s">
        <v>18</v>
      </c>
      <c r="G113" s="11" t="s">
        <v>139</v>
      </c>
      <c r="H113" s="11"/>
      <c r="I113" s="54">
        <f>I114</f>
        <v>1500000</v>
      </c>
      <c r="J113" s="12">
        <f>J114</f>
        <v>1500000</v>
      </c>
      <c r="K113" s="38">
        <f t="shared" si="0"/>
        <v>100</v>
      </c>
    </row>
    <row r="114" spans="1:11" ht="45" x14ac:dyDescent="0.25">
      <c r="A114" s="58" t="s">
        <v>100</v>
      </c>
      <c r="B114" s="41">
        <v>2</v>
      </c>
      <c r="C114" s="28" t="s">
        <v>26</v>
      </c>
      <c r="D114" s="28" t="s">
        <v>51</v>
      </c>
      <c r="E114" s="11" t="s">
        <v>17</v>
      </c>
      <c r="F114" s="11" t="s">
        <v>18</v>
      </c>
      <c r="G114" s="11" t="s">
        <v>139</v>
      </c>
      <c r="H114" s="11" t="s">
        <v>29</v>
      </c>
      <c r="I114" s="54">
        <f>I115</f>
        <v>1500000</v>
      </c>
      <c r="J114" s="12">
        <f>J115</f>
        <v>1500000</v>
      </c>
      <c r="K114" s="38">
        <f t="shared" si="0"/>
        <v>100</v>
      </c>
    </row>
    <row r="115" spans="1:11" ht="45" x14ac:dyDescent="0.2">
      <c r="A115" s="52" t="s">
        <v>101</v>
      </c>
      <c r="B115" s="41">
        <v>2</v>
      </c>
      <c r="C115" s="28" t="s">
        <v>26</v>
      </c>
      <c r="D115" s="28" t="s">
        <v>51</v>
      </c>
      <c r="E115" s="11" t="s">
        <v>17</v>
      </c>
      <c r="F115" s="11" t="s">
        <v>18</v>
      </c>
      <c r="G115" s="11" t="s">
        <v>139</v>
      </c>
      <c r="H115" s="11" t="s">
        <v>30</v>
      </c>
      <c r="I115" s="54">
        <v>1500000</v>
      </c>
      <c r="J115" s="12">
        <v>1500000</v>
      </c>
      <c r="K115" s="38">
        <f t="shared" si="0"/>
        <v>100</v>
      </c>
    </row>
    <row r="116" spans="1:11" ht="15.75" x14ac:dyDescent="0.2">
      <c r="A116" s="47" t="s">
        <v>57</v>
      </c>
      <c r="B116" s="7">
        <v>2</v>
      </c>
      <c r="C116" s="8" t="s">
        <v>58</v>
      </c>
      <c r="D116" s="8"/>
      <c r="E116" s="11"/>
      <c r="F116" s="11"/>
      <c r="G116" s="17"/>
      <c r="H116" s="11"/>
      <c r="I116" s="51">
        <f>I117+I127+I148</f>
        <v>14512541.970000001</v>
      </c>
      <c r="J116" s="51">
        <f>J117+J127+J148</f>
        <v>14472892.130000001</v>
      </c>
      <c r="K116" s="36">
        <f t="shared" si="0"/>
        <v>99.726789144989468</v>
      </c>
    </row>
    <row r="117" spans="1:11" ht="15.75" x14ac:dyDescent="0.2">
      <c r="A117" s="47" t="s">
        <v>59</v>
      </c>
      <c r="B117" s="10">
        <v>2</v>
      </c>
      <c r="C117" s="11" t="s">
        <v>58</v>
      </c>
      <c r="D117" s="11" t="s">
        <v>13</v>
      </c>
      <c r="E117" s="11"/>
      <c r="F117" s="11"/>
      <c r="G117" s="17"/>
      <c r="H117" s="11"/>
      <c r="I117" s="56">
        <f>I118</f>
        <v>3980968</v>
      </c>
      <c r="J117" s="12">
        <f>J119+J124</f>
        <v>3980968</v>
      </c>
      <c r="K117" s="38">
        <f t="shared" si="0"/>
        <v>100</v>
      </c>
    </row>
    <row r="118" spans="1:11" ht="15" x14ac:dyDescent="0.2">
      <c r="A118" s="37" t="s">
        <v>16</v>
      </c>
      <c r="B118" s="19">
        <v>2</v>
      </c>
      <c r="C118" s="8" t="s">
        <v>58</v>
      </c>
      <c r="D118" s="8" t="s">
        <v>13</v>
      </c>
      <c r="E118" s="8" t="s">
        <v>17</v>
      </c>
      <c r="F118" s="8" t="s">
        <v>18</v>
      </c>
      <c r="G118" s="8" t="s">
        <v>19</v>
      </c>
      <c r="H118" s="11"/>
      <c r="I118" s="56">
        <f>I119+I124</f>
        <v>3980968</v>
      </c>
      <c r="J118" s="39">
        <f>J119+J124</f>
        <v>3980968</v>
      </c>
      <c r="K118" s="38">
        <f t="shared" ref="K118:K201" si="10">J118/I118*100</f>
        <v>100</v>
      </c>
    </row>
    <row r="119" spans="1:11" ht="28.5" x14ac:dyDescent="0.2">
      <c r="A119" s="69" t="s">
        <v>60</v>
      </c>
      <c r="B119" s="19">
        <v>2</v>
      </c>
      <c r="C119" s="8" t="s">
        <v>58</v>
      </c>
      <c r="D119" s="8" t="s">
        <v>13</v>
      </c>
      <c r="E119" s="8" t="s">
        <v>17</v>
      </c>
      <c r="F119" s="8" t="s">
        <v>18</v>
      </c>
      <c r="G119" s="8" t="s">
        <v>61</v>
      </c>
      <c r="H119" s="8"/>
      <c r="I119" s="51">
        <f>I120+I122</f>
        <v>1452686</v>
      </c>
      <c r="J119" s="51">
        <f>J120+J122</f>
        <v>1452686</v>
      </c>
      <c r="K119" s="36">
        <f t="shared" si="10"/>
        <v>100</v>
      </c>
    </row>
    <row r="120" spans="1:11" ht="45" x14ac:dyDescent="0.25">
      <c r="A120" s="58" t="s">
        <v>100</v>
      </c>
      <c r="B120" s="20">
        <v>2</v>
      </c>
      <c r="C120" s="11" t="s">
        <v>58</v>
      </c>
      <c r="D120" s="11" t="s">
        <v>13</v>
      </c>
      <c r="E120" s="11" t="s">
        <v>17</v>
      </c>
      <c r="F120" s="11" t="s">
        <v>18</v>
      </c>
      <c r="G120" s="11" t="s">
        <v>61</v>
      </c>
      <c r="H120" s="11" t="s">
        <v>29</v>
      </c>
      <c r="I120" s="54">
        <f>I121</f>
        <v>1220649.8700000001</v>
      </c>
      <c r="J120" s="39">
        <f>J121</f>
        <v>1220649.8700000001</v>
      </c>
      <c r="K120" s="38">
        <f t="shared" si="10"/>
        <v>100</v>
      </c>
    </row>
    <row r="121" spans="1:11" ht="45" x14ac:dyDescent="0.2">
      <c r="A121" s="52" t="s">
        <v>101</v>
      </c>
      <c r="B121" s="20">
        <v>2</v>
      </c>
      <c r="C121" s="11" t="s">
        <v>58</v>
      </c>
      <c r="D121" s="11" t="s">
        <v>13</v>
      </c>
      <c r="E121" s="11" t="s">
        <v>17</v>
      </c>
      <c r="F121" s="11" t="s">
        <v>18</v>
      </c>
      <c r="G121" s="11" t="s">
        <v>61</v>
      </c>
      <c r="H121" s="11" t="s">
        <v>30</v>
      </c>
      <c r="I121" s="54">
        <f>1365649.87-145000</f>
        <v>1220649.8700000001</v>
      </c>
      <c r="J121" s="12">
        <v>1220649.8700000001</v>
      </c>
      <c r="K121" s="38">
        <f t="shared" si="10"/>
        <v>100</v>
      </c>
    </row>
    <row r="122" spans="1:11" ht="15" x14ac:dyDescent="0.2">
      <c r="A122" s="55" t="s">
        <v>31</v>
      </c>
      <c r="B122" s="20">
        <v>2</v>
      </c>
      <c r="C122" s="11" t="s">
        <v>58</v>
      </c>
      <c r="D122" s="11" t="s">
        <v>13</v>
      </c>
      <c r="E122" s="11" t="s">
        <v>17</v>
      </c>
      <c r="F122" s="11" t="s">
        <v>18</v>
      </c>
      <c r="G122" s="11" t="s">
        <v>61</v>
      </c>
      <c r="H122" s="11" t="s">
        <v>32</v>
      </c>
      <c r="I122" s="54">
        <f>I123</f>
        <v>232036.13</v>
      </c>
      <c r="J122" s="12">
        <f>J123</f>
        <v>232036.13</v>
      </c>
      <c r="K122" s="38">
        <f t="shared" si="10"/>
        <v>100</v>
      </c>
    </row>
    <row r="123" spans="1:11" ht="15" x14ac:dyDescent="0.2">
      <c r="A123" s="52" t="s">
        <v>140</v>
      </c>
      <c r="B123" s="20">
        <v>2</v>
      </c>
      <c r="C123" s="11" t="s">
        <v>58</v>
      </c>
      <c r="D123" s="11" t="s">
        <v>13</v>
      </c>
      <c r="E123" s="11" t="s">
        <v>17</v>
      </c>
      <c r="F123" s="11" t="s">
        <v>18</v>
      </c>
      <c r="G123" s="11" t="s">
        <v>61</v>
      </c>
      <c r="H123" s="11" t="s">
        <v>33</v>
      </c>
      <c r="I123" s="54">
        <v>232036.13</v>
      </c>
      <c r="J123" s="12">
        <v>232036.13</v>
      </c>
      <c r="K123" s="38">
        <f t="shared" si="10"/>
        <v>100</v>
      </c>
    </row>
    <row r="124" spans="1:11" ht="199.5" x14ac:dyDescent="0.2">
      <c r="A124" s="69" t="s">
        <v>141</v>
      </c>
      <c r="B124" s="19">
        <v>2</v>
      </c>
      <c r="C124" s="8" t="s">
        <v>58</v>
      </c>
      <c r="D124" s="8" t="s">
        <v>13</v>
      </c>
      <c r="E124" s="8" t="s">
        <v>17</v>
      </c>
      <c r="F124" s="8" t="s">
        <v>18</v>
      </c>
      <c r="G124" s="8" t="s">
        <v>142</v>
      </c>
      <c r="H124" s="8"/>
      <c r="I124" s="51">
        <f>I125</f>
        <v>2528282</v>
      </c>
      <c r="J124" s="5">
        <f>J125</f>
        <v>2528282</v>
      </c>
      <c r="K124" s="38">
        <f t="shared" si="10"/>
        <v>100</v>
      </c>
    </row>
    <row r="125" spans="1:11" ht="38.25" x14ac:dyDescent="0.2">
      <c r="A125" s="31" t="s">
        <v>100</v>
      </c>
      <c r="B125" s="20">
        <v>2</v>
      </c>
      <c r="C125" s="11" t="s">
        <v>58</v>
      </c>
      <c r="D125" s="11" t="s">
        <v>13</v>
      </c>
      <c r="E125" s="11" t="s">
        <v>17</v>
      </c>
      <c r="F125" s="11" t="s">
        <v>18</v>
      </c>
      <c r="G125" s="11" t="s">
        <v>142</v>
      </c>
      <c r="H125" s="11" t="s">
        <v>29</v>
      </c>
      <c r="I125" s="54">
        <f>I126</f>
        <v>2528282</v>
      </c>
      <c r="J125" s="12">
        <f>J126</f>
        <v>2528282</v>
      </c>
      <c r="K125" s="38">
        <f t="shared" si="10"/>
        <v>100</v>
      </c>
    </row>
    <row r="126" spans="1:11" ht="38.25" x14ac:dyDescent="0.2">
      <c r="A126" s="32" t="s">
        <v>101</v>
      </c>
      <c r="B126" s="20">
        <v>2</v>
      </c>
      <c r="C126" s="11" t="s">
        <v>58</v>
      </c>
      <c r="D126" s="11" t="s">
        <v>13</v>
      </c>
      <c r="E126" s="11" t="s">
        <v>17</v>
      </c>
      <c r="F126" s="11" t="s">
        <v>18</v>
      </c>
      <c r="G126" s="11" t="s">
        <v>142</v>
      </c>
      <c r="H126" s="11" t="s">
        <v>30</v>
      </c>
      <c r="I126" s="54">
        <v>2528282</v>
      </c>
      <c r="J126" s="12">
        <v>2528282</v>
      </c>
      <c r="K126" s="38">
        <f t="shared" si="10"/>
        <v>100</v>
      </c>
    </row>
    <row r="127" spans="1:11" ht="14.25" x14ac:dyDescent="0.2">
      <c r="A127" s="13" t="s">
        <v>62</v>
      </c>
      <c r="B127" s="7">
        <v>2</v>
      </c>
      <c r="C127" s="8" t="s">
        <v>58</v>
      </c>
      <c r="D127" s="8" t="s">
        <v>15</v>
      </c>
      <c r="E127" s="11"/>
      <c r="F127" s="11"/>
      <c r="G127" s="11"/>
      <c r="H127" s="11"/>
      <c r="I127" s="51">
        <f>I129+I132+I137+I140+I145</f>
        <v>5308660.8</v>
      </c>
      <c r="J127" s="51">
        <f>J129+J132+J137+J140+J145</f>
        <v>5308660.8</v>
      </c>
      <c r="K127" s="36">
        <f t="shared" si="10"/>
        <v>100</v>
      </c>
    </row>
    <row r="128" spans="1:11" ht="15" x14ac:dyDescent="0.2">
      <c r="A128" s="76" t="s">
        <v>16</v>
      </c>
      <c r="B128" s="10">
        <v>2</v>
      </c>
      <c r="C128" s="11" t="s">
        <v>58</v>
      </c>
      <c r="D128" s="11" t="s">
        <v>15</v>
      </c>
      <c r="E128" s="11"/>
      <c r="F128" s="11"/>
      <c r="G128" s="11"/>
      <c r="H128" s="11"/>
      <c r="I128" s="54">
        <f>I129+I132+I137+I140+I145</f>
        <v>5308660.8</v>
      </c>
      <c r="J128" s="54">
        <f>J129+J132+J137+J140+J145</f>
        <v>5308660.8</v>
      </c>
      <c r="K128" s="38">
        <f t="shared" si="10"/>
        <v>100</v>
      </c>
    </row>
    <row r="129" spans="1:11" ht="25.5" x14ac:dyDescent="0.2">
      <c r="A129" s="13" t="s">
        <v>91</v>
      </c>
      <c r="B129" s="7">
        <v>2</v>
      </c>
      <c r="C129" s="8" t="s">
        <v>58</v>
      </c>
      <c r="D129" s="8" t="s">
        <v>15</v>
      </c>
      <c r="E129" s="8" t="s">
        <v>17</v>
      </c>
      <c r="F129" s="8" t="s">
        <v>18</v>
      </c>
      <c r="G129" s="8" t="s">
        <v>63</v>
      </c>
      <c r="H129" s="11"/>
      <c r="I129" s="51">
        <f>I130</f>
        <v>3172536.8</v>
      </c>
      <c r="J129" s="5">
        <f>J130</f>
        <v>3172536.8</v>
      </c>
      <c r="K129" s="36">
        <f t="shared" si="10"/>
        <v>100</v>
      </c>
    </row>
    <row r="130" spans="1:11" ht="38.25" x14ac:dyDescent="0.2">
      <c r="A130" s="76" t="s">
        <v>64</v>
      </c>
      <c r="B130" s="10">
        <v>2</v>
      </c>
      <c r="C130" s="11" t="s">
        <v>58</v>
      </c>
      <c r="D130" s="11" t="s">
        <v>15</v>
      </c>
      <c r="E130" s="11" t="s">
        <v>17</v>
      </c>
      <c r="F130" s="11" t="s">
        <v>18</v>
      </c>
      <c r="G130" s="11" t="s">
        <v>63</v>
      </c>
      <c r="H130" s="11" t="s">
        <v>65</v>
      </c>
      <c r="I130" s="54">
        <f>I131</f>
        <v>3172536.8</v>
      </c>
      <c r="J130" s="12">
        <f>J131</f>
        <v>3172536.8</v>
      </c>
      <c r="K130" s="38">
        <f t="shared" si="10"/>
        <v>100</v>
      </c>
    </row>
    <row r="131" spans="1:11" ht="15" x14ac:dyDescent="0.2">
      <c r="A131" s="77" t="s">
        <v>66</v>
      </c>
      <c r="B131" s="20">
        <v>2</v>
      </c>
      <c r="C131" s="11" t="s">
        <v>58</v>
      </c>
      <c r="D131" s="11" t="s">
        <v>15</v>
      </c>
      <c r="E131" s="11" t="s">
        <v>17</v>
      </c>
      <c r="F131" s="11" t="s">
        <v>18</v>
      </c>
      <c r="G131" s="11" t="s">
        <v>63</v>
      </c>
      <c r="H131" s="11" t="s">
        <v>67</v>
      </c>
      <c r="I131" s="54">
        <v>3172536.8</v>
      </c>
      <c r="J131" s="12">
        <v>3172536.8</v>
      </c>
      <c r="K131" s="38">
        <f t="shared" si="10"/>
        <v>100</v>
      </c>
    </row>
    <row r="132" spans="1:11" ht="25.5" x14ac:dyDescent="0.2">
      <c r="A132" s="13" t="s">
        <v>143</v>
      </c>
      <c r="B132" s="7">
        <v>2</v>
      </c>
      <c r="C132" s="8" t="s">
        <v>58</v>
      </c>
      <c r="D132" s="8" t="s">
        <v>15</v>
      </c>
      <c r="E132" s="8" t="s">
        <v>17</v>
      </c>
      <c r="F132" s="8" t="s">
        <v>18</v>
      </c>
      <c r="G132" s="8" t="s">
        <v>68</v>
      </c>
      <c r="H132" s="11"/>
      <c r="I132" s="51">
        <f>I133+I135</f>
        <v>1055848</v>
      </c>
      <c r="J132" s="51">
        <f>J133+J135</f>
        <v>1055848</v>
      </c>
      <c r="K132" s="36">
        <f t="shared" si="10"/>
        <v>100</v>
      </c>
    </row>
    <row r="133" spans="1:11" ht="38.25" x14ac:dyDescent="0.2">
      <c r="A133" s="31" t="s">
        <v>100</v>
      </c>
      <c r="B133" s="10">
        <v>2</v>
      </c>
      <c r="C133" s="11" t="s">
        <v>58</v>
      </c>
      <c r="D133" s="11" t="s">
        <v>15</v>
      </c>
      <c r="E133" s="11" t="s">
        <v>17</v>
      </c>
      <c r="F133" s="11" t="s">
        <v>18</v>
      </c>
      <c r="G133" s="11" t="s">
        <v>68</v>
      </c>
      <c r="H133" s="11" t="s">
        <v>29</v>
      </c>
      <c r="I133" s="56">
        <f>I134</f>
        <v>1020848</v>
      </c>
      <c r="J133" s="12">
        <f>J134</f>
        <v>1020848</v>
      </c>
      <c r="K133" s="38">
        <f t="shared" si="10"/>
        <v>100</v>
      </c>
    </row>
    <row r="134" spans="1:11" ht="38.25" x14ac:dyDescent="0.2">
      <c r="A134" s="32" t="s">
        <v>101</v>
      </c>
      <c r="B134" s="20">
        <v>2</v>
      </c>
      <c r="C134" s="11" t="s">
        <v>58</v>
      </c>
      <c r="D134" s="11" t="s">
        <v>15</v>
      </c>
      <c r="E134" s="11" t="s">
        <v>17</v>
      </c>
      <c r="F134" s="11" t="s">
        <v>18</v>
      </c>
      <c r="G134" s="11" t="s">
        <v>68</v>
      </c>
      <c r="H134" s="11" t="s">
        <v>30</v>
      </c>
      <c r="I134" s="56">
        <v>1020848</v>
      </c>
      <c r="J134" s="12">
        <v>1020848</v>
      </c>
      <c r="K134" s="38">
        <f t="shared" si="10"/>
        <v>100</v>
      </c>
    </row>
    <row r="135" spans="1:11" ht="15" x14ac:dyDescent="0.2">
      <c r="A135" s="55" t="s">
        <v>31</v>
      </c>
      <c r="B135" s="20">
        <v>2</v>
      </c>
      <c r="C135" s="11" t="s">
        <v>58</v>
      </c>
      <c r="D135" s="11" t="s">
        <v>15</v>
      </c>
      <c r="E135" s="11" t="s">
        <v>17</v>
      </c>
      <c r="F135" s="11" t="s">
        <v>18</v>
      </c>
      <c r="G135" s="11" t="s">
        <v>68</v>
      </c>
      <c r="H135" s="11" t="s">
        <v>33</v>
      </c>
      <c r="I135" s="56">
        <f>I136</f>
        <v>35000</v>
      </c>
      <c r="J135" s="12">
        <f>J136</f>
        <v>35000</v>
      </c>
      <c r="K135" s="38">
        <f t="shared" si="10"/>
        <v>100</v>
      </c>
    </row>
    <row r="136" spans="1:11" ht="15" x14ac:dyDescent="0.2">
      <c r="A136" s="52" t="s">
        <v>140</v>
      </c>
      <c r="B136" s="20">
        <v>2</v>
      </c>
      <c r="C136" s="11" t="s">
        <v>58</v>
      </c>
      <c r="D136" s="11" t="s">
        <v>15</v>
      </c>
      <c r="E136" s="11" t="s">
        <v>17</v>
      </c>
      <c r="F136" s="11" t="s">
        <v>18</v>
      </c>
      <c r="G136" s="11" t="s">
        <v>68</v>
      </c>
      <c r="H136" s="11" t="s">
        <v>129</v>
      </c>
      <c r="I136" s="56">
        <v>35000</v>
      </c>
      <c r="J136" s="12">
        <v>35000</v>
      </c>
      <c r="K136" s="38">
        <f t="shared" si="10"/>
        <v>100</v>
      </c>
    </row>
    <row r="137" spans="1:11" ht="104.25" customHeight="1" x14ac:dyDescent="0.2">
      <c r="A137" s="60" t="s">
        <v>144</v>
      </c>
      <c r="B137" s="20">
        <v>2</v>
      </c>
      <c r="C137" s="11" t="s">
        <v>58</v>
      </c>
      <c r="D137" s="11" t="s">
        <v>15</v>
      </c>
      <c r="E137" s="11" t="s">
        <v>17</v>
      </c>
      <c r="F137" s="11" t="s">
        <v>18</v>
      </c>
      <c r="G137" s="11" t="s">
        <v>145</v>
      </c>
      <c r="H137" s="11"/>
      <c r="I137" s="51">
        <f>I138</f>
        <v>29776</v>
      </c>
      <c r="J137" s="12">
        <f t="shared" ref="J137:J138" si="11">J138</f>
        <v>29776</v>
      </c>
      <c r="K137" s="38">
        <f t="shared" si="10"/>
        <v>100</v>
      </c>
    </row>
    <row r="138" spans="1:11" ht="38.25" x14ac:dyDescent="0.2">
      <c r="A138" s="31" t="s">
        <v>100</v>
      </c>
      <c r="B138" s="20">
        <v>2</v>
      </c>
      <c r="C138" s="11" t="s">
        <v>58</v>
      </c>
      <c r="D138" s="11" t="s">
        <v>15</v>
      </c>
      <c r="E138" s="11" t="s">
        <v>17</v>
      </c>
      <c r="F138" s="11" t="s">
        <v>18</v>
      </c>
      <c r="G138" s="11" t="s">
        <v>145</v>
      </c>
      <c r="H138" s="11" t="s">
        <v>29</v>
      </c>
      <c r="I138" s="56">
        <f>I139</f>
        <v>29776</v>
      </c>
      <c r="J138" s="12">
        <f t="shared" si="11"/>
        <v>29776</v>
      </c>
      <c r="K138" s="38">
        <f t="shared" si="10"/>
        <v>100</v>
      </c>
    </row>
    <row r="139" spans="1:11" ht="38.25" x14ac:dyDescent="0.2">
      <c r="A139" s="32" t="s">
        <v>101</v>
      </c>
      <c r="B139" s="20">
        <v>2</v>
      </c>
      <c r="C139" s="11" t="s">
        <v>58</v>
      </c>
      <c r="D139" s="11" t="s">
        <v>15</v>
      </c>
      <c r="E139" s="11" t="s">
        <v>17</v>
      </c>
      <c r="F139" s="11" t="s">
        <v>18</v>
      </c>
      <c r="G139" s="11" t="s">
        <v>145</v>
      </c>
      <c r="H139" s="11" t="s">
        <v>30</v>
      </c>
      <c r="I139" s="56">
        <v>29776</v>
      </c>
      <c r="J139" s="12">
        <v>29776</v>
      </c>
      <c r="K139" s="38">
        <f t="shared" si="10"/>
        <v>100</v>
      </c>
    </row>
    <row r="140" spans="1:11" ht="25.5" x14ac:dyDescent="0.2">
      <c r="A140" s="33" t="s">
        <v>128</v>
      </c>
      <c r="B140" s="41">
        <v>2</v>
      </c>
      <c r="C140" s="11" t="s">
        <v>58</v>
      </c>
      <c r="D140" s="11" t="s">
        <v>15</v>
      </c>
      <c r="E140" s="11" t="s">
        <v>17</v>
      </c>
      <c r="F140" s="11" t="s">
        <v>18</v>
      </c>
      <c r="G140" s="11" t="s">
        <v>97</v>
      </c>
      <c r="H140" s="11"/>
      <c r="I140" s="51">
        <f>I141+I143</f>
        <v>540500</v>
      </c>
      <c r="J140" s="51">
        <f>J141+J143</f>
        <v>540500</v>
      </c>
      <c r="K140" s="38">
        <f t="shared" si="10"/>
        <v>100</v>
      </c>
    </row>
    <row r="141" spans="1:11" ht="45" x14ac:dyDescent="0.25">
      <c r="A141" s="58" t="s">
        <v>100</v>
      </c>
      <c r="B141" s="41">
        <v>2</v>
      </c>
      <c r="C141" s="11" t="s">
        <v>58</v>
      </c>
      <c r="D141" s="11" t="s">
        <v>15</v>
      </c>
      <c r="E141" s="11" t="s">
        <v>17</v>
      </c>
      <c r="F141" s="11" t="s">
        <v>18</v>
      </c>
      <c r="G141" s="11" t="s">
        <v>97</v>
      </c>
      <c r="H141" s="79">
        <v>200</v>
      </c>
      <c r="I141" s="56">
        <f>I142</f>
        <v>40500</v>
      </c>
      <c r="J141" s="12">
        <f>J142</f>
        <v>40500</v>
      </c>
      <c r="K141" s="38">
        <f t="shared" si="10"/>
        <v>100</v>
      </c>
    </row>
    <row r="142" spans="1:11" ht="45" x14ac:dyDescent="0.2">
      <c r="A142" s="52" t="s">
        <v>101</v>
      </c>
      <c r="B142" s="41">
        <v>2</v>
      </c>
      <c r="C142" s="11" t="s">
        <v>58</v>
      </c>
      <c r="D142" s="11" t="s">
        <v>15</v>
      </c>
      <c r="E142" s="11" t="s">
        <v>17</v>
      </c>
      <c r="F142" s="11" t="s">
        <v>18</v>
      </c>
      <c r="G142" s="11" t="s">
        <v>97</v>
      </c>
      <c r="H142" s="79">
        <v>240</v>
      </c>
      <c r="I142" s="56">
        <v>40500</v>
      </c>
      <c r="J142" s="12">
        <v>40500</v>
      </c>
      <c r="K142" s="38">
        <f t="shared" si="10"/>
        <v>100</v>
      </c>
    </row>
    <row r="143" spans="1:11" ht="45" x14ac:dyDescent="0.25">
      <c r="A143" s="58" t="s">
        <v>100</v>
      </c>
      <c r="B143" s="41">
        <v>2</v>
      </c>
      <c r="C143" s="11" t="s">
        <v>58</v>
      </c>
      <c r="D143" s="11" t="s">
        <v>15</v>
      </c>
      <c r="E143" s="11" t="s">
        <v>17</v>
      </c>
      <c r="F143" s="11" t="s">
        <v>18</v>
      </c>
      <c r="G143" s="11" t="s">
        <v>97</v>
      </c>
      <c r="H143" s="11" t="s">
        <v>65</v>
      </c>
      <c r="I143" s="56">
        <f>I144</f>
        <v>500000</v>
      </c>
      <c r="J143" s="12">
        <f>J144</f>
        <v>500000</v>
      </c>
      <c r="K143" s="38">
        <f t="shared" si="10"/>
        <v>100</v>
      </c>
    </row>
    <row r="144" spans="1:11" ht="45" x14ac:dyDescent="0.2">
      <c r="A144" s="52" t="s">
        <v>101</v>
      </c>
      <c r="B144" s="41">
        <v>2</v>
      </c>
      <c r="C144" s="11" t="s">
        <v>58</v>
      </c>
      <c r="D144" s="11" t="s">
        <v>15</v>
      </c>
      <c r="E144" s="11" t="s">
        <v>17</v>
      </c>
      <c r="F144" s="11" t="s">
        <v>18</v>
      </c>
      <c r="G144" s="11" t="s">
        <v>97</v>
      </c>
      <c r="H144" s="11" t="s">
        <v>67</v>
      </c>
      <c r="I144" s="56">
        <v>500000</v>
      </c>
      <c r="J144" s="12">
        <v>500000</v>
      </c>
      <c r="K144" s="38">
        <f t="shared" si="10"/>
        <v>100</v>
      </c>
    </row>
    <row r="145" spans="1:11" ht="51" x14ac:dyDescent="0.2">
      <c r="A145" s="33" t="s">
        <v>163</v>
      </c>
      <c r="B145" s="41">
        <v>2</v>
      </c>
      <c r="C145" s="11" t="s">
        <v>58</v>
      </c>
      <c r="D145" s="11" t="s">
        <v>15</v>
      </c>
      <c r="E145" s="11" t="s">
        <v>17</v>
      </c>
      <c r="F145" s="11" t="s">
        <v>18</v>
      </c>
      <c r="G145" s="11" t="s">
        <v>160</v>
      </c>
      <c r="H145" s="11"/>
      <c r="I145" s="51">
        <f>I146</f>
        <v>510000</v>
      </c>
      <c r="J145" s="5">
        <f>J146</f>
        <v>510000</v>
      </c>
      <c r="K145" s="38">
        <f t="shared" si="10"/>
        <v>100</v>
      </c>
    </row>
    <row r="146" spans="1:11" ht="45" x14ac:dyDescent="0.2">
      <c r="A146" s="52" t="s">
        <v>164</v>
      </c>
      <c r="B146" s="41">
        <v>2</v>
      </c>
      <c r="C146" s="11" t="s">
        <v>58</v>
      </c>
      <c r="D146" s="11" t="s">
        <v>15</v>
      </c>
      <c r="E146" s="11" t="s">
        <v>17</v>
      </c>
      <c r="F146" s="11" t="s">
        <v>18</v>
      </c>
      <c r="G146" s="11" t="s">
        <v>160</v>
      </c>
      <c r="H146" s="79">
        <v>400</v>
      </c>
      <c r="I146" s="56">
        <f>I147</f>
        <v>510000</v>
      </c>
      <c r="J146" s="12">
        <f>J147</f>
        <v>510000</v>
      </c>
      <c r="K146" s="38">
        <f t="shared" si="10"/>
        <v>100</v>
      </c>
    </row>
    <row r="147" spans="1:11" ht="60" x14ac:dyDescent="0.2">
      <c r="A147" s="52" t="s">
        <v>165</v>
      </c>
      <c r="B147" s="41">
        <v>2</v>
      </c>
      <c r="C147" s="11" t="s">
        <v>58</v>
      </c>
      <c r="D147" s="11" t="s">
        <v>15</v>
      </c>
      <c r="E147" s="11" t="s">
        <v>17</v>
      </c>
      <c r="F147" s="11" t="s">
        <v>18</v>
      </c>
      <c r="G147" s="11" t="s">
        <v>160</v>
      </c>
      <c r="H147" s="79">
        <v>410</v>
      </c>
      <c r="I147" s="56">
        <v>510000</v>
      </c>
      <c r="J147" s="12">
        <v>510000</v>
      </c>
      <c r="K147" s="38">
        <f t="shared" si="10"/>
        <v>100</v>
      </c>
    </row>
    <row r="148" spans="1:11" ht="14.25" x14ac:dyDescent="0.2">
      <c r="A148" s="13" t="s">
        <v>69</v>
      </c>
      <c r="B148" s="7">
        <v>2</v>
      </c>
      <c r="C148" s="8" t="s">
        <v>58</v>
      </c>
      <c r="D148" s="8" t="s">
        <v>47</v>
      </c>
      <c r="E148" s="8"/>
      <c r="F148" s="8"/>
      <c r="G148" s="8"/>
      <c r="H148" s="11"/>
      <c r="I148" s="51">
        <f>I150+I156+I159+I188+I164+I167+I153+I178+I173+I181+I170+I184</f>
        <v>5222913.17</v>
      </c>
      <c r="J148" s="51">
        <f>J150+J156+J159+J188+J164+J167+J153+J178+J173+J181+J170+J184</f>
        <v>5183263.33</v>
      </c>
      <c r="K148" s="36">
        <f t="shared" si="10"/>
        <v>99.240848187411089</v>
      </c>
    </row>
    <row r="149" spans="1:11" ht="15" x14ac:dyDescent="0.2">
      <c r="A149" s="76" t="s">
        <v>16</v>
      </c>
      <c r="B149" s="10">
        <v>2</v>
      </c>
      <c r="C149" s="11" t="s">
        <v>58</v>
      </c>
      <c r="D149" s="11" t="s">
        <v>72</v>
      </c>
      <c r="E149" s="11" t="s">
        <v>17</v>
      </c>
      <c r="F149" s="11" t="s">
        <v>18</v>
      </c>
      <c r="G149" s="11" t="s">
        <v>19</v>
      </c>
      <c r="H149" s="11"/>
      <c r="I149" s="54">
        <f>I151+I157+I160+I165+I168+I154+I178</f>
        <v>2682731.17</v>
      </c>
      <c r="J149" s="54">
        <f>J151+J157+J160+J165+J168+J154+J178</f>
        <v>2643081.33</v>
      </c>
      <c r="K149" s="38">
        <f t="shared" si="10"/>
        <v>98.52203454287968</v>
      </c>
    </row>
    <row r="150" spans="1:11" ht="15" x14ac:dyDescent="0.2">
      <c r="A150" s="13" t="s">
        <v>70</v>
      </c>
      <c r="B150" s="10">
        <v>2</v>
      </c>
      <c r="C150" s="11" t="s">
        <v>58</v>
      </c>
      <c r="D150" s="11" t="s">
        <v>72</v>
      </c>
      <c r="E150" s="11" t="s">
        <v>17</v>
      </c>
      <c r="F150" s="11" t="s">
        <v>18</v>
      </c>
      <c r="G150" s="11" t="s">
        <v>71</v>
      </c>
      <c r="H150" s="11"/>
      <c r="I150" s="56">
        <f>I151</f>
        <v>609052.75</v>
      </c>
      <c r="J150" s="39">
        <f>J151</f>
        <v>609052.75</v>
      </c>
      <c r="K150" s="38">
        <f t="shared" si="10"/>
        <v>100</v>
      </c>
    </row>
    <row r="151" spans="1:11" ht="27.75" customHeight="1" x14ac:dyDescent="0.2">
      <c r="A151" s="31" t="s">
        <v>100</v>
      </c>
      <c r="B151" s="10">
        <v>2</v>
      </c>
      <c r="C151" s="11" t="s">
        <v>58</v>
      </c>
      <c r="D151" s="11" t="s">
        <v>72</v>
      </c>
      <c r="E151" s="11" t="s">
        <v>17</v>
      </c>
      <c r="F151" s="11" t="s">
        <v>18</v>
      </c>
      <c r="G151" s="11" t="s">
        <v>71</v>
      </c>
      <c r="H151" s="11" t="s">
        <v>29</v>
      </c>
      <c r="I151" s="56">
        <f>I152</f>
        <v>609052.75</v>
      </c>
      <c r="J151" s="12">
        <f>J152</f>
        <v>609052.75</v>
      </c>
      <c r="K151" s="36">
        <f t="shared" si="10"/>
        <v>100</v>
      </c>
    </row>
    <row r="152" spans="1:11" ht="38.25" x14ac:dyDescent="0.2">
      <c r="A152" s="32" t="s">
        <v>101</v>
      </c>
      <c r="B152" s="10">
        <v>2</v>
      </c>
      <c r="C152" s="11" t="s">
        <v>58</v>
      </c>
      <c r="D152" s="11" t="s">
        <v>47</v>
      </c>
      <c r="E152" s="11" t="s">
        <v>17</v>
      </c>
      <c r="F152" s="11" t="s">
        <v>18</v>
      </c>
      <c r="G152" s="11" t="s">
        <v>71</v>
      </c>
      <c r="H152" s="11" t="s">
        <v>30</v>
      </c>
      <c r="I152" s="56">
        <v>609052.75</v>
      </c>
      <c r="J152" s="39">
        <v>609052.75</v>
      </c>
      <c r="K152" s="38">
        <f t="shared" si="10"/>
        <v>100</v>
      </c>
    </row>
    <row r="153" spans="1:11" ht="116.25" customHeight="1" x14ac:dyDescent="0.2">
      <c r="A153" s="70" t="s">
        <v>146</v>
      </c>
      <c r="B153" s="10">
        <v>2</v>
      </c>
      <c r="C153" s="11" t="s">
        <v>58</v>
      </c>
      <c r="D153" s="11" t="s">
        <v>72</v>
      </c>
      <c r="E153" s="11" t="s">
        <v>17</v>
      </c>
      <c r="F153" s="11" t="s">
        <v>18</v>
      </c>
      <c r="G153" s="11" t="s">
        <v>147</v>
      </c>
      <c r="H153" s="11"/>
      <c r="I153" s="54">
        <f>I154</f>
        <v>24193</v>
      </c>
      <c r="J153" s="39">
        <f>J154</f>
        <v>24193</v>
      </c>
      <c r="K153" s="38">
        <f t="shared" si="10"/>
        <v>100</v>
      </c>
    </row>
    <row r="154" spans="1:11" ht="38.25" x14ac:dyDescent="0.2">
      <c r="A154" s="31" t="s">
        <v>100</v>
      </c>
      <c r="B154" s="10">
        <v>2</v>
      </c>
      <c r="C154" s="11" t="s">
        <v>58</v>
      </c>
      <c r="D154" s="11" t="s">
        <v>47</v>
      </c>
      <c r="E154" s="11" t="s">
        <v>17</v>
      </c>
      <c r="F154" s="11" t="s">
        <v>18</v>
      </c>
      <c r="G154" s="11" t="s">
        <v>147</v>
      </c>
      <c r="H154" s="11" t="s">
        <v>29</v>
      </c>
      <c r="I154" s="56">
        <f>I155</f>
        <v>24193</v>
      </c>
      <c r="J154" s="12">
        <f>J155</f>
        <v>24193</v>
      </c>
      <c r="K154" s="38">
        <f t="shared" si="10"/>
        <v>100</v>
      </c>
    </row>
    <row r="155" spans="1:11" ht="38.25" x14ac:dyDescent="0.2">
      <c r="A155" s="32" t="s">
        <v>101</v>
      </c>
      <c r="B155" s="10">
        <v>2</v>
      </c>
      <c r="C155" s="11" t="s">
        <v>58</v>
      </c>
      <c r="D155" s="11" t="s">
        <v>47</v>
      </c>
      <c r="E155" s="11" t="s">
        <v>17</v>
      </c>
      <c r="F155" s="11" t="s">
        <v>18</v>
      </c>
      <c r="G155" s="11" t="s">
        <v>147</v>
      </c>
      <c r="H155" s="11" t="s">
        <v>30</v>
      </c>
      <c r="I155" s="56">
        <v>24193</v>
      </c>
      <c r="J155" s="39">
        <v>24193</v>
      </c>
      <c r="K155" s="38">
        <f t="shared" si="10"/>
        <v>100</v>
      </c>
    </row>
    <row r="156" spans="1:11" ht="42.75" x14ac:dyDescent="0.2">
      <c r="A156" s="60" t="s">
        <v>148</v>
      </c>
      <c r="B156" s="10">
        <v>2</v>
      </c>
      <c r="C156" s="11" t="s">
        <v>58</v>
      </c>
      <c r="D156" s="11" t="s">
        <v>47</v>
      </c>
      <c r="E156" s="11" t="s">
        <v>17</v>
      </c>
      <c r="F156" s="11" t="s">
        <v>18</v>
      </c>
      <c r="G156" s="11" t="s">
        <v>149</v>
      </c>
      <c r="H156" s="11"/>
      <c r="I156" s="54">
        <f>I157</f>
        <v>106077</v>
      </c>
      <c r="J156" s="39">
        <f>J157</f>
        <v>101910.95</v>
      </c>
      <c r="K156" s="38">
        <f t="shared" si="10"/>
        <v>96.072617061191394</v>
      </c>
    </row>
    <row r="157" spans="1:11" ht="38.25" x14ac:dyDescent="0.2">
      <c r="A157" s="31" t="s">
        <v>100</v>
      </c>
      <c r="B157" s="10">
        <v>2</v>
      </c>
      <c r="C157" s="11" t="s">
        <v>58</v>
      </c>
      <c r="D157" s="11" t="s">
        <v>72</v>
      </c>
      <c r="E157" s="11" t="s">
        <v>17</v>
      </c>
      <c r="F157" s="11" t="s">
        <v>18</v>
      </c>
      <c r="G157" s="11" t="s">
        <v>149</v>
      </c>
      <c r="H157" s="11" t="s">
        <v>29</v>
      </c>
      <c r="I157" s="56">
        <f>I158</f>
        <v>106077</v>
      </c>
      <c r="J157" s="39">
        <f>J158</f>
        <v>101910.95</v>
      </c>
      <c r="K157" s="38">
        <f t="shared" si="10"/>
        <v>96.072617061191394</v>
      </c>
    </row>
    <row r="158" spans="1:11" ht="38.25" x14ac:dyDescent="0.2">
      <c r="A158" s="32" t="s">
        <v>101</v>
      </c>
      <c r="B158" s="10">
        <v>2</v>
      </c>
      <c r="C158" s="11" t="s">
        <v>58</v>
      </c>
      <c r="D158" s="11" t="s">
        <v>72</v>
      </c>
      <c r="E158" s="11" t="s">
        <v>17</v>
      </c>
      <c r="F158" s="11" t="s">
        <v>18</v>
      </c>
      <c r="G158" s="11" t="s">
        <v>149</v>
      </c>
      <c r="H158" s="11" t="s">
        <v>30</v>
      </c>
      <c r="I158" s="56">
        <v>106077</v>
      </c>
      <c r="J158" s="39">
        <v>101910.95</v>
      </c>
      <c r="K158" s="38">
        <f t="shared" si="10"/>
        <v>96.072617061191394</v>
      </c>
    </row>
    <row r="159" spans="1:11" ht="25.5" x14ac:dyDescent="0.2">
      <c r="A159" s="13" t="s">
        <v>73</v>
      </c>
      <c r="B159" s="71">
        <v>2</v>
      </c>
      <c r="C159" s="72" t="s">
        <v>58</v>
      </c>
      <c r="D159" s="72" t="s">
        <v>47</v>
      </c>
      <c r="E159" s="73" t="s">
        <v>17</v>
      </c>
      <c r="F159" s="73" t="s">
        <v>18</v>
      </c>
      <c r="G159" s="73" t="s">
        <v>74</v>
      </c>
      <c r="H159" s="73"/>
      <c r="I159" s="54">
        <f>I160+I162</f>
        <v>1193138.42</v>
      </c>
      <c r="J159" s="54">
        <f>J160+J162</f>
        <v>1158393.95</v>
      </c>
      <c r="K159" s="38">
        <f t="shared" si="10"/>
        <v>97.087976598725234</v>
      </c>
    </row>
    <row r="160" spans="1:11" ht="38.25" x14ac:dyDescent="0.2">
      <c r="A160" s="31" t="s">
        <v>100</v>
      </c>
      <c r="B160" s="71">
        <v>2</v>
      </c>
      <c r="C160" s="72" t="s">
        <v>58</v>
      </c>
      <c r="D160" s="72" t="s">
        <v>47</v>
      </c>
      <c r="E160" s="73" t="s">
        <v>17</v>
      </c>
      <c r="F160" s="73" t="s">
        <v>18</v>
      </c>
      <c r="G160" s="73" t="s">
        <v>74</v>
      </c>
      <c r="H160" s="73" t="s">
        <v>29</v>
      </c>
      <c r="I160" s="56">
        <f>I161</f>
        <v>1113138.42</v>
      </c>
      <c r="J160" s="39">
        <f>J161</f>
        <v>1078393.95</v>
      </c>
      <c r="K160" s="38">
        <f t="shared" si="10"/>
        <v>96.878692768505829</v>
      </c>
    </row>
    <row r="161" spans="1:11" ht="38.25" x14ac:dyDescent="0.2">
      <c r="A161" s="32" t="s">
        <v>101</v>
      </c>
      <c r="B161" s="71">
        <v>2</v>
      </c>
      <c r="C161" s="72" t="s">
        <v>58</v>
      </c>
      <c r="D161" s="72" t="s">
        <v>72</v>
      </c>
      <c r="E161" s="73" t="s">
        <v>17</v>
      </c>
      <c r="F161" s="73" t="s">
        <v>18</v>
      </c>
      <c r="G161" s="73" t="s">
        <v>74</v>
      </c>
      <c r="H161" s="73" t="s">
        <v>30</v>
      </c>
      <c r="I161" s="56">
        <v>1113138.42</v>
      </c>
      <c r="J161" s="39">
        <v>1078393.95</v>
      </c>
      <c r="K161" s="38">
        <f t="shared" si="10"/>
        <v>96.878692768505829</v>
      </c>
    </row>
    <row r="162" spans="1:11" ht="15" x14ac:dyDescent="0.2">
      <c r="A162" s="55" t="s">
        <v>31</v>
      </c>
      <c r="B162" s="20">
        <v>2</v>
      </c>
      <c r="C162" s="11" t="s">
        <v>58</v>
      </c>
      <c r="D162" s="11" t="s">
        <v>47</v>
      </c>
      <c r="E162" s="11" t="s">
        <v>17</v>
      </c>
      <c r="F162" s="11" t="s">
        <v>18</v>
      </c>
      <c r="G162" s="73" t="s">
        <v>74</v>
      </c>
      <c r="H162" s="11" t="s">
        <v>32</v>
      </c>
      <c r="I162" s="56">
        <f>I163</f>
        <v>80000</v>
      </c>
      <c r="J162" s="39">
        <f>J163</f>
        <v>80000</v>
      </c>
      <c r="K162" s="38">
        <f t="shared" si="10"/>
        <v>100</v>
      </c>
    </row>
    <row r="163" spans="1:11" ht="15" x14ac:dyDescent="0.2">
      <c r="A163" s="52" t="s">
        <v>140</v>
      </c>
      <c r="B163" s="20">
        <v>2</v>
      </c>
      <c r="C163" s="11" t="s">
        <v>58</v>
      </c>
      <c r="D163" s="11" t="s">
        <v>47</v>
      </c>
      <c r="E163" s="11" t="s">
        <v>17</v>
      </c>
      <c r="F163" s="11" t="s">
        <v>18</v>
      </c>
      <c r="G163" s="73" t="s">
        <v>74</v>
      </c>
      <c r="H163" s="11" t="s">
        <v>33</v>
      </c>
      <c r="I163" s="56">
        <v>80000</v>
      </c>
      <c r="J163" s="39">
        <v>80000</v>
      </c>
      <c r="K163" s="38">
        <f t="shared" si="10"/>
        <v>100</v>
      </c>
    </row>
    <row r="164" spans="1:11" ht="85.5" x14ac:dyDescent="0.2">
      <c r="A164" s="60" t="s">
        <v>150</v>
      </c>
      <c r="B164" s="71">
        <v>2</v>
      </c>
      <c r="C164" s="72" t="s">
        <v>58</v>
      </c>
      <c r="D164" s="72" t="s">
        <v>47</v>
      </c>
      <c r="E164" s="73" t="s">
        <v>17</v>
      </c>
      <c r="F164" s="73" t="s">
        <v>18</v>
      </c>
      <c r="G164" s="73" t="s">
        <v>151</v>
      </c>
      <c r="H164" s="73"/>
      <c r="I164" s="54">
        <f>I165</f>
        <v>106077</v>
      </c>
      <c r="J164" s="39">
        <f>J165</f>
        <v>105337.68</v>
      </c>
      <c r="K164" s="38">
        <f t="shared" si="10"/>
        <v>99.303034588082241</v>
      </c>
    </row>
    <row r="165" spans="1:11" ht="38.25" x14ac:dyDescent="0.2">
      <c r="A165" s="31" t="s">
        <v>100</v>
      </c>
      <c r="B165" s="71">
        <v>2</v>
      </c>
      <c r="C165" s="72" t="s">
        <v>58</v>
      </c>
      <c r="D165" s="72" t="s">
        <v>47</v>
      </c>
      <c r="E165" s="73" t="s">
        <v>17</v>
      </c>
      <c r="F165" s="73" t="s">
        <v>18</v>
      </c>
      <c r="G165" s="73" t="s">
        <v>151</v>
      </c>
      <c r="H165" s="73" t="s">
        <v>29</v>
      </c>
      <c r="I165" s="56">
        <f>I166</f>
        <v>106077</v>
      </c>
      <c r="J165" s="39">
        <f>J166</f>
        <v>105337.68</v>
      </c>
      <c r="K165" s="38">
        <f t="shared" si="10"/>
        <v>99.303034588082241</v>
      </c>
    </row>
    <row r="166" spans="1:11" ht="38.25" x14ac:dyDescent="0.2">
      <c r="A166" s="32" t="s">
        <v>101</v>
      </c>
      <c r="B166" s="71">
        <v>2</v>
      </c>
      <c r="C166" s="72" t="s">
        <v>58</v>
      </c>
      <c r="D166" s="72" t="s">
        <v>72</v>
      </c>
      <c r="E166" s="73" t="s">
        <v>17</v>
      </c>
      <c r="F166" s="73" t="s">
        <v>18</v>
      </c>
      <c r="G166" s="73" t="s">
        <v>151</v>
      </c>
      <c r="H166" s="73" t="s">
        <v>30</v>
      </c>
      <c r="I166" s="56">
        <v>106077</v>
      </c>
      <c r="J166" s="39">
        <v>105337.68</v>
      </c>
      <c r="K166" s="38">
        <f t="shared" si="10"/>
        <v>99.303034588082241</v>
      </c>
    </row>
    <row r="167" spans="1:11" ht="54.75" customHeight="1" x14ac:dyDescent="0.2">
      <c r="A167" s="60" t="s">
        <v>152</v>
      </c>
      <c r="B167" s="71">
        <v>2</v>
      </c>
      <c r="C167" s="72" t="s">
        <v>58</v>
      </c>
      <c r="D167" s="72" t="s">
        <v>72</v>
      </c>
      <c r="E167" s="73" t="s">
        <v>17</v>
      </c>
      <c r="F167" s="73" t="s">
        <v>18</v>
      </c>
      <c r="G167" s="73" t="s">
        <v>153</v>
      </c>
      <c r="H167" s="11"/>
      <c r="I167" s="54">
        <f>I168</f>
        <v>24193</v>
      </c>
      <c r="J167" s="39">
        <f>J168</f>
        <v>24193</v>
      </c>
      <c r="K167" s="38">
        <f t="shared" si="10"/>
        <v>100</v>
      </c>
    </row>
    <row r="168" spans="1:11" ht="30.75" customHeight="1" x14ac:dyDescent="0.2">
      <c r="A168" s="31" t="s">
        <v>100</v>
      </c>
      <c r="B168" s="71">
        <v>2</v>
      </c>
      <c r="C168" s="72" t="s">
        <v>58</v>
      </c>
      <c r="D168" s="72" t="s">
        <v>72</v>
      </c>
      <c r="E168" s="73" t="s">
        <v>17</v>
      </c>
      <c r="F168" s="73" t="s">
        <v>18</v>
      </c>
      <c r="G168" s="73" t="s">
        <v>153</v>
      </c>
      <c r="H168" s="11" t="s">
        <v>29</v>
      </c>
      <c r="I168" s="56">
        <f>I169</f>
        <v>24193</v>
      </c>
      <c r="J168" s="39">
        <f>J169</f>
        <v>24193</v>
      </c>
      <c r="K168" s="38">
        <f t="shared" si="10"/>
        <v>100</v>
      </c>
    </row>
    <row r="169" spans="1:11" ht="38.25" x14ac:dyDescent="0.2">
      <c r="A169" s="32" t="s">
        <v>101</v>
      </c>
      <c r="B169" s="71">
        <v>2</v>
      </c>
      <c r="C169" s="72" t="s">
        <v>58</v>
      </c>
      <c r="D169" s="72" t="s">
        <v>72</v>
      </c>
      <c r="E169" s="73" t="s">
        <v>17</v>
      </c>
      <c r="F169" s="73" t="s">
        <v>18</v>
      </c>
      <c r="G169" s="73" t="s">
        <v>153</v>
      </c>
      <c r="H169" s="63" t="s">
        <v>30</v>
      </c>
      <c r="I169" s="56">
        <v>24193</v>
      </c>
      <c r="J169" s="39">
        <v>24193</v>
      </c>
      <c r="K169" s="38">
        <f t="shared" si="10"/>
        <v>100</v>
      </c>
    </row>
    <row r="170" spans="1:11" ht="56.25" customHeight="1" x14ac:dyDescent="0.2">
      <c r="A170" s="33" t="s">
        <v>166</v>
      </c>
      <c r="B170" s="71"/>
      <c r="C170" s="72"/>
      <c r="D170" s="72"/>
      <c r="E170" s="73"/>
      <c r="F170" s="73"/>
      <c r="G170" s="73"/>
      <c r="H170" s="63"/>
      <c r="I170" s="56">
        <f>I171</f>
        <v>100000</v>
      </c>
      <c r="J170" s="39">
        <f>J171</f>
        <v>100000</v>
      </c>
      <c r="K170" s="38">
        <f t="shared" si="10"/>
        <v>100</v>
      </c>
    </row>
    <row r="171" spans="1:11" ht="28.5" customHeight="1" x14ac:dyDescent="0.2">
      <c r="A171" s="31" t="s">
        <v>100</v>
      </c>
      <c r="B171" s="71">
        <v>2</v>
      </c>
      <c r="C171" s="72" t="s">
        <v>58</v>
      </c>
      <c r="D171" s="72" t="s">
        <v>72</v>
      </c>
      <c r="E171" s="73" t="s">
        <v>17</v>
      </c>
      <c r="F171" s="73" t="s">
        <v>18</v>
      </c>
      <c r="G171" s="73" t="s">
        <v>161</v>
      </c>
      <c r="H171" s="11" t="s">
        <v>29</v>
      </c>
      <c r="I171" s="56">
        <f>I172</f>
        <v>100000</v>
      </c>
      <c r="J171" s="39">
        <f>J172</f>
        <v>100000</v>
      </c>
      <c r="K171" s="38">
        <f t="shared" si="10"/>
        <v>100</v>
      </c>
    </row>
    <row r="172" spans="1:11" ht="38.25" x14ac:dyDescent="0.2">
      <c r="A172" s="32" t="s">
        <v>101</v>
      </c>
      <c r="B172" s="71">
        <v>2</v>
      </c>
      <c r="C172" s="72" t="s">
        <v>58</v>
      </c>
      <c r="D172" s="72" t="s">
        <v>72</v>
      </c>
      <c r="E172" s="73" t="s">
        <v>17</v>
      </c>
      <c r="F172" s="73" t="s">
        <v>18</v>
      </c>
      <c r="G172" s="73" t="s">
        <v>161</v>
      </c>
      <c r="H172" s="63" t="s">
        <v>30</v>
      </c>
      <c r="I172" s="56">
        <v>100000</v>
      </c>
      <c r="J172" s="39">
        <v>100000</v>
      </c>
      <c r="K172" s="38">
        <f t="shared" si="10"/>
        <v>100</v>
      </c>
    </row>
    <row r="173" spans="1:11" ht="25.5" x14ac:dyDescent="0.2">
      <c r="A173" s="33" t="s">
        <v>128</v>
      </c>
      <c r="B173" s="41">
        <v>2</v>
      </c>
      <c r="C173" s="11" t="s">
        <v>58</v>
      </c>
      <c r="D173" s="11" t="s">
        <v>47</v>
      </c>
      <c r="E173" s="11" t="s">
        <v>17</v>
      </c>
      <c r="F173" s="11" t="s">
        <v>18</v>
      </c>
      <c r="G173" s="11" t="s">
        <v>97</v>
      </c>
      <c r="H173" s="11"/>
      <c r="I173" s="56">
        <f>I174+I176</f>
        <v>976000</v>
      </c>
      <c r="J173" s="56">
        <f>J174+J176</f>
        <v>976000</v>
      </c>
      <c r="K173" s="38">
        <f t="shared" si="10"/>
        <v>100</v>
      </c>
    </row>
    <row r="174" spans="1:11" ht="45" x14ac:dyDescent="0.25">
      <c r="A174" s="58" t="s">
        <v>100</v>
      </c>
      <c r="B174" s="41">
        <v>2</v>
      </c>
      <c r="C174" s="11" t="s">
        <v>58</v>
      </c>
      <c r="D174" s="11" t="s">
        <v>47</v>
      </c>
      <c r="E174" s="11" t="s">
        <v>17</v>
      </c>
      <c r="F174" s="11" t="s">
        <v>18</v>
      </c>
      <c r="G174" s="11" t="s">
        <v>97</v>
      </c>
      <c r="H174" s="79">
        <v>200</v>
      </c>
      <c r="I174" s="56">
        <f>I175</f>
        <v>526000</v>
      </c>
      <c r="J174" s="39">
        <f>J175</f>
        <v>526000</v>
      </c>
      <c r="K174" s="38">
        <f t="shared" si="10"/>
        <v>100</v>
      </c>
    </row>
    <row r="175" spans="1:11" ht="45" x14ac:dyDescent="0.2">
      <c r="A175" s="52" t="s">
        <v>101</v>
      </c>
      <c r="B175" s="41">
        <v>2</v>
      </c>
      <c r="C175" s="11" t="s">
        <v>58</v>
      </c>
      <c r="D175" s="11" t="s">
        <v>47</v>
      </c>
      <c r="E175" s="11" t="s">
        <v>17</v>
      </c>
      <c r="F175" s="11" t="s">
        <v>18</v>
      </c>
      <c r="G175" s="11" t="s">
        <v>97</v>
      </c>
      <c r="H175" s="79">
        <v>240</v>
      </c>
      <c r="I175" s="56">
        <v>526000</v>
      </c>
      <c r="J175" s="39">
        <v>526000</v>
      </c>
      <c r="K175" s="38">
        <f t="shared" si="10"/>
        <v>100</v>
      </c>
    </row>
    <row r="176" spans="1:11" ht="15" x14ac:dyDescent="0.2">
      <c r="A176" s="55" t="s">
        <v>31</v>
      </c>
      <c r="B176" s="20">
        <v>2</v>
      </c>
      <c r="C176" s="11" t="s">
        <v>58</v>
      </c>
      <c r="D176" s="11" t="s">
        <v>47</v>
      </c>
      <c r="E176" s="11" t="s">
        <v>17</v>
      </c>
      <c r="F176" s="11" t="s">
        <v>18</v>
      </c>
      <c r="G176" s="73" t="s">
        <v>97</v>
      </c>
      <c r="H176" s="79">
        <v>800</v>
      </c>
      <c r="I176" s="56">
        <f>I177</f>
        <v>450000</v>
      </c>
      <c r="J176" s="39">
        <f>J177</f>
        <v>450000</v>
      </c>
      <c r="K176" s="38">
        <f t="shared" si="10"/>
        <v>100</v>
      </c>
    </row>
    <row r="177" spans="1:11" ht="15" x14ac:dyDescent="0.2">
      <c r="A177" s="52" t="s">
        <v>140</v>
      </c>
      <c r="B177" s="20">
        <v>2</v>
      </c>
      <c r="C177" s="11" t="s">
        <v>58</v>
      </c>
      <c r="D177" s="11" t="s">
        <v>47</v>
      </c>
      <c r="E177" s="11" t="s">
        <v>17</v>
      </c>
      <c r="F177" s="11" t="s">
        <v>18</v>
      </c>
      <c r="G177" s="73" t="s">
        <v>97</v>
      </c>
      <c r="H177" s="79">
        <v>850</v>
      </c>
      <c r="I177" s="56">
        <v>450000</v>
      </c>
      <c r="J177" s="39">
        <v>450000</v>
      </c>
      <c r="K177" s="38">
        <f t="shared" si="10"/>
        <v>100</v>
      </c>
    </row>
    <row r="178" spans="1:11" ht="15" x14ac:dyDescent="0.2">
      <c r="A178" s="18" t="s">
        <v>109</v>
      </c>
      <c r="B178" s="10">
        <v>2</v>
      </c>
      <c r="C178" s="11" t="s">
        <v>58</v>
      </c>
      <c r="D178" s="11" t="s">
        <v>72</v>
      </c>
      <c r="E178" s="11" t="s">
        <v>17</v>
      </c>
      <c r="F178" s="11" t="s">
        <v>18</v>
      </c>
      <c r="G178" s="11" t="s">
        <v>90</v>
      </c>
      <c r="H178" s="11"/>
      <c r="I178" s="56">
        <f>I179</f>
        <v>700000</v>
      </c>
      <c r="J178" s="39">
        <f>J179</f>
        <v>700000</v>
      </c>
      <c r="K178" s="38">
        <f t="shared" si="10"/>
        <v>100</v>
      </c>
    </row>
    <row r="179" spans="1:11" ht="38.25" x14ac:dyDescent="0.2">
      <c r="A179" s="31" t="s">
        <v>100</v>
      </c>
      <c r="B179" s="10">
        <v>2</v>
      </c>
      <c r="C179" s="11" t="s">
        <v>58</v>
      </c>
      <c r="D179" s="11" t="s">
        <v>72</v>
      </c>
      <c r="E179" s="11" t="s">
        <v>17</v>
      </c>
      <c r="F179" s="11" t="s">
        <v>18</v>
      </c>
      <c r="G179" s="11" t="s">
        <v>90</v>
      </c>
      <c r="H179" s="11" t="s">
        <v>29</v>
      </c>
      <c r="I179" s="56">
        <f>I180</f>
        <v>700000</v>
      </c>
      <c r="J179" s="39">
        <f>J180</f>
        <v>700000</v>
      </c>
      <c r="K179" s="38">
        <f t="shared" si="10"/>
        <v>100</v>
      </c>
    </row>
    <row r="180" spans="1:11" ht="38.25" x14ac:dyDescent="0.2">
      <c r="A180" s="32" t="s">
        <v>101</v>
      </c>
      <c r="B180" s="10">
        <v>2</v>
      </c>
      <c r="C180" s="11" t="s">
        <v>58</v>
      </c>
      <c r="D180" s="11" t="s">
        <v>47</v>
      </c>
      <c r="E180" s="11" t="s">
        <v>17</v>
      </c>
      <c r="F180" s="11" t="s">
        <v>18</v>
      </c>
      <c r="G180" s="11" t="s">
        <v>90</v>
      </c>
      <c r="H180" s="11" t="s">
        <v>30</v>
      </c>
      <c r="I180" s="56">
        <v>700000</v>
      </c>
      <c r="J180" s="39">
        <v>700000</v>
      </c>
      <c r="K180" s="38">
        <f t="shared" si="10"/>
        <v>100</v>
      </c>
    </row>
    <row r="181" spans="1:11" ht="102" x14ac:dyDescent="0.2">
      <c r="A181" s="74" t="s">
        <v>138</v>
      </c>
      <c r="B181" s="41">
        <v>2</v>
      </c>
      <c r="C181" s="11" t="s">
        <v>58</v>
      </c>
      <c r="D181" s="11" t="s">
        <v>47</v>
      </c>
      <c r="E181" s="11" t="s">
        <v>17</v>
      </c>
      <c r="F181" s="11" t="s">
        <v>18</v>
      </c>
      <c r="G181" s="11" t="s">
        <v>139</v>
      </c>
      <c r="H181" s="11"/>
      <c r="I181" s="56">
        <f>I182</f>
        <v>259369</v>
      </c>
      <c r="J181" s="39">
        <f>J182</f>
        <v>259369</v>
      </c>
      <c r="K181" s="38">
        <f t="shared" si="10"/>
        <v>100</v>
      </c>
    </row>
    <row r="182" spans="1:11" ht="45" x14ac:dyDescent="0.25">
      <c r="A182" s="58" t="s">
        <v>100</v>
      </c>
      <c r="B182" s="41">
        <v>2</v>
      </c>
      <c r="C182" s="11" t="s">
        <v>58</v>
      </c>
      <c r="D182" s="11" t="s">
        <v>47</v>
      </c>
      <c r="E182" s="11" t="s">
        <v>17</v>
      </c>
      <c r="F182" s="11" t="s">
        <v>18</v>
      </c>
      <c r="G182" s="11" t="s">
        <v>139</v>
      </c>
      <c r="H182" s="11" t="s">
        <v>29</v>
      </c>
      <c r="I182" s="56">
        <f>I183</f>
        <v>259369</v>
      </c>
      <c r="J182" s="39">
        <f>J183</f>
        <v>259369</v>
      </c>
      <c r="K182" s="38">
        <f t="shared" si="10"/>
        <v>100</v>
      </c>
    </row>
    <row r="183" spans="1:11" ht="45" x14ac:dyDescent="0.2">
      <c r="A183" s="52" t="s">
        <v>101</v>
      </c>
      <c r="B183" s="41">
        <v>2</v>
      </c>
      <c r="C183" s="11" t="s">
        <v>58</v>
      </c>
      <c r="D183" s="11" t="s">
        <v>47</v>
      </c>
      <c r="E183" s="11" t="s">
        <v>17</v>
      </c>
      <c r="F183" s="11" t="s">
        <v>18</v>
      </c>
      <c r="G183" s="11" t="s">
        <v>139</v>
      </c>
      <c r="H183" s="11" t="s">
        <v>30</v>
      </c>
      <c r="I183" s="56">
        <v>259369</v>
      </c>
      <c r="J183" s="39">
        <v>259369</v>
      </c>
      <c r="K183" s="38">
        <f t="shared" si="10"/>
        <v>100</v>
      </c>
    </row>
    <row r="184" spans="1:11" ht="15" x14ac:dyDescent="0.2">
      <c r="A184" s="13" t="s">
        <v>114</v>
      </c>
      <c r="B184" s="41"/>
      <c r="C184" s="11"/>
      <c r="D184" s="11"/>
      <c r="E184" s="11"/>
      <c r="F184" s="11"/>
      <c r="G184" s="11"/>
      <c r="H184" s="11"/>
      <c r="I184" s="56">
        <f>I185</f>
        <v>26000</v>
      </c>
      <c r="J184" s="39">
        <f>J185</f>
        <v>26000</v>
      </c>
      <c r="K184" s="38">
        <f t="shared" si="10"/>
        <v>100</v>
      </c>
    </row>
    <row r="185" spans="1:11" ht="45" x14ac:dyDescent="0.25">
      <c r="A185" s="58" t="s">
        <v>100</v>
      </c>
      <c r="B185" s="41">
        <v>2</v>
      </c>
      <c r="C185" s="11" t="s">
        <v>58</v>
      </c>
      <c r="D185" s="11" t="s">
        <v>47</v>
      </c>
      <c r="E185" s="11" t="s">
        <v>17</v>
      </c>
      <c r="F185" s="11" t="s">
        <v>18</v>
      </c>
      <c r="G185" s="11" t="s">
        <v>92</v>
      </c>
      <c r="H185" s="11" t="s">
        <v>29</v>
      </c>
      <c r="I185" s="56">
        <v>26000</v>
      </c>
      <c r="J185" s="39">
        <v>26000</v>
      </c>
      <c r="K185" s="38">
        <f t="shared" si="10"/>
        <v>100</v>
      </c>
    </row>
    <row r="186" spans="1:11" ht="45" x14ac:dyDescent="0.2">
      <c r="A186" s="52" t="s">
        <v>101</v>
      </c>
      <c r="B186" s="41">
        <v>2</v>
      </c>
      <c r="C186" s="11" t="s">
        <v>58</v>
      </c>
      <c r="D186" s="11" t="s">
        <v>47</v>
      </c>
      <c r="E186" s="11" t="s">
        <v>17</v>
      </c>
      <c r="F186" s="11" t="s">
        <v>18</v>
      </c>
      <c r="G186" s="11" t="s">
        <v>162</v>
      </c>
      <c r="H186" s="11" t="s">
        <v>30</v>
      </c>
      <c r="I186" s="56">
        <v>26000</v>
      </c>
      <c r="J186" s="39">
        <v>26000</v>
      </c>
      <c r="K186" s="38">
        <f t="shared" si="10"/>
        <v>100</v>
      </c>
    </row>
    <row r="187" spans="1:11" ht="38.25" x14ac:dyDescent="0.2">
      <c r="A187" s="13" t="s">
        <v>112</v>
      </c>
      <c r="B187" s="7">
        <v>2</v>
      </c>
      <c r="C187" s="8" t="s">
        <v>58</v>
      </c>
      <c r="D187" s="8" t="s">
        <v>47</v>
      </c>
      <c r="E187" s="11"/>
      <c r="F187" s="11"/>
      <c r="G187" s="9"/>
      <c r="H187" s="8"/>
      <c r="I187" s="51">
        <f>I188</f>
        <v>1098813</v>
      </c>
      <c r="J187" s="5">
        <f>J189</f>
        <v>1098813</v>
      </c>
      <c r="K187" s="36">
        <f t="shared" si="10"/>
        <v>100</v>
      </c>
    </row>
    <row r="188" spans="1:11" ht="25.5" x14ac:dyDescent="0.2">
      <c r="A188" s="18" t="s">
        <v>113</v>
      </c>
      <c r="B188" s="10">
        <v>2</v>
      </c>
      <c r="C188" s="11" t="s">
        <v>58</v>
      </c>
      <c r="D188" s="11" t="s">
        <v>47</v>
      </c>
      <c r="E188" s="11" t="s">
        <v>154</v>
      </c>
      <c r="F188" s="11" t="s">
        <v>98</v>
      </c>
      <c r="G188" s="11" t="s">
        <v>99</v>
      </c>
      <c r="H188" s="11"/>
      <c r="I188" s="54">
        <f>I189</f>
        <v>1098813</v>
      </c>
      <c r="J188" s="12">
        <f>J190</f>
        <v>1098813</v>
      </c>
      <c r="K188" s="38">
        <f t="shared" si="10"/>
        <v>100</v>
      </c>
    </row>
    <row r="189" spans="1:11" ht="38.25" x14ac:dyDescent="0.2">
      <c r="A189" s="31" t="s">
        <v>100</v>
      </c>
      <c r="B189" s="10">
        <v>2</v>
      </c>
      <c r="C189" s="11" t="s">
        <v>58</v>
      </c>
      <c r="D189" s="11" t="s">
        <v>47</v>
      </c>
      <c r="E189" s="11" t="s">
        <v>154</v>
      </c>
      <c r="F189" s="11" t="s">
        <v>98</v>
      </c>
      <c r="G189" s="11" t="s">
        <v>99</v>
      </c>
      <c r="H189" s="11" t="s">
        <v>29</v>
      </c>
      <c r="I189" s="56">
        <f>I190</f>
        <v>1098813</v>
      </c>
      <c r="J189" s="39">
        <f t="shared" ref="J189" si="12">J190</f>
        <v>1098813</v>
      </c>
      <c r="K189" s="38">
        <f t="shared" si="10"/>
        <v>100</v>
      </c>
    </row>
    <row r="190" spans="1:11" ht="38.25" x14ac:dyDescent="0.2">
      <c r="A190" s="32" t="s">
        <v>101</v>
      </c>
      <c r="B190" s="10">
        <v>2</v>
      </c>
      <c r="C190" s="11" t="s">
        <v>58</v>
      </c>
      <c r="D190" s="11" t="s">
        <v>47</v>
      </c>
      <c r="E190" s="11" t="s">
        <v>154</v>
      </c>
      <c r="F190" s="11" t="s">
        <v>98</v>
      </c>
      <c r="G190" s="11" t="s">
        <v>99</v>
      </c>
      <c r="H190" s="11" t="s">
        <v>30</v>
      </c>
      <c r="I190" s="56">
        <f>21977+1077267.65-431.65</f>
        <v>1098813</v>
      </c>
      <c r="J190" s="39">
        <v>1098813</v>
      </c>
      <c r="K190" s="38">
        <f t="shared" si="10"/>
        <v>100</v>
      </c>
    </row>
    <row r="191" spans="1:11" ht="15" x14ac:dyDescent="0.2">
      <c r="A191" s="6" t="s">
        <v>115</v>
      </c>
      <c r="B191" s="25">
        <v>2</v>
      </c>
      <c r="C191" s="8" t="s">
        <v>55</v>
      </c>
      <c r="D191" s="8"/>
      <c r="E191" s="11"/>
      <c r="F191" s="11"/>
      <c r="G191" s="8"/>
      <c r="H191" s="11"/>
      <c r="I191" s="51">
        <f>I192</f>
        <v>50000</v>
      </c>
      <c r="J191" s="30">
        <f>J192</f>
        <v>50000</v>
      </c>
      <c r="K191" s="38">
        <f t="shared" si="10"/>
        <v>100</v>
      </c>
    </row>
    <row r="192" spans="1:11" ht="28.5" x14ac:dyDescent="0.2">
      <c r="A192" s="6" t="s">
        <v>155</v>
      </c>
      <c r="B192" s="25">
        <v>2</v>
      </c>
      <c r="C192" s="8" t="s">
        <v>55</v>
      </c>
      <c r="D192" s="8" t="s">
        <v>26</v>
      </c>
      <c r="E192" s="11"/>
      <c r="F192" s="11"/>
      <c r="G192" s="17"/>
      <c r="H192" s="11"/>
      <c r="I192" s="51">
        <f>I193</f>
        <v>50000</v>
      </c>
      <c r="J192" s="30">
        <f>J193</f>
        <v>50000</v>
      </c>
      <c r="K192" s="36">
        <f t="shared" si="10"/>
        <v>100</v>
      </c>
    </row>
    <row r="193" spans="1:11" ht="15" x14ac:dyDescent="0.2">
      <c r="A193" s="76" t="s">
        <v>16</v>
      </c>
      <c r="B193" s="24">
        <v>2</v>
      </c>
      <c r="C193" s="11" t="s">
        <v>55</v>
      </c>
      <c r="D193" s="8" t="s">
        <v>26</v>
      </c>
      <c r="E193" s="8" t="s">
        <v>17</v>
      </c>
      <c r="F193" s="8" t="s">
        <v>18</v>
      </c>
      <c r="G193" s="8" t="s">
        <v>19</v>
      </c>
      <c r="H193" s="8"/>
      <c r="I193" s="54">
        <f>I194</f>
        <v>50000</v>
      </c>
      <c r="J193" s="12">
        <f>J195</f>
        <v>50000</v>
      </c>
      <c r="K193" s="38">
        <f t="shared" si="10"/>
        <v>100</v>
      </c>
    </row>
    <row r="194" spans="1:11" ht="15" x14ac:dyDescent="0.2">
      <c r="A194" s="13" t="s">
        <v>75</v>
      </c>
      <c r="B194" s="24">
        <v>2</v>
      </c>
      <c r="C194" s="11" t="s">
        <v>55</v>
      </c>
      <c r="D194" s="8" t="s">
        <v>26</v>
      </c>
      <c r="E194" s="8" t="s">
        <v>17</v>
      </c>
      <c r="F194" s="8" t="s">
        <v>18</v>
      </c>
      <c r="G194" s="8" t="s">
        <v>76</v>
      </c>
      <c r="H194" s="11"/>
      <c r="I194" s="54">
        <f>I195</f>
        <v>50000</v>
      </c>
      <c r="J194" s="12">
        <f>J196</f>
        <v>50000</v>
      </c>
      <c r="K194" s="38">
        <f t="shared" si="10"/>
        <v>100</v>
      </c>
    </row>
    <row r="195" spans="1:11" ht="38.25" x14ac:dyDescent="0.2">
      <c r="A195" s="16" t="s">
        <v>104</v>
      </c>
      <c r="B195" s="24">
        <v>2</v>
      </c>
      <c r="C195" s="11" t="s">
        <v>55</v>
      </c>
      <c r="D195" s="8" t="s">
        <v>26</v>
      </c>
      <c r="E195" s="8" t="s">
        <v>17</v>
      </c>
      <c r="F195" s="8" t="s">
        <v>18</v>
      </c>
      <c r="G195" s="8" t="s">
        <v>76</v>
      </c>
      <c r="H195" s="11" t="s">
        <v>29</v>
      </c>
      <c r="I195" s="54">
        <f>I196</f>
        <v>50000</v>
      </c>
      <c r="J195" s="39">
        <f t="shared" ref="J195" si="13">J196</f>
        <v>50000</v>
      </c>
      <c r="K195" s="38">
        <f t="shared" si="10"/>
        <v>100</v>
      </c>
    </row>
    <row r="196" spans="1:11" ht="38.25" x14ac:dyDescent="0.2">
      <c r="A196" s="16" t="s">
        <v>105</v>
      </c>
      <c r="B196" s="24">
        <v>2</v>
      </c>
      <c r="C196" s="11" t="s">
        <v>55</v>
      </c>
      <c r="D196" s="8" t="s">
        <v>26</v>
      </c>
      <c r="E196" s="11" t="s">
        <v>17</v>
      </c>
      <c r="F196" s="11" t="s">
        <v>18</v>
      </c>
      <c r="G196" s="11" t="s">
        <v>76</v>
      </c>
      <c r="H196" s="11" t="s">
        <v>30</v>
      </c>
      <c r="I196" s="54">
        <v>50000</v>
      </c>
      <c r="J196" s="39">
        <v>50000</v>
      </c>
      <c r="K196" s="38">
        <f t="shared" si="10"/>
        <v>100</v>
      </c>
    </row>
    <row r="197" spans="1:11" ht="14.25" x14ac:dyDescent="0.2">
      <c r="A197" s="6" t="s">
        <v>77</v>
      </c>
      <c r="B197" s="7">
        <v>2</v>
      </c>
      <c r="C197" s="8" t="s">
        <v>52</v>
      </c>
      <c r="D197" s="11"/>
      <c r="E197" s="11"/>
      <c r="F197" s="11"/>
      <c r="G197" s="11"/>
      <c r="H197" s="11"/>
      <c r="I197" s="51">
        <f>I198</f>
        <v>239821.27</v>
      </c>
      <c r="J197" s="30">
        <f>J198</f>
        <v>239821.27</v>
      </c>
      <c r="K197" s="36">
        <f t="shared" si="10"/>
        <v>100</v>
      </c>
    </row>
    <row r="198" spans="1:11" ht="15" x14ac:dyDescent="0.2">
      <c r="A198" s="78" t="s">
        <v>78</v>
      </c>
      <c r="B198" s="25">
        <v>2</v>
      </c>
      <c r="C198" s="8" t="s">
        <v>52</v>
      </c>
      <c r="D198" s="8" t="s">
        <v>13</v>
      </c>
      <c r="E198" s="11"/>
      <c r="F198" s="11"/>
      <c r="G198" s="17"/>
      <c r="H198" s="11"/>
      <c r="I198" s="51">
        <f>I200</f>
        <v>239821.27</v>
      </c>
      <c r="J198" s="39">
        <f>J199</f>
        <v>239821.27</v>
      </c>
      <c r="K198" s="38">
        <f t="shared" si="10"/>
        <v>100</v>
      </c>
    </row>
    <row r="199" spans="1:11" ht="15" x14ac:dyDescent="0.2">
      <c r="A199" s="76" t="s">
        <v>16</v>
      </c>
      <c r="B199" s="25">
        <v>2</v>
      </c>
      <c r="C199" s="11" t="s">
        <v>52</v>
      </c>
      <c r="D199" s="11" t="s">
        <v>13</v>
      </c>
      <c r="E199" s="11" t="s">
        <v>17</v>
      </c>
      <c r="F199" s="11" t="s">
        <v>18</v>
      </c>
      <c r="G199" s="11" t="s">
        <v>19</v>
      </c>
      <c r="H199" s="8"/>
      <c r="I199" s="54">
        <f>I200</f>
        <v>239821.27</v>
      </c>
      <c r="J199" s="12">
        <f>J201</f>
        <v>239821.27</v>
      </c>
      <c r="K199" s="38">
        <f t="shared" si="10"/>
        <v>100</v>
      </c>
    </row>
    <row r="200" spans="1:11" ht="51" x14ac:dyDescent="0.2">
      <c r="A200" s="13" t="s">
        <v>156</v>
      </c>
      <c r="B200" s="24">
        <v>2</v>
      </c>
      <c r="C200" s="11" t="s">
        <v>52</v>
      </c>
      <c r="D200" s="11" t="s">
        <v>13</v>
      </c>
      <c r="E200" s="11" t="s">
        <v>17</v>
      </c>
      <c r="F200" s="11" t="s">
        <v>18</v>
      </c>
      <c r="G200" s="11" t="s">
        <v>79</v>
      </c>
      <c r="H200" s="11"/>
      <c r="I200" s="54">
        <f>I201</f>
        <v>239821.27</v>
      </c>
      <c r="J200" s="12">
        <f>J202</f>
        <v>239821.27</v>
      </c>
      <c r="K200" s="38">
        <f t="shared" si="10"/>
        <v>100</v>
      </c>
    </row>
    <row r="201" spans="1:11" ht="30" x14ac:dyDescent="0.2">
      <c r="A201" s="37" t="s">
        <v>80</v>
      </c>
      <c r="B201" s="24">
        <v>2</v>
      </c>
      <c r="C201" s="11" t="s">
        <v>52</v>
      </c>
      <c r="D201" s="11" t="s">
        <v>13</v>
      </c>
      <c r="E201" s="11" t="s">
        <v>17</v>
      </c>
      <c r="F201" s="11" t="s">
        <v>18</v>
      </c>
      <c r="G201" s="11" t="s">
        <v>79</v>
      </c>
      <c r="H201" s="11" t="s">
        <v>81</v>
      </c>
      <c r="I201" s="56">
        <f>I202</f>
        <v>239821.27</v>
      </c>
      <c r="J201" s="39">
        <f>J202</f>
        <v>239821.27</v>
      </c>
      <c r="K201" s="38">
        <f t="shared" si="10"/>
        <v>100</v>
      </c>
    </row>
    <row r="202" spans="1:11" ht="30" x14ac:dyDescent="0.2">
      <c r="A202" s="37" t="s">
        <v>157</v>
      </c>
      <c r="B202" s="24">
        <v>2</v>
      </c>
      <c r="C202" s="11" t="s">
        <v>52</v>
      </c>
      <c r="D202" s="11" t="s">
        <v>13</v>
      </c>
      <c r="E202" s="11" t="s">
        <v>17</v>
      </c>
      <c r="F202" s="11" t="s">
        <v>18</v>
      </c>
      <c r="G202" s="11" t="s">
        <v>79</v>
      </c>
      <c r="H202" s="11" t="s">
        <v>116</v>
      </c>
      <c r="I202" s="56">
        <v>239821.27</v>
      </c>
      <c r="J202" s="39">
        <v>239821.27</v>
      </c>
      <c r="K202" s="38">
        <f t="shared" ref="K202:K209" si="14">J202/I202*100</f>
        <v>100</v>
      </c>
    </row>
    <row r="203" spans="1:11" ht="14.25" x14ac:dyDescent="0.2">
      <c r="A203" s="6" t="s">
        <v>82</v>
      </c>
      <c r="B203" s="25">
        <v>2</v>
      </c>
      <c r="C203" s="8" t="s">
        <v>40</v>
      </c>
      <c r="D203" s="11"/>
      <c r="E203" s="11"/>
      <c r="F203" s="11"/>
      <c r="G203" s="11"/>
      <c r="H203" s="11"/>
      <c r="I203" s="51">
        <f>I204</f>
        <v>203401.57</v>
      </c>
      <c r="J203" s="30">
        <f>J204</f>
        <v>203401.57</v>
      </c>
      <c r="K203" s="36">
        <f t="shared" si="14"/>
        <v>100</v>
      </c>
    </row>
    <row r="204" spans="1:11" ht="15" x14ac:dyDescent="0.2">
      <c r="A204" s="78" t="s">
        <v>83</v>
      </c>
      <c r="B204" s="24">
        <v>2</v>
      </c>
      <c r="C204" s="11" t="s">
        <v>40</v>
      </c>
      <c r="D204" s="11" t="s">
        <v>13</v>
      </c>
      <c r="E204" s="11"/>
      <c r="F204" s="11"/>
      <c r="G204" s="11"/>
      <c r="H204" s="11"/>
      <c r="I204" s="56">
        <f>I206</f>
        <v>203401.57</v>
      </c>
      <c r="J204" s="39">
        <f>J205</f>
        <v>203401.57</v>
      </c>
      <c r="K204" s="38">
        <f t="shared" si="14"/>
        <v>100</v>
      </c>
    </row>
    <row r="205" spans="1:11" ht="15" x14ac:dyDescent="0.2">
      <c r="A205" s="76" t="s">
        <v>16</v>
      </c>
      <c r="B205" s="24">
        <v>2</v>
      </c>
      <c r="C205" s="11" t="s">
        <v>40</v>
      </c>
      <c r="D205" s="11" t="s">
        <v>13</v>
      </c>
      <c r="E205" s="11" t="s">
        <v>17</v>
      </c>
      <c r="F205" s="11" t="s">
        <v>18</v>
      </c>
      <c r="G205" s="11" t="s">
        <v>19</v>
      </c>
      <c r="H205" s="11"/>
      <c r="I205" s="56">
        <v>197013.6</v>
      </c>
      <c r="J205" s="39">
        <f>J206</f>
        <v>203401.57</v>
      </c>
      <c r="K205" s="38">
        <f t="shared" si="14"/>
        <v>103.24240052463382</v>
      </c>
    </row>
    <row r="206" spans="1:11" ht="25.5" x14ac:dyDescent="0.2">
      <c r="A206" s="13" t="s">
        <v>84</v>
      </c>
      <c r="B206" s="24">
        <v>2</v>
      </c>
      <c r="C206" s="11" t="s">
        <v>40</v>
      </c>
      <c r="D206" s="11" t="s">
        <v>13</v>
      </c>
      <c r="E206" s="11" t="s">
        <v>17</v>
      </c>
      <c r="F206" s="11" t="s">
        <v>18</v>
      </c>
      <c r="G206" s="11" t="s">
        <v>85</v>
      </c>
      <c r="H206" s="11"/>
      <c r="I206" s="54">
        <f>I207</f>
        <v>203401.57</v>
      </c>
      <c r="J206" s="39">
        <f>J207</f>
        <v>203401.57</v>
      </c>
      <c r="K206" s="38">
        <f t="shared" si="14"/>
        <v>100</v>
      </c>
    </row>
    <row r="207" spans="1:11" ht="38.25" x14ac:dyDescent="0.2">
      <c r="A207" s="31" t="s">
        <v>100</v>
      </c>
      <c r="B207" s="24">
        <v>2</v>
      </c>
      <c r="C207" s="11" t="s">
        <v>40</v>
      </c>
      <c r="D207" s="11" t="s">
        <v>13</v>
      </c>
      <c r="E207" s="11" t="s">
        <v>17</v>
      </c>
      <c r="F207" s="11" t="s">
        <v>18</v>
      </c>
      <c r="G207" s="11" t="s">
        <v>85</v>
      </c>
      <c r="H207" s="11" t="s">
        <v>30</v>
      </c>
      <c r="I207" s="56">
        <f>I208</f>
        <v>203401.57</v>
      </c>
      <c r="J207" s="39">
        <f>J208</f>
        <v>203401.57</v>
      </c>
      <c r="K207" s="38">
        <f t="shared" si="14"/>
        <v>100</v>
      </c>
    </row>
    <row r="208" spans="1:11" ht="38.25" x14ac:dyDescent="0.2">
      <c r="A208" s="32" t="s">
        <v>101</v>
      </c>
      <c r="B208" s="24">
        <v>2</v>
      </c>
      <c r="C208" s="11" t="s">
        <v>40</v>
      </c>
      <c r="D208" s="11" t="s">
        <v>13</v>
      </c>
      <c r="E208" s="11" t="s">
        <v>17</v>
      </c>
      <c r="F208" s="11" t="s">
        <v>18</v>
      </c>
      <c r="G208" s="11" t="s">
        <v>85</v>
      </c>
      <c r="H208" s="11" t="s">
        <v>30</v>
      </c>
      <c r="I208" s="56">
        <v>203401.57</v>
      </c>
      <c r="J208" s="39">
        <v>203401.57</v>
      </c>
      <c r="K208" s="38">
        <f t="shared" si="14"/>
        <v>100</v>
      </c>
    </row>
    <row r="209" spans="1:11" ht="15" x14ac:dyDescent="0.2">
      <c r="A209" s="6" t="s">
        <v>158</v>
      </c>
      <c r="B209" s="24"/>
      <c r="C209" s="11"/>
      <c r="D209" s="11"/>
      <c r="E209" s="11"/>
      <c r="F209" s="11"/>
      <c r="G209" s="11"/>
      <c r="H209" s="11"/>
      <c r="I209" s="75">
        <f>I73+I95+I116+I197+I203+I192+I14+I65</f>
        <v>34354673.899999999</v>
      </c>
      <c r="J209" s="75">
        <f>J73+J95+J116+J197+J203+J192+J14+J65</f>
        <v>34300024.060000002</v>
      </c>
      <c r="K209" s="38">
        <f t="shared" si="14"/>
        <v>99.840924585227981</v>
      </c>
    </row>
  </sheetData>
  <mergeCells count="8">
    <mergeCell ref="I1:J1"/>
    <mergeCell ref="G7:H7"/>
    <mergeCell ref="A9:J9"/>
    <mergeCell ref="J2:K2"/>
    <mergeCell ref="I3:K3"/>
    <mergeCell ref="I4:K4"/>
    <mergeCell ref="E12:G12"/>
    <mergeCell ref="A10:I10"/>
  </mergeCells>
  <printOptions horizontalCentered="1"/>
  <pageMargins left="0.98425196850393704" right="0.59055118110236227" top="0.59055118110236227" bottom="0.59055118110236227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Олупкина Н.А.</cp:lastModifiedBy>
  <cp:lastPrinted>2021-05-04T12:19:40Z</cp:lastPrinted>
  <dcterms:created xsi:type="dcterms:W3CDTF">1996-10-08T23:32:33Z</dcterms:created>
  <dcterms:modified xsi:type="dcterms:W3CDTF">2023-04-07T06:13:04Z</dcterms:modified>
</cp:coreProperties>
</file>