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2022" sheetId="1" r:id="rId1"/>
  </sheets>
  <definedNames>
    <definedName name="_xlnm.Print_Titles" localSheetId="0">'2022'!$13:$14</definedName>
    <definedName name="_xlnm.Print_Area" localSheetId="0">'2022'!$A$1:$F$143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/>
  <c r="C74"/>
  <c r="E90"/>
  <c r="D121" l="1"/>
  <c r="C121"/>
  <c r="E131"/>
  <c r="E88" l="1"/>
  <c r="E89"/>
  <c r="E130"/>
  <c r="E59" l="1"/>
  <c r="E58" s="1"/>
  <c r="D58"/>
  <c r="C58"/>
  <c r="E129" l="1"/>
  <c r="E128"/>
  <c r="E127" l="1"/>
  <c r="E87"/>
  <c r="E86" l="1"/>
  <c r="E85" l="1"/>
  <c r="E68" l="1"/>
  <c r="E134"/>
  <c r="D133"/>
  <c r="C133"/>
  <c r="E133" l="1"/>
  <c r="E84"/>
  <c r="E83"/>
  <c r="E82" l="1"/>
  <c r="E81"/>
  <c r="E126" l="1"/>
  <c r="D138" l="1"/>
  <c r="C138"/>
  <c r="E140"/>
  <c r="E139"/>
  <c r="E125" l="1"/>
  <c r="E124" l="1"/>
  <c r="E69" l="1"/>
  <c r="D65" l="1"/>
  <c r="C65"/>
  <c r="E67"/>
  <c r="E66"/>
  <c r="E80"/>
  <c r="E64" l="1"/>
  <c r="E19" l="1"/>
  <c r="E22"/>
  <c r="E25"/>
  <c r="E26"/>
  <c r="E27"/>
  <c r="E30"/>
  <c r="E31"/>
  <c r="E34"/>
  <c r="E35"/>
  <c r="E38"/>
  <c r="E41"/>
  <c r="E42"/>
  <c r="E45"/>
  <c r="E46"/>
  <c r="E49"/>
  <c r="E50"/>
  <c r="E51"/>
  <c r="E52"/>
  <c r="E62"/>
  <c r="E63"/>
  <c r="E65"/>
  <c r="E70"/>
  <c r="E72"/>
  <c r="E76"/>
  <c r="E77"/>
  <c r="E78"/>
  <c r="E79"/>
  <c r="E95"/>
  <c r="E96"/>
  <c r="E97"/>
  <c r="E98"/>
  <c r="E99"/>
  <c r="E100"/>
  <c r="E101"/>
  <c r="E102"/>
  <c r="E103"/>
  <c r="E104"/>
  <c r="E105"/>
  <c r="E106"/>
  <c r="E108"/>
  <c r="E109"/>
  <c r="E110"/>
  <c r="E113"/>
  <c r="E114"/>
  <c r="E118"/>
  <c r="E119"/>
  <c r="E120"/>
  <c r="E122"/>
  <c r="E123"/>
  <c r="E137"/>
  <c r="E141"/>
  <c r="D136"/>
  <c r="D117"/>
  <c r="D112"/>
  <c r="D111" s="1"/>
  <c r="D107"/>
  <c r="D93"/>
  <c r="D73"/>
  <c r="D71"/>
  <c r="D48"/>
  <c r="D44"/>
  <c r="D40"/>
  <c r="D37"/>
  <c r="D33"/>
  <c r="D29"/>
  <c r="D24"/>
  <c r="D21"/>
  <c r="D18"/>
  <c r="D61" l="1"/>
  <c r="D16"/>
  <c r="D92"/>
  <c r="D116"/>
  <c r="C33"/>
  <c r="E33" s="1"/>
  <c r="D56" l="1"/>
  <c r="D54" s="1"/>
  <c r="C48"/>
  <c r="E48" s="1"/>
  <c r="E94" l="1"/>
  <c r="E75" l="1"/>
  <c r="D143"/>
  <c r="E74"/>
  <c r="C93" l="1"/>
  <c r="E93" s="1"/>
  <c r="C71" l="1"/>
  <c r="E71" s="1"/>
  <c r="E121"/>
  <c r="E138" l="1"/>
  <c r="C117" l="1"/>
  <c r="C112"/>
  <c r="E112" s="1"/>
  <c r="C107"/>
  <c r="E107" s="1"/>
  <c r="C136"/>
  <c r="E136" s="1"/>
  <c r="C40"/>
  <c r="E40" s="1"/>
  <c r="C18"/>
  <c r="E18" s="1"/>
  <c r="C21"/>
  <c r="E21" s="1"/>
  <c r="C24"/>
  <c r="E24" s="1"/>
  <c r="C29"/>
  <c r="E29" s="1"/>
  <c r="C37"/>
  <c r="E37" s="1"/>
  <c r="C44"/>
  <c r="E44" s="1"/>
  <c r="C73"/>
  <c r="C61" s="1"/>
  <c r="E73" l="1"/>
  <c r="C116"/>
  <c r="E116" s="1"/>
  <c r="E117"/>
  <c r="C111"/>
  <c r="E111" s="1"/>
  <c r="C16"/>
  <c r="E16" s="1"/>
  <c r="C92" l="1"/>
  <c r="E61"/>
  <c r="E92" l="1"/>
  <c r="C56"/>
  <c r="C54" s="1"/>
  <c r="E54" s="1"/>
  <c r="E56"/>
  <c r="C143" l="1"/>
  <c r="E143" s="1"/>
</calcChain>
</file>

<file path=xl/sharedStrings.xml><?xml version="1.0" encoding="utf-8"?>
<sst xmlns="http://schemas.openxmlformats.org/spreadsheetml/2006/main" count="190" uniqueCount="189">
  <si>
    <t>Налог на доходы физических лиц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</si>
  <si>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</si>
  <si>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</si>
  <si>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</si>
  <si>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НАЛОГИ НА ПРИБЫЛЬ, ДОХОДЫ</t>
  </si>
  <si>
    <t>ПЛАТЕЖИ ПРИ ПОЛЬЗОВАНИИ ПРИРОДНЫМИ РЕСУРСАМИ</t>
  </si>
  <si>
    <t>Единый сельскохозяйственный налог</t>
  </si>
  <si>
    <t>1 00 00000 00 0000 000</t>
  </si>
  <si>
    <t>1 01 00000 00 0000 000</t>
  </si>
  <si>
    <t>1 01 02000 01 0000 110</t>
  </si>
  <si>
    <t>1 05 00000 00 0000 000</t>
  </si>
  <si>
    <t>1 08 00000 00 0000 000</t>
  </si>
  <si>
    <t>1 11 00000 00 0000 000</t>
  </si>
  <si>
    <t>1 12 00000 00 0000 000</t>
  </si>
  <si>
    <t>2 00 00000 00 0000 000</t>
  </si>
  <si>
    <t>2 02 00000 00 000 0000</t>
  </si>
  <si>
    <t>Наименование доходов</t>
  </si>
  <si>
    <t>Код бюджетной классификации Российской Федерации</t>
  </si>
  <si>
    <t>ВСЕГО ДОХОДОВ</t>
  </si>
  <si>
    <t xml:space="preserve">Прочие субсидии </t>
  </si>
  <si>
    <t>Прочие субсидии бюджетам муниципальных районов</t>
  </si>
  <si>
    <t>Прочие субвенции бюджетам муниципальных районов</t>
  </si>
  <si>
    <t>Прочие субвенции</t>
  </si>
  <si>
    <t>БЕЗВОЗМЕЗДНЫЕ ПОСТУПЛЕНИЯ ОТ ДРУГИХ БЮДЖЕТОВ БЮДЖЕТНОЙ СИСТЕМЫ РОССИЙСКОЙ ФЕДЕРАЦИИ</t>
  </si>
  <si>
    <t>1 16 00000 00 0000 000</t>
  </si>
  <si>
    <t>ШТРАФЫ, САНКЦИИ, ВОЗМЕЩЕНИЕ УЩЕРБА</t>
  </si>
  <si>
    <t>ИНЫЕ МЕЖБЮДЖЕТНЫЕ ТРАНСФЕРТЫ</t>
  </si>
  <si>
    <t>из них :для предоставления дотаций бюджетам муниципальных образований из областного фонда финансовой поддержки поселений</t>
  </si>
  <si>
    <t xml:space="preserve"> на осуществление государственных полномочий в сфере охраны труда</t>
  </si>
  <si>
    <t>на осуществление государственных полномочий по созданию и функционированию административных комиссий</t>
  </si>
  <si>
    <t>на осуществление государственных полномочий по организации и осуществлению деятельности по опеке и попечительству</t>
  </si>
  <si>
    <t>МО "Мезенский муниципальный район"</t>
  </si>
  <si>
    <t>Субвенции бюджетам муниципальных районов на выполнение передаваемых полномочий субъектов Российской Федерации</t>
  </si>
  <si>
    <t>ДОХОДЫ ОТ ПРОДАЖИ МАТЕРИАЛЬНЫХ И НЕМАТЕРИАЛЬНЫХ АКТИВОВ</t>
  </si>
  <si>
    <t>1 14 00000 00 0000 000</t>
  </si>
  <si>
    <t>на исполнение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</si>
  <si>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</si>
  <si>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к решению Собрания депутатов</t>
  </si>
  <si>
    <t>на осуществление государственных полномочий по выплате вознаграждений профессиональным опекунам</t>
  </si>
  <si>
    <t>на осуществление государственных полномочий по ведению торгового реестра</t>
  </si>
  <si>
    <t>из них: субсидия на софинансирование вопросов местного значения</t>
  </si>
  <si>
    <t xml:space="preserve">из них: на осуществление полномочий по формированию и исполнению бюджетов муниципальных образований </t>
  </si>
  <si>
    <t>на осуществление полномочий по осуществлению внешнего муниципального финансового контроля</t>
  </si>
  <si>
    <t>Утверждено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</si>
  <si>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</si>
  <si>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</si>
  <si>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</si>
  <si>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</si>
  <si>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Доходы, получаемые в виде арендной платы за передачу в возмездное пользование государственного и муниципального имущества (за исключением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</si>
  <si>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</si>
  <si>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Плата за негативное воздействие на окружающую среду</t>
  </si>
  <si>
    <t>1 12 01000 01 0000 120</t>
  </si>
  <si>
    <t>1 14 06000 00 0000 430</t>
  </si>
  <si>
    <t>ГОСУДАРСТВЕННАЯ ПОШЛИНА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</si>
  <si>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</si>
  <si>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</si>
  <si>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</si>
  <si>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</si>
  <si>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на оплату набора продуктов питания в оздоровительных лагерях с дневным пребыванием детей</t>
  </si>
  <si>
    <t>из них : на реализацию основных общеобразовательных программ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</si>
  <si>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</si>
  <si>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</si>
  <si>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</si>
  <si>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</si>
  <si>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</si>
  <si>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Единая субвенция бюджетам муниципальных районов</t>
  </si>
  <si>
    <t>из нее: на осуществление государственных полномочий по созданию и функционированию комиссий по делам несовершеннолетних и защите их прав</t>
  </si>
  <si>
    <t xml:space="preserve"> на осуществление полномочий по осуществлению внутреннего муниципального финансового контроля муниципальных образований</t>
  </si>
  <si>
    <t>2 02 20000 00 0000 150</t>
  </si>
  <si>
    <t>2 02 20216 05 0000 150</t>
  </si>
  <si>
    <t>2 02 29999 00 0000 150</t>
  </si>
  <si>
    <t>2 02 29999 05 0000 150</t>
  </si>
  <si>
    <t>2 02 30000 00 0000 150</t>
  </si>
  <si>
    <t>2 02 30024 05 0000 150</t>
  </si>
  <si>
    <t>2 02 30029 05 0000 150</t>
  </si>
  <si>
    <t>2 02 35118 05 0000 150</t>
  </si>
  <si>
    <t>2 02 35120 05 0000 150</t>
  </si>
  <si>
    <t>2 02 39998 05 0000 150</t>
  </si>
  <si>
    <t>2 02 39999 00 0000 150</t>
  </si>
  <si>
    <t>2 02 39999 05 0000 150</t>
  </si>
  <si>
    <t>2 02 40000 00 0000 150</t>
  </si>
  <si>
    <t>2 02 40014 05 0000 150</t>
  </si>
  <si>
    <t>2 02 49999 05 0000 150</t>
  </si>
  <si>
    <t>на создание условий для обеспечения жителей поселений и жителей городских округов услугами торговли</t>
  </si>
  <si>
    <t>(рублей)</t>
  </si>
  <si>
    <t>Налог, взимаемый в связи с применением патентной системы налогообложения</t>
  </si>
  <si>
    <t>Административные штрафы, установленные Кодексом Российской Федерации об административных правонарушениях</t>
  </si>
  <si>
    <t>1 16 01000 01 0000 140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</si>
  <si>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</si>
  <si>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</si>
  <si>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</si>
  <si>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1 16 11050 01 0000 140</t>
  </si>
  <si>
    <t xml:space="preserve">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сельской местности, рабочих поселках (поселках городского типа) </t>
  </si>
  <si>
    <t>1 16 07090 05 0000 140</t>
  </si>
  <si>
    <t>Налог, взимаемый в связи с применением упрощенной системы налогообложения</t>
  </si>
  <si>
    <t>1 05 01000 00 0000 110</t>
  </si>
  <si>
    <t>1 05 03000 01 0000 110</t>
  </si>
  <si>
    <t>1 05 04000 02 0000 110</t>
  </si>
  <si>
    <t xml:space="preserve">Государственная пошлина по делам, рассматриваемым в судах общей юрисдикции, мировыми судьями 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</si>
  <si>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</si>
  <si>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</si>
  <si>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</si>
  <si>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1 14 02000 00 0000 000</t>
  </si>
  <si>
    <t xml:space="preserve">Доходы от продажи земельных участков, находящихся в государственной и муниципальной собственности 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</si>
  <si>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</si>
  <si>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</si>
  <si>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</si>
  <si>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2 18 60010 05 0000 150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</si>
  <si>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</si>
  <si>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</si>
  <si>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</si>
  <si>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2 19 60010 05 0000 150</t>
  </si>
  <si>
    <t>на развитие территориального общественного самоуправления в Архангельской области</t>
  </si>
  <si>
    <t xml:space="preserve">из них: на государственную финансовую поддержку закупки и доставки  муки и лекарственных средств в районы Крайнего Севера и приравненные к ним местности с ограниченными сроками завоза грузов </t>
  </si>
  <si>
    <t>ДОХОДЫ ОТ ОКАЗАНИЯ ПЛАТНЫХ УСЛУГ И КОМПЕНСАЦИИ ЗАТРАТ ГОСУДАРСТВА</t>
  </si>
  <si>
    <t>НАЛОГОВЫЕ И НЕНАЛОГОВЫЕ ДОХОДЫ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</si>
  <si>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</si>
  <si>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</si>
  <si>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2 02 35303 05 0000 150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</si>
  <si>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</si>
  <si>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2 02 25519 05 0000 150</t>
  </si>
  <si>
    <t>Субсидия бюджетам муниципальных районов на поддержку отрасли культуры</t>
  </si>
  <si>
    <t>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</si>
  <si>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</si>
  <si>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</si>
  <si>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2 02 27112 05 0000 150</t>
  </si>
  <si>
    <t>Прогнозируемое поступление доходов бюджета муниципального района на 2022 год</t>
  </si>
  <si>
    <t>из них: на софинансирование капитальных вложений в объекты муниципальной собственности "Строительство школы на 90 учащихся в с. Долгощелье Мезенского района Архангельской области"</t>
  </si>
  <si>
    <t>на предоставление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</si>
  <si>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</si>
  <si>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2 02 35082 05 0000 150</t>
  </si>
  <si>
    <t>на обеспечение условий для развития кадрового потенциала муниципальных образовательных организаций в Архангельской области</t>
  </si>
  <si>
    <t>2 02 25597 05 0000 150</t>
  </si>
  <si>
    <t>Субсидии бюджетам  муниципальных районов на реконструкцию и капитальный ремонт муниципальных музеев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</si>
  <si>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</si>
  <si>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1 16 07010 05 0000 140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</si>
  <si>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</si>
  <si>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</si>
  <si>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</si>
  <si>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Изменения (+/-)</t>
  </si>
  <si>
    <t>Утверждено с учетом изменений</t>
  </si>
  <si>
    <t>от 09 декабря 2021 года № 244</t>
  </si>
  <si>
    <t>Приложение № 1</t>
  </si>
  <si>
    <r>
      <rPr>
        <b/>
        <sz val="10"/>
        <rFont val="Arial Cyr"/>
        <charset val="204"/>
      </rPr>
      <t>"</t>
    </r>
    <r>
      <rPr>
        <sz val="10"/>
        <rFont val="Arial Cyr"/>
        <charset val="204"/>
      </rPr>
      <t>Приложение № 2</t>
    </r>
  </si>
  <si>
    <t>"</t>
  </si>
  <si>
    <t>2 02 25511 05 0000 150</t>
  </si>
  <si>
    <t>Субсидии бюджетам муниципальных районов на проведение комплексных кадастровых работ</t>
  </si>
  <si>
    <t>на комплектование книжных фондов библиотек муниципальных образований Архангельской области и подписку на периодическую печать</t>
  </si>
  <si>
    <t>из них: на государственную поддержку отрасли культуры (Федеральный проект "Культурная среда")</t>
  </si>
  <si>
    <t xml:space="preserve"> на государственную поддержку отрасли культуры (Федеральный проект "Творческие люди")</t>
  </si>
  <si>
    <t>Субсидии бюджетам муниципальных районов на обеспечение комплексного развития сельских территорий</t>
  </si>
  <si>
    <t>2 02 25576 05 0000 150</t>
  </si>
  <si>
    <t>на организацию транспортного обслуживания населения на пассажирских муниципальных маршрутах водного транспорта</t>
  </si>
  <si>
    <t>на проведение противоаварийных, ремонтно-реставрационных работ на объектах культурного наследия (памятниках истории и культуры) народов Российской Федерации, расположенных на территории Архангельской области</t>
  </si>
  <si>
    <t>2 19 25304 05 0000 150</t>
  </si>
  <si>
    <t>2 19 35303 05 0000 150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</si>
  <si>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</si>
  <si>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</si>
  <si>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</si>
  <si>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Прочие межбюджетные трансферты, передаваемые бюджетам</t>
  </si>
  <si>
    <t>на разработку проектно-сметной документации по строительству, модернизации объектов питьевого водоснабжения</t>
  </si>
  <si>
    <t>на общественно значимые культурные мероприятия в рамках проекта "ЛЮБО-ДОРОГО"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</si>
  <si>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</si>
  <si>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на обеспечение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(учреждениям общего образования)</t>
  </si>
  <si>
    <t>на реализацию мероприятий по содействию трудоустройству несовершеннолетних граждан на территории Архангельской области</t>
  </si>
  <si>
    <t>ПРОЧИЕ БЕЗВОЗМЕЗДНЫЕ ПОСТУПЛЕНИЯ</t>
  </si>
  <si>
    <t>2 07 00000 00 0000 180</t>
  </si>
  <si>
    <t>Прочие безвозмездные поступления в бюджеты муниципальных районов</t>
  </si>
  <si>
    <t>2 07 05030 05 0000 180</t>
  </si>
  <si>
    <t>Субсидии бюджетам муниципальных районов на реализацию мероприятий по созданию в субъектах Российской Федерации новых мест в образовательных организациях</t>
  </si>
  <si>
    <t>2 02 25520 05 0000 150</t>
  </si>
  <si>
    <t>на 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</si>
  <si>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на организацию транспортного обслуживания населения на пассажирских муниципальных маршрутах автомобильного транспорта</t>
  </si>
  <si>
    <t xml:space="preserve"> на обеспечение проведения выборов в представительные органы вновь образованных муниципальных образований Архангельской области</t>
  </si>
  <si>
    <t>на реализацию мероприятий в сфере обращения с отходами производства и потребления, в том числе с твердыми коммунальными отходами (создание мест (площадок) накопления (в том числе раздельного накопления) твердых коммунальных отходов, оборудованных контейнерами для накопления (в том числе раздельного накопления) твердых коммунальных отходов)</t>
  </si>
  <si>
    <t>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</t>
  </si>
  <si>
    <t>грант в целях содействия достижения и (или) поощрения достижения наилучших значений показателей деятельности органов местного самоуправления городских округов, муниципальных округов и муниципальных районов Архангельской области</t>
  </si>
  <si>
    <t>ДОТАЦИИ БЮДЖЕТАМ СУБЪЕКТОВ РОССИЙСКОЙ ФЕДЕРАЦИИ И МУНИЦИПАЛЬНЫХ ОБРАЗОВАНИЙ</t>
  </si>
  <si>
    <t xml:space="preserve"> 2 02 10000 00 0000 150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</si>
  <si>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</si>
  <si>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</si>
  <si>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на 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</si>
  <si>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на повышение средней заработной платы работников муниципальных учреждений культуры</t>
  </si>
  <si>
    <t>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2012-2017 годы"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</si>
  <si>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</si>
  <si>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резервный фонд Правительства Архангельской области</t>
  </si>
  <si>
    <t>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Мезенского муниципального района Архангельской области и поселений Мезенского муниципального района Архангельской области вследствие создания Мезенского муниципального округа Архангельской области</t>
  </si>
  <si>
    <t>Мезенского муниципального округа Архангельской области</t>
  </si>
  <si>
    <t>от  21 декабря 2022 года №  79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</si>
</sst>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0" fontId="2" fillId="0" borderId="1" xfId="0" applyFont="1" applyFill="1" applyBorder="1" applyAlignment="1">
      <alignment horizontal="left" vertical="center" wrapText="1" indent="2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49" fontId="2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0" fontId="1" fillId="0" borderId="1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3"/>
    </xf>
    <xf numFmtId="0" fontId="2" fillId="0" borderId="1" xfId="0" applyNumberFormat="1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wrapText="1" indent="1"/>
    </xf>
    <xf numFmtId="0" fontId="5" fillId="0" borderId="4" xfId="0" quotePrefix="1" applyFont="1" applyFill="1" applyBorder="1" applyAlignment="1">
      <alignment horizontal="center" vertical="center" wrapText="1"/>
    </xf>
    <xf numFmtId="0" fontId="0" fillId="0" borderId="4" xfId="0" applyBorder="1" applyAlignment="1"/>
    <xf numFmtId="49" fontId="4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wrapText="1" indent="1"/>
    </xf>
    <xf numFmtId="3" fontId="1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 indent="1"/>
    </xf>
    <xf numFmtId="49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 indent="1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 indent="1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 indent="1"/>
    </xf>
    <xf numFmtId="49" fontId="2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 wrapText="1" indent="2"/>
    </xf>
    <xf numFmtId="4" fontId="6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4" fontId="1" fillId="0" borderId="7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0" fontId="0" fillId="0" borderId="1" xfId="0" quotePrefix="1" applyFill="1" applyBorder="1" applyAlignment="1">
      <alignment horizontal="left" vertical="center" wrapText="1" indent="1"/>
    </xf>
    <xf numFmtId="2" fontId="10" fillId="0" borderId="1" xfId="0" applyNumberFormat="1" applyFont="1" applyFill="1" applyBorder="1" applyAlignment="1">
      <alignment horizontal="left" vertical="center" wrapText="1" indent="1"/>
    </xf>
    <xf numFmtId="0" fontId="0" fillId="0" borderId="1" xfId="0" applyNumberFormat="1" applyFont="1" applyBorder="1" applyAlignment="1">
      <alignment horizontal="left" wrapText="1" indent="1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 indent="1"/>
    </xf>
    <xf numFmtId="4" fontId="0" fillId="0" borderId="1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6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 indent="2"/>
    </xf>
    <xf numFmtId="0" fontId="2" fillId="0" borderId="1" xfId="0" applyFont="1" applyFill="1" applyBorder="1" applyAlignment="1">
      <alignment horizontal="left" vertical="justify" wrapText="1" indent="1"/>
    </xf>
    <xf numFmtId="49" fontId="2" fillId="0" borderId="5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justify" wrapText="1" indent="1"/>
    </xf>
    <xf numFmtId="0" fontId="5" fillId="0" borderId="0" xfId="0" quotePrefix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4"/>
  <sheetViews>
    <sheetView tabSelected="1" zoomScaleNormal="100" zoomScaleSheetLayoutView="90" workbookViewId="0">
      <selection activeCell="B2" sqref="B2:E4"/>
    </sheetView>
  </sheetViews>
  <sheetFormatPr defaultRowHeight="12.75"/>
  <cols>
    <col min="1" max="1" width="76.85546875" style="2" customWidth="1"/>
    <col min="2" max="2" width="23" style="2" customWidth="1"/>
    <col min="3" max="3" width="16.7109375" style="2" customWidth="1"/>
    <col min="4" max="4" width="14.42578125" style="2" customWidth="1"/>
    <col min="5" max="5" width="16.7109375" style="2" customWidth="1"/>
    <col min="6" max="6" width="1.42578125" style="2" customWidth="1"/>
    <col min="7" max="16384" width="9.140625" style="2"/>
  </cols>
  <sheetData>
    <row r="1" spans="1:5">
      <c r="B1" s="18"/>
      <c r="E1" s="19" t="s">
        <v>142</v>
      </c>
    </row>
    <row r="2" spans="1:5">
      <c r="B2" s="18"/>
      <c r="E2" s="19" t="s">
        <v>37</v>
      </c>
    </row>
    <row r="3" spans="1:5">
      <c r="B3" s="18"/>
      <c r="E3" s="19" t="s">
        <v>187</v>
      </c>
    </row>
    <row r="4" spans="1:5">
      <c r="B4" s="18"/>
      <c r="E4" s="19" t="s">
        <v>188</v>
      </c>
    </row>
    <row r="5" spans="1:5">
      <c r="B5" s="18"/>
      <c r="C5" s="54"/>
    </row>
    <row r="6" spans="1:5">
      <c r="B6" s="18"/>
      <c r="C6" s="54"/>
      <c r="E6" s="54" t="s">
        <v>143</v>
      </c>
    </row>
    <row r="7" spans="1:5">
      <c r="B7" s="18"/>
      <c r="C7" s="54"/>
      <c r="E7" s="55" t="s">
        <v>37</v>
      </c>
    </row>
    <row r="8" spans="1:5">
      <c r="B8" s="18"/>
      <c r="C8" s="54"/>
      <c r="E8" s="55" t="s">
        <v>31</v>
      </c>
    </row>
    <row r="9" spans="1:5">
      <c r="B9" s="18"/>
      <c r="C9" s="54"/>
      <c r="E9" s="54" t="s">
        <v>141</v>
      </c>
    </row>
    <row r="10" spans="1:5">
      <c r="B10" s="18"/>
      <c r="C10" s="19"/>
    </row>
    <row r="11" spans="1:5" ht="18" customHeight="1">
      <c r="A11" s="80" t="s">
        <v>126</v>
      </c>
      <c r="B11" s="81"/>
      <c r="C11" s="81"/>
      <c r="D11" s="82"/>
      <c r="E11" s="82"/>
    </row>
    <row r="12" spans="1:5" ht="13.5" customHeight="1">
      <c r="A12" s="24"/>
      <c r="B12" s="25"/>
      <c r="E12" s="56" t="s">
        <v>84</v>
      </c>
    </row>
    <row r="13" spans="1:5" ht="41.25" customHeight="1">
      <c r="A13" s="3" t="s">
        <v>16</v>
      </c>
      <c r="B13" s="3" t="s">
        <v>17</v>
      </c>
      <c r="C13" s="14" t="s">
        <v>43</v>
      </c>
      <c r="D13" s="14" t="s">
        <v>139</v>
      </c>
      <c r="E13" s="14" t="s">
        <v>140</v>
      </c>
    </row>
    <row r="14" spans="1:5" ht="9" customHeight="1">
      <c r="A14" s="4">
        <v>1</v>
      </c>
      <c r="B14" s="4">
        <v>2</v>
      </c>
      <c r="C14" s="4">
        <v>3</v>
      </c>
      <c r="D14" s="4">
        <v>4</v>
      </c>
      <c r="E14" s="4">
        <v>5</v>
      </c>
    </row>
    <row r="15" spans="1:5" ht="9.9499999999999993" customHeight="1">
      <c r="A15" s="5"/>
      <c r="B15" s="6"/>
      <c r="C15" s="15"/>
      <c r="D15" s="15"/>
      <c r="E15" s="15"/>
    </row>
    <row r="16" spans="1:5">
      <c r="A16" s="7" t="s">
        <v>115</v>
      </c>
      <c r="B16" s="26" t="s">
        <v>7</v>
      </c>
      <c r="C16" s="51">
        <f>C18+C21+C24+C29+C33+C40+C37+C44+C48</f>
        <v>172667400</v>
      </c>
      <c r="D16" s="51">
        <f>D18+D21+D24+D29+D33+D40+D37+D44+D48</f>
        <v>0</v>
      </c>
      <c r="E16" s="51">
        <f>C16+D16</f>
        <v>172667400</v>
      </c>
    </row>
    <row r="17" spans="1:5" ht="9.9499999999999993" customHeight="1">
      <c r="A17" s="7"/>
      <c r="B17" s="26"/>
      <c r="C17" s="52"/>
      <c r="D17" s="52"/>
      <c r="E17" s="52"/>
    </row>
    <row r="18" spans="1:5">
      <c r="A18" s="8" t="s">
        <v>4</v>
      </c>
      <c r="B18" s="27" t="s">
        <v>8</v>
      </c>
      <c r="C18" s="52">
        <f>C19</f>
        <v>120279800</v>
      </c>
      <c r="D18" s="52">
        <f>D19</f>
        <v>0</v>
      </c>
      <c r="E18" s="52">
        <f>C18+D18</f>
        <v>120279800</v>
      </c>
    </row>
    <row r="19" spans="1:5">
      <c r="A19" s="9" t="s">
        <v>0</v>
      </c>
      <c r="B19" s="27" t="s">
        <v>9</v>
      </c>
      <c r="C19" s="52">
        <v>120279800</v>
      </c>
      <c r="D19" s="52"/>
      <c r="E19" s="52">
        <f t="shared" ref="E19:E98" si="0">C19+D19</f>
        <v>120279800</v>
      </c>
    </row>
    <row r="20" spans="1:5" ht="9.9499999999999993" customHeight="1">
      <c r="A20" s="9"/>
      <c r="B20" s="27"/>
      <c r="C20" s="52"/>
      <c r="D20" s="52"/>
      <c r="E20" s="52"/>
    </row>
    <row r="21" spans="1:5" ht="25.5">
      <c r="A21" s="10" t="s">
        <v>44</v>
      </c>
      <c r="B21" s="27" t="s">
        <v>45</v>
      </c>
      <c r="C21" s="52">
        <f>C22</f>
        <v>12436000</v>
      </c>
      <c r="D21" s="52">
        <f>D22</f>
        <v>0</v>
      </c>
      <c r="E21" s="52">
        <f t="shared" si="0"/>
        <v>12436000</v>
      </c>
    </row>
    <row r="22" spans="1:5" ht="25.5">
      <c r="A22" s="9" t="s">
        <v>46</v>
      </c>
      <c r="B22" s="27" t="s">
        <v>47</v>
      </c>
      <c r="C22" s="52">
        <v>12436000</v>
      </c>
      <c r="D22" s="52"/>
      <c r="E22" s="52">
        <f t="shared" si="0"/>
        <v>12436000</v>
      </c>
    </row>
    <row r="23" spans="1:5" ht="9.9499999999999993" customHeight="1">
      <c r="A23" s="9"/>
      <c r="B23" s="27"/>
      <c r="C23" s="52"/>
      <c r="D23" s="52"/>
      <c r="E23" s="52"/>
    </row>
    <row r="24" spans="1:5">
      <c r="A24" s="10" t="s">
        <v>1</v>
      </c>
      <c r="B24" s="27" t="s">
        <v>10</v>
      </c>
      <c r="C24" s="52">
        <f>SUM(C25:C27)</f>
        <v>19707300</v>
      </c>
      <c r="D24" s="52">
        <f>SUM(D25:D27)</f>
        <v>0</v>
      </c>
      <c r="E24" s="52">
        <f t="shared" si="0"/>
        <v>19707300</v>
      </c>
    </row>
    <row r="25" spans="1:5">
      <c r="A25" s="9" t="s">
        <v>94</v>
      </c>
      <c r="B25" s="27" t="s">
        <v>95</v>
      </c>
      <c r="C25" s="52">
        <v>2887000</v>
      </c>
      <c r="D25" s="52"/>
      <c r="E25" s="52">
        <f t="shared" si="0"/>
        <v>2887000</v>
      </c>
    </row>
    <row r="26" spans="1:5">
      <c r="A26" s="9" t="s">
        <v>6</v>
      </c>
      <c r="B26" s="27" t="s">
        <v>96</v>
      </c>
      <c r="C26" s="52">
        <v>15648300</v>
      </c>
      <c r="D26" s="52"/>
      <c r="E26" s="52">
        <f t="shared" si="0"/>
        <v>15648300</v>
      </c>
    </row>
    <row r="27" spans="1:5">
      <c r="A27" s="9" t="s">
        <v>85</v>
      </c>
      <c r="B27" s="27" t="s">
        <v>97</v>
      </c>
      <c r="C27" s="52">
        <v>1172000</v>
      </c>
      <c r="D27" s="52"/>
      <c r="E27" s="52">
        <f t="shared" si="0"/>
        <v>1172000</v>
      </c>
    </row>
    <row r="28" spans="1:5" ht="9.9499999999999993" customHeight="1">
      <c r="A28" s="9"/>
      <c r="B28" s="27"/>
      <c r="C28" s="52"/>
      <c r="D28" s="52"/>
      <c r="E28" s="52"/>
    </row>
    <row r="29" spans="1:5">
      <c r="A29" s="10" t="s">
        <v>53</v>
      </c>
      <c r="B29" s="27" t="s">
        <v>11</v>
      </c>
      <c r="C29" s="52">
        <f>SUM(C30:C31)</f>
        <v>1253900</v>
      </c>
      <c r="D29" s="52">
        <f>SUM(D30:D31)</f>
        <v>0</v>
      </c>
      <c r="E29" s="52">
        <f t="shared" si="0"/>
        <v>1253900</v>
      </c>
    </row>
    <row r="30" spans="1:5" ht="30" customHeight="1">
      <c r="A30" s="9" t="s">
        <v>98</v>
      </c>
      <c r="B30" s="27" t="s">
        <v>99</v>
      </c>
      <c r="C30" s="52">
        <v>646000</v>
      </c>
      <c r="D30" s="52"/>
      <c r="E30" s="52">
        <f t="shared" si="0"/>
        <v>646000</v>
      </c>
    </row>
    <row r="31" spans="1:5" ht="25.5">
      <c r="A31" s="62" t="s">
        <v>100</v>
      </c>
      <c r="B31" s="63" t="s">
        <v>101</v>
      </c>
      <c r="C31" s="52">
        <v>607900</v>
      </c>
      <c r="D31" s="52"/>
      <c r="E31" s="52">
        <f t="shared" si="0"/>
        <v>607900</v>
      </c>
    </row>
    <row r="32" spans="1:5" ht="9.9499999999999993" customHeight="1">
      <c r="A32" s="34"/>
      <c r="B32" s="27"/>
      <c r="C32" s="52"/>
      <c r="D32" s="52"/>
      <c r="E32" s="52"/>
    </row>
    <row r="33" spans="1:5" ht="25.5">
      <c r="A33" s="8" t="s">
        <v>2</v>
      </c>
      <c r="B33" s="27" t="s">
        <v>12</v>
      </c>
      <c r="C33" s="52">
        <f>SUM(C34:C35)</f>
        <v>4994000</v>
      </c>
      <c r="D33" s="52">
        <f>SUM(D34:D35)</f>
        <v>0</v>
      </c>
      <c r="E33" s="52">
        <f t="shared" si="0"/>
        <v>4994000</v>
      </c>
    </row>
    <row r="34" spans="1:5" ht="64.5" customHeight="1">
      <c r="A34" s="22" t="s">
        <v>48</v>
      </c>
      <c r="B34" s="37" t="s">
        <v>49</v>
      </c>
      <c r="C34" s="52">
        <v>4964000</v>
      </c>
      <c r="D34" s="52"/>
      <c r="E34" s="52">
        <f t="shared" si="0"/>
        <v>4964000</v>
      </c>
    </row>
    <row r="35" spans="1:5" ht="51">
      <c r="A35" s="9" t="s">
        <v>137</v>
      </c>
      <c r="B35" s="72" t="s">
        <v>136</v>
      </c>
      <c r="C35" s="52">
        <v>30000</v>
      </c>
      <c r="D35" s="52"/>
      <c r="E35" s="52">
        <f t="shared" si="0"/>
        <v>30000</v>
      </c>
    </row>
    <row r="36" spans="1:5" ht="9.9499999999999993" customHeight="1">
      <c r="A36" s="33"/>
      <c r="B36" s="28"/>
      <c r="C36" s="52"/>
      <c r="D36" s="52"/>
      <c r="E36" s="52"/>
    </row>
    <row r="37" spans="1:5">
      <c r="A37" s="40" t="s">
        <v>5</v>
      </c>
      <c r="B37" s="41" t="s">
        <v>13</v>
      </c>
      <c r="C37" s="58">
        <f>SUM(C38:C38)</f>
        <v>11068800</v>
      </c>
      <c r="D37" s="58">
        <f>SUM(D38:D38)</f>
        <v>0</v>
      </c>
      <c r="E37" s="52">
        <f t="shared" si="0"/>
        <v>11068800</v>
      </c>
    </row>
    <row r="38" spans="1:5">
      <c r="A38" s="23" t="s">
        <v>50</v>
      </c>
      <c r="B38" s="27" t="s">
        <v>51</v>
      </c>
      <c r="C38" s="65">
        <v>11068800</v>
      </c>
      <c r="D38" s="65"/>
      <c r="E38" s="52">
        <f t="shared" si="0"/>
        <v>11068800</v>
      </c>
    </row>
    <row r="39" spans="1:5" ht="9.9499999999999993" customHeight="1">
      <c r="A39" s="9"/>
      <c r="B39" s="29"/>
      <c r="C39" s="52"/>
      <c r="D39" s="52"/>
      <c r="E39" s="52"/>
    </row>
    <row r="40" spans="1:5" ht="25.5">
      <c r="A40" s="10" t="s">
        <v>114</v>
      </c>
      <c r="B40" s="27" t="s">
        <v>60</v>
      </c>
      <c r="C40" s="52">
        <f>SUM(C41:C42)</f>
        <v>1520800</v>
      </c>
      <c r="D40" s="52">
        <f>SUM(D41:D42)</f>
        <v>0</v>
      </c>
      <c r="E40" s="52">
        <f t="shared" si="0"/>
        <v>1520800</v>
      </c>
    </row>
    <row r="41" spans="1:5">
      <c r="A41" s="38" t="s">
        <v>61</v>
      </c>
      <c r="B41" s="39" t="s">
        <v>62</v>
      </c>
      <c r="C41" s="59">
        <v>297300</v>
      </c>
      <c r="D41" s="59"/>
      <c r="E41" s="52">
        <f t="shared" si="0"/>
        <v>297300</v>
      </c>
    </row>
    <row r="42" spans="1:5">
      <c r="A42" s="42" t="s">
        <v>63</v>
      </c>
      <c r="B42" s="43" t="s">
        <v>64</v>
      </c>
      <c r="C42" s="52">
        <v>1223500</v>
      </c>
      <c r="D42" s="52"/>
      <c r="E42" s="52">
        <f t="shared" si="0"/>
        <v>1223500</v>
      </c>
    </row>
    <row r="43" spans="1:5" ht="9.9499999999999993" customHeight="1">
      <c r="A43" s="44"/>
      <c r="B43" s="45"/>
      <c r="C43" s="58"/>
      <c r="D43" s="58"/>
      <c r="E43" s="52"/>
    </row>
    <row r="44" spans="1:5">
      <c r="A44" s="20" t="s">
        <v>33</v>
      </c>
      <c r="B44" s="30" t="s">
        <v>34</v>
      </c>
      <c r="C44" s="52">
        <f>SUM(C45:C46)</f>
        <v>755000</v>
      </c>
      <c r="D44" s="52">
        <f>SUM(D45:D46)</f>
        <v>0</v>
      </c>
      <c r="E44" s="52">
        <f t="shared" si="0"/>
        <v>755000</v>
      </c>
    </row>
    <row r="45" spans="1:5" ht="51">
      <c r="A45" s="22" t="s">
        <v>138</v>
      </c>
      <c r="B45" s="37" t="s">
        <v>102</v>
      </c>
      <c r="C45" s="52">
        <v>500000</v>
      </c>
      <c r="D45" s="52"/>
      <c r="E45" s="52">
        <f t="shared" si="0"/>
        <v>500000</v>
      </c>
    </row>
    <row r="46" spans="1:5" ht="25.5">
      <c r="A46" s="9" t="s">
        <v>103</v>
      </c>
      <c r="B46" s="29" t="s">
        <v>52</v>
      </c>
      <c r="C46" s="52">
        <v>255000</v>
      </c>
      <c r="D46" s="52"/>
      <c r="E46" s="52">
        <f t="shared" si="0"/>
        <v>255000</v>
      </c>
    </row>
    <row r="47" spans="1:5" ht="9.9499999999999993" customHeight="1">
      <c r="A47" s="9"/>
      <c r="B47" s="28"/>
      <c r="C47" s="52"/>
      <c r="D47" s="52"/>
      <c r="E47" s="52"/>
    </row>
    <row r="48" spans="1:5">
      <c r="A48" s="10" t="s">
        <v>25</v>
      </c>
      <c r="B48" s="27" t="s">
        <v>24</v>
      </c>
      <c r="C48" s="52">
        <f>SUM(C49:C52)</f>
        <v>651800</v>
      </c>
      <c r="D48" s="52">
        <f>SUM(D49:D52)</f>
        <v>0</v>
      </c>
      <c r="E48" s="52">
        <f t="shared" si="0"/>
        <v>651800</v>
      </c>
    </row>
    <row r="49" spans="1:5" ht="25.5">
      <c r="A49" s="61" t="s">
        <v>86</v>
      </c>
      <c r="B49" s="66" t="s">
        <v>87</v>
      </c>
      <c r="C49" s="49">
        <v>263800</v>
      </c>
      <c r="D49" s="49"/>
      <c r="E49" s="52">
        <f t="shared" si="0"/>
        <v>263800</v>
      </c>
    </row>
    <row r="50" spans="1:5" ht="51">
      <c r="A50" s="61" t="s">
        <v>134</v>
      </c>
      <c r="B50" s="63" t="s">
        <v>135</v>
      </c>
      <c r="C50" s="50">
        <v>52900</v>
      </c>
      <c r="D50" s="50"/>
      <c r="E50" s="52">
        <f t="shared" si="0"/>
        <v>52900</v>
      </c>
    </row>
    <row r="51" spans="1:5" ht="54.75" customHeight="1">
      <c r="A51" s="61" t="s">
        <v>184</v>
      </c>
      <c r="B51" s="63" t="s">
        <v>93</v>
      </c>
      <c r="C51" s="50">
        <v>4900</v>
      </c>
      <c r="D51" s="50"/>
      <c r="E51" s="52">
        <f t="shared" si="0"/>
        <v>4900</v>
      </c>
    </row>
    <row r="52" spans="1:5" ht="63.75">
      <c r="A52" s="64" t="s">
        <v>90</v>
      </c>
      <c r="B52" s="63" t="s">
        <v>91</v>
      </c>
      <c r="C52" s="50">
        <v>330200</v>
      </c>
      <c r="D52" s="50"/>
      <c r="E52" s="52">
        <f t="shared" si="0"/>
        <v>330200</v>
      </c>
    </row>
    <row r="53" spans="1:5" ht="9.9499999999999993" customHeight="1">
      <c r="A53" s="17"/>
      <c r="B53" s="31"/>
      <c r="C53" s="52"/>
      <c r="D53" s="52"/>
      <c r="E53" s="52"/>
    </row>
    <row r="54" spans="1:5">
      <c r="A54" s="7" t="s">
        <v>3</v>
      </c>
      <c r="B54" s="26" t="s">
        <v>14</v>
      </c>
      <c r="C54" s="51">
        <f>C56+C136+C138+C133</f>
        <v>928686552.00000024</v>
      </c>
      <c r="D54" s="51">
        <f>D56+D136+D138+D133</f>
        <v>-542240.77</v>
      </c>
      <c r="E54" s="51">
        <f t="shared" si="0"/>
        <v>928144311.23000026</v>
      </c>
    </row>
    <row r="55" spans="1:5" ht="9.9499999999999993" customHeight="1">
      <c r="A55" s="8"/>
      <c r="B55" s="27"/>
      <c r="C55" s="50"/>
      <c r="D55" s="50"/>
      <c r="E55" s="52"/>
    </row>
    <row r="56" spans="1:5" ht="25.5">
      <c r="A56" s="8" t="s">
        <v>23</v>
      </c>
      <c r="B56" s="27" t="s">
        <v>15</v>
      </c>
      <c r="C56" s="50">
        <f>C61+C92+C116+C58</f>
        <v>923833463.89000022</v>
      </c>
      <c r="D56" s="50">
        <f>D61+D92+D116+D58</f>
        <v>-872240.77</v>
      </c>
      <c r="E56" s="52">
        <f t="shared" si="0"/>
        <v>922961223.12000024</v>
      </c>
    </row>
    <row r="57" spans="1:5" ht="9.9499999999999993" customHeight="1">
      <c r="A57" s="8"/>
      <c r="B57" s="27"/>
      <c r="C57" s="36"/>
      <c r="D57" s="36"/>
      <c r="E57" s="52"/>
    </row>
    <row r="58" spans="1:5" ht="25.5">
      <c r="A58" s="16" t="s">
        <v>177</v>
      </c>
      <c r="B58" s="63" t="s">
        <v>178</v>
      </c>
      <c r="C58" s="52">
        <f>C59</f>
        <v>10442250</v>
      </c>
      <c r="D58" s="52">
        <f>D59</f>
        <v>0</v>
      </c>
      <c r="E58" s="52">
        <f>E59</f>
        <v>10442250</v>
      </c>
    </row>
    <row r="59" spans="1:5" ht="25.5">
      <c r="A59" s="79" t="s">
        <v>179</v>
      </c>
      <c r="B59" s="63" t="s">
        <v>180</v>
      </c>
      <c r="C59" s="52">
        <v>10442250</v>
      </c>
      <c r="D59" s="52"/>
      <c r="E59" s="52">
        <f>C59+D59</f>
        <v>10442250</v>
      </c>
    </row>
    <row r="60" spans="1:5">
      <c r="A60" s="79"/>
      <c r="B60" s="63"/>
      <c r="C60" s="52"/>
      <c r="D60" s="52"/>
      <c r="E60" s="52"/>
    </row>
    <row r="61" spans="1:5" ht="25.5">
      <c r="A61" s="46" t="s">
        <v>116</v>
      </c>
      <c r="B61" s="37" t="s">
        <v>68</v>
      </c>
      <c r="C61" s="52">
        <f>C62+C73+C63+C65+C71+C70+C64+C69+C68</f>
        <v>590351682.50000012</v>
      </c>
      <c r="D61" s="52">
        <f>D62+D73+D63+D65+D71+D70+D64+D69+D68</f>
        <v>-100471.41000000003</v>
      </c>
      <c r="E61" s="52">
        <f t="shared" si="0"/>
        <v>590251211.09000015</v>
      </c>
    </row>
    <row r="62" spans="1:5" ht="51">
      <c r="A62" s="46" t="s">
        <v>54</v>
      </c>
      <c r="B62" s="37" t="s">
        <v>69</v>
      </c>
      <c r="C62" s="52">
        <v>2184000</v>
      </c>
      <c r="D62" s="52"/>
      <c r="E62" s="52">
        <f t="shared" si="0"/>
        <v>2184000</v>
      </c>
    </row>
    <row r="63" spans="1:5" ht="38.25">
      <c r="A63" s="46" t="s">
        <v>89</v>
      </c>
      <c r="B63" s="37" t="s">
        <v>88</v>
      </c>
      <c r="C63" s="52">
        <v>4524415.9499999993</v>
      </c>
      <c r="D63" s="52"/>
      <c r="E63" s="52">
        <f t="shared" si="0"/>
        <v>4524415.9499999993</v>
      </c>
    </row>
    <row r="64" spans="1:5" ht="25.5">
      <c r="A64" s="46" t="s">
        <v>146</v>
      </c>
      <c r="B64" s="37" t="s">
        <v>145</v>
      </c>
      <c r="C64" s="52">
        <v>485190</v>
      </c>
      <c r="D64" s="52"/>
      <c r="E64" s="52">
        <f t="shared" si="0"/>
        <v>485190</v>
      </c>
    </row>
    <row r="65" spans="1:5">
      <c r="A65" s="46" t="s">
        <v>121</v>
      </c>
      <c r="B65" s="37" t="s">
        <v>120</v>
      </c>
      <c r="C65" s="52">
        <f>SUM(C66:C67)</f>
        <v>414572.29000000004</v>
      </c>
      <c r="D65" s="52">
        <f>SUM(D66:D67)</f>
        <v>0</v>
      </c>
      <c r="E65" s="52">
        <f t="shared" si="0"/>
        <v>414572.29000000004</v>
      </c>
    </row>
    <row r="66" spans="1:5" ht="25.5">
      <c r="A66" s="48" t="s">
        <v>148</v>
      </c>
      <c r="B66" s="37"/>
      <c r="C66" s="52">
        <v>303461.18000000005</v>
      </c>
      <c r="D66" s="52"/>
      <c r="E66" s="52">
        <f t="shared" si="0"/>
        <v>303461.18000000005</v>
      </c>
    </row>
    <row r="67" spans="1:5" ht="25.5">
      <c r="A67" s="48" t="s">
        <v>149</v>
      </c>
      <c r="B67" s="37"/>
      <c r="C67" s="52">
        <v>111111.11</v>
      </c>
      <c r="D67" s="52"/>
      <c r="E67" s="52">
        <f t="shared" si="0"/>
        <v>111111.11</v>
      </c>
    </row>
    <row r="68" spans="1:5" ht="38.25">
      <c r="A68" s="46" t="s">
        <v>169</v>
      </c>
      <c r="B68" s="37" t="s">
        <v>170</v>
      </c>
      <c r="C68" s="52">
        <v>48518881.109999999</v>
      </c>
      <c r="D68" s="52"/>
      <c r="E68" s="52">
        <f t="shared" si="0"/>
        <v>48518881.109999999</v>
      </c>
    </row>
    <row r="69" spans="1:5" ht="25.5">
      <c r="A69" s="46" t="s">
        <v>150</v>
      </c>
      <c r="B69" s="37" t="s">
        <v>151</v>
      </c>
      <c r="C69" s="52">
        <v>428255.21</v>
      </c>
      <c r="D69" s="52">
        <v>-428255.21</v>
      </c>
      <c r="E69" s="52">
        <f t="shared" si="0"/>
        <v>0</v>
      </c>
    </row>
    <row r="70" spans="1:5" ht="25.5">
      <c r="A70" s="46" t="s">
        <v>133</v>
      </c>
      <c r="B70" s="37" t="s">
        <v>132</v>
      </c>
      <c r="C70" s="49">
        <v>4736776.32</v>
      </c>
      <c r="D70" s="49"/>
      <c r="E70" s="52">
        <f t="shared" si="0"/>
        <v>4736776.32</v>
      </c>
    </row>
    <row r="71" spans="1:5" ht="25.5">
      <c r="A71" s="46" t="s">
        <v>124</v>
      </c>
      <c r="B71" s="37" t="s">
        <v>125</v>
      </c>
      <c r="C71" s="52">
        <f>SUM(C72:C72)</f>
        <v>170775635.42000002</v>
      </c>
      <c r="D71" s="52">
        <f>SUM(D72:D72)</f>
        <v>0</v>
      </c>
      <c r="E71" s="52">
        <f t="shared" si="0"/>
        <v>170775635.42000002</v>
      </c>
    </row>
    <row r="72" spans="1:5" ht="38.25">
      <c r="A72" s="48" t="s">
        <v>127</v>
      </c>
      <c r="B72" s="37"/>
      <c r="C72" s="52">
        <v>170775635.42000002</v>
      </c>
      <c r="D72" s="52"/>
      <c r="E72" s="52">
        <f t="shared" si="0"/>
        <v>170775635.42000002</v>
      </c>
    </row>
    <row r="73" spans="1:5">
      <c r="A73" s="9" t="s">
        <v>19</v>
      </c>
      <c r="B73" s="27" t="s">
        <v>70</v>
      </c>
      <c r="C73" s="50">
        <f>SUM(C74)</f>
        <v>358283956.20000005</v>
      </c>
      <c r="D73" s="50">
        <f>SUM(D74)</f>
        <v>327783.8</v>
      </c>
      <c r="E73" s="52">
        <f t="shared" si="0"/>
        <v>358611740.00000006</v>
      </c>
    </row>
    <row r="74" spans="1:5">
      <c r="A74" s="1" t="s">
        <v>20</v>
      </c>
      <c r="B74" s="27" t="s">
        <v>71</v>
      </c>
      <c r="C74" s="50">
        <f>SUM(C75:C90)</f>
        <v>358283956.20000005</v>
      </c>
      <c r="D74" s="50">
        <f>SUM(D75:D90)</f>
        <v>327783.8</v>
      </c>
      <c r="E74" s="52">
        <f t="shared" si="0"/>
        <v>358611740.00000006</v>
      </c>
    </row>
    <row r="75" spans="1:5">
      <c r="A75" s="21" t="s">
        <v>40</v>
      </c>
      <c r="B75" s="27"/>
      <c r="C75" s="50">
        <v>345699909</v>
      </c>
      <c r="D75" s="50"/>
      <c r="E75" s="52">
        <f t="shared" si="0"/>
        <v>345699909</v>
      </c>
    </row>
    <row r="76" spans="1:5" ht="38.25">
      <c r="A76" s="21" t="s">
        <v>55</v>
      </c>
      <c r="B76" s="27"/>
      <c r="C76" s="50">
        <v>171350</v>
      </c>
      <c r="D76" s="50"/>
      <c r="E76" s="52">
        <f t="shared" si="0"/>
        <v>171350</v>
      </c>
    </row>
    <row r="77" spans="1:5" ht="25.5">
      <c r="A77" s="21" t="s">
        <v>83</v>
      </c>
      <c r="B77" s="27"/>
      <c r="C77" s="50">
        <v>89682</v>
      </c>
      <c r="D77" s="50">
        <v>10527.74</v>
      </c>
      <c r="E77" s="52">
        <f t="shared" si="0"/>
        <v>100209.74</v>
      </c>
    </row>
    <row r="78" spans="1:5" ht="51">
      <c r="A78" s="21" t="s">
        <v>123</v>
      </c>
      <c r="B78" s="27"/>
      <c r="C78" s="50">
        <v>242216</v>
      </c>
      <c r="D78" s="50"/>
      <c r="E78" s="52">
        <f t="shared" si="0"/>
        <v>242216</v>
      </c>
    </row>
    <row r="79" spans="1:5" ht="25.5">
      <c r="A79" s="21" t="s">
        <v>131</v>
      </c>
      <c r="B79" s="27"/>
      <c r="C79" s="50">
        <v>96551.72</v>
      </c>
      <c r="D79" s="50">
        <v>0.06</v>
      </c>
      <c r="E79" s="52">
        <f t="shared" si="0"/>
        <v>96551.78</v>
      </c>
    </row>
    <row r="80" spans="1:5" ht="25.5">
      <c r="A80" s="21" t="s">
        <v>147</v>
      </c>
      <c r="B80" s="27"/>
      <c r="C80" s="50">
        <v>71428.56</v>
      </c>
      <c r="D80" s="50"/>
      <c r="E80" s="50">
        <f t="shared" si="0"/>
        <v>71428.56</v>
      </c>
    </row>
    <row r="81" spans="1:5" ht="25.5">
      <c r="A81" s="21" t="s">
        <v>160</v>
      </c>
      <c r="B81" s="27"/>
      <c r="C81" s="50">
        <v>4193120</v>
      </c>
      <c r="D81" s="50"/>
      <c r="E81" s="50">
        <f t="shared" si="0"/>
        <v>4193120</v>
      </c>
    </row>
    <row r="82" spans="1:5" ht="25.5">
      <c r="A82" s="21" t="s">
        <v>161</v>
      </c>
      <c r="B82" s="27"/>
      <c r="C82" s="50">
        <v>400000</v>
      </c>
      <c r="D82" s="50"/>
      <c r="E82" s="50">
        <f t="shared" si="0"/>
        <v>400000</v>
      </c>
    </row>
    <row r="83" spans="1:5" ht="38.25">
      <c r="A83" s="21" t="s">
        <v>163</v>
      </c>
      <c r="B83" s="27"/>
      <c r="C83" s="50">
        <v>439875</v>
      </c>
      <c r="D83" s="50"/>
      <c r="E83" s="50">
        <f t="shared" si="0"/>
        <v>439875</v>
      </c>
    </row>
    <row r="84" spans="1:5" ht="25.5">
      <c r="A84" s="21" t="s">
        <v>164</v>
      </c>
      <c r="B84" s="27"/>
      <c r="C84" s="50">
        <v>260503.62</v>
      </c>
      <c r="D84" s="50"/>
      <c r="E84" s="50">
        <f t="shared" si="0"/>
        <v>260503.62</v>
      </c>
    </row>
    <row r="85" spans="1:5" ht="26.25" customHeight="1">
      <c r="A85" s="21" t="s">
        <v>171</v>
      </c>
      <c r="B85" s="27"/>
      <c r="C85" s="50">
        <v>600000</v>
      </c>
      <c r="D85" s="50"/>
      <c r="E85" s="50">
        <f t="shared" si="0"/>
        <v>600000</v>
      </c>
    </row>
    <row r="86" spans="1:5" ht="26.25" customHeight="1">
      <c r="A86" s="21" t="s">
        <v>172</v>
      </c>
      <c r="B86" s="27"/>
      <c r="C86" s="50">
        <v>1658700.94</v>
      </c>
      <c r="D86" s="50"/>
      <c r="E86" s="50">
        <f t="shared" si="0"/>
        <v>1658700.94</v>
      </c>
    </row>
    <row r="87" spans="1:5" ht="63.75">
      <c r="A87" s="21" t="s">
        <v>174</v>
      </c>
      <c r="B87" s="27"/>
      <c r="C87" s="50">
        <v>3132719.2</v>
      </c>
      <c r="D87" s="50"/>
      <c r="E87" s="50">
        <f t="shared" si="0"/>
        <v>3132719.2</v>
      </c>
    </row>
    <row r="88" spans="1:5" ht="25.5">
      <c r="A88" s="21" t="s">
        <v>182</v>
      </c>
      <c r="B88" s="27"/>
      <c r="C88" s="50">
        <v>1062136.1599999999</v>
      </c>
      <c r="D88" s="50"/>
      <c r="E88" s="50">
        <f t="shared" si="0"/>
        <v>1062136.1599999999</v>
      </c>
    </row>
    <row r="89" spans="1:5" ht="56.25" customHeight="1">
      <c r="A89" s="21" t="s">
        <v>183</v>
      </c>
      <c r="B89" s="27"/>
      <c r="C89" s="50">
        <v>165764</v>
      </c>
      <c r="D89" s="50"/>
      <c r="E89" s="50">
        <f t="shared" si="0"/>
        <v>165764</v>
      </c>
    </row>
    <row r="90" spans="1:5" ht="70.5" customHeight="1">
      <c r="A90" s="21" t="s">
        <v>186</v>
      </c>
      <c r="B90" s="27"/>
      <c r="C90" s="50"/>
      <c r="D90" s="50">
        <v>317256</v>
      </c>
      <c r="E90" s="50">
        <f t="shared" si="0"/>
        <v>317256</v>
      </c>
    </row>
    <row r="91" spans="1:5" ht="12.75" customHeight="1">
      <c r="A91" s="1"/>
      <c r="B91" s="27"/>
      <c r="C91" s="36"/>
      <c r="D91" s="36"/>
      <c r="E91" s="52"/>
    </row>
    <row r="92" spans="1:5" ht="18.75" customHeight="1">
      <c r="A92" s="46" t="s">
        <v>117</v>
      </c>
      <c r="B92" s="37" t="s">
        <v>72</v>
      </c>
      <c r="C92" s="52">
        <f>C93+C102+C104+C105+C107+C111+C106+C103</f>
        <v>299224665.81</v>
      </c>
      <c r="D92" s="52">
        <f>D93+D102+D104+D105+D107+D111+D106+D103</f>
        <v>-1403224.3599999999</v>
      </c>
      <c r="E92" s="52">
        <f t="shared" si="0"/>
        <v>297821441.44999999</v>
      </c>
    </row>
    <row r="93" spans="1:5" ht="25.5">
      <c r="A93" s="16" t="s">
        <v>32</v>
      </c>
      <c r="B93" s="27" t="s">
        <v>73</v>
      </c>
      <c r="C93" s="52">
        <f>SUM(C94:C101)</f>
        <v>72301547.74000001</v>
      </c>
      <c r="D93" s="52">
        <f>SUM(D94:D101)</f>
        <v>-1563524.3599999999</v>
      </c>
      <c r="E93" s="52">
        <f t="shared" si="0"/>
        <v>70738023.38000001</v>
      </c>
    </row>
    <row r="94" spans="1:5" ht="25.5">
      <c r="A94" s="1" t="s">
        <v>27</v>
      </c>
      <c r="B94" s="27"/>
      <c r="C94" s="52">
        <v>2094652.04</v>
      </c>
      <c r="D94" s="52"/>
      <c r="E94" s="52">
        <f t="shared" si="0"/>
        <v>2094652.04</v>
      </c>
    </row>
    <row r="95" spans="1:5">
      <c r="A95" s="1" t="s">
        <v>28</v>
      </c>
      <c r="B95" s="27"/>
      <c r="C95" s="50">
        <v>464749</v>
      </c>
      <c r="D95" s="50"/>
      <c r="E95" s="52">
        <f t="shared" si="0"/>
        <v>464749</v>
      </c>
    </row>
    <row r="96" spans="1:5" ht="38.25">
      <c r="A96" s="1" t="s">
        <v>35</v>
      </c>
      <c r="B96" s="27"/>
      <c r="C96" s="50">
        <v>42000</v>
      </c>
      <c r="D96" s="50"/>
      <c r="E96" s="52">
        <f t="shared" si="0"/>
        <v>42000</v>
      </c>
    </row>
    <row r="97" spans="1:5" ht="25.5">
      <c r="A97" s="1" t="s">
        <v>38</v>
      </c>
      <c r="B97" s="27"/>
      <c r="C97" s="50">
        <v>134553.14000000001</v>
      </c>
      <c r="D97" s="50"/>
      <c r="E97" s="52">
        <f t="shared" si="0"/>
        <v>134553.14000000001</v>
      </c>
    </row>
    <row r="98" spans="1:5">
      <c r="A98" s="1" t="s">
        <v>39</v>
      </c>
      <c r="B98" s="27"/>
      <c r="C98" s="50">
        <v>35000</v>
      </c>
      <c r="D98" s="50"/>
      <c r="E98" s="52">
        <f t="shared" si="0"/>
        <v>35000</v>
      </c>
    </row>
    <row r="99" spans="1:5" ht="25.5">
      <c r="A99" s="1" t="s">
        <v>58</v>
      </c>
      <c r="B99" s="27"/>
      <c r="C99" s="50">
        <v>1561817.56</v>
      </c>
      <c r="D99" s="50">
        <v>-164902.35999999999</v>
      </c>
      <c r="E99" s="52">
        <f t="shared" ref="E99:E143" si="1">C99+D99</f>
        <v>1396915.2000000002</v>
      </c>
    </row>
    <row r="100" spans="1:5" ht="51">
      <c r="A100" s="1" t="s">
        <v>92</v>
      </c>
      <c r="B100" s="27"/>
      <c r="C100" s="36">
        <v>12968776</v>
      </c>
      <c r="D100" s="36">
        <v>-1398622</v>
      </c>
      <c r="E100" s="52">
        <f t="shared" si="1"/>
        <v>11570154</v>
      </c>
    </row>
    <row r="101" spans="1:5" ht="63.75">
      <c r="A101" s="1" t="s">
        <v>128</v>
      </c>
      <c r="B101" s="27"/>
      <c r="C101" s="36">
        <v>55000000</v>
      </c>
      <c r="D101" s="36"/>
      <c r="E101" s="52">
        <f t="shared" si="1"/>
        <v>55000000</v>
      </c>
    </row>
    <row r="102" spans="1:5" ht="51" customHeight="1">
      <c r="A102" s="9" t="s">
        <v>56</v>
      </c>
      <c r="B102" s="27" t="s">
        <v>74</v>
      </c>
      <c r="C102" s="52">
        <v>2270000</v>
      </c>
      <c r="D102" s="52"/>
      <c r="E102" s="52">
        <f t="shared" si="1"/>
        <v>2270000</v>
      </c>
    </row>
    <row r="103" spans="1:5" ht="38.25" customHeight="1">
      <c r="A103" s="71" t="s">
        <v>129</v>
      </c>
      <c r="B103" s="27" t="s">
        <v>130</v>
      </c>
      <c r="C103" s="52">
        <v>1378950.71</v>
      </c>
      <c r="D103" s="52"/>
      <c r="E103" s="52">
        <f t="shared" si="1"/>
        <v>1378950.71</v>
      </c>
    </row>
    <row r="104" spans="1:5" ht="38.25">
      <c r="A104" s="60" t="s">
        <v>162</v>
      </c>
      <c r="B104" s="27" t="s">
        <v>75</v>
      </c>
      <c r="C104" s="52">
        <v>1660346</v>
      </c>
      <c r="D104" s="52"/>
      <c r="E104" s="52">
        <f t="shared" si="1"/>
        <v>1660346</v>
      </c>
    </row>
    <row r="105" spans="1:5" ht="37.5" customHeight="1">
      <c r="A105" s="64" t="s">
        <v>57</v>
      </c>
      <c r="B105" s="27" t="s">
        <v>76</v>
      </c>
      <c r="C105" s="52">
        <v>83286.02</v>
      </c>
      <c r="D105" s="52"/>
      <c r="E105" s="52">
        <f t="shared" si="1"/>
        <v>83286.02</v>
      </c>
    </row>
    <row r="106" spans="1:5" ht="37.5" customHeight="1">
      <c r="A106" s="46" t="s">
        <v>119</v>
      </c>
      <c r="B106" s="27" t="s">
        <v>118</v>
      </c>
      <c r="C106" s="52">
        <v>13061645</v>
      </c>
      <c r="D106" s="52">
        <v>160300</v>
      </c>
      <c r="E106" s="52">
        <f t="shared" si="1"/>
        <v>13221945</v>
      </c>
    </row>
    <row r="107" spans="1:5">
      <c r="A107" s="46" t="s">
        <v>65</v>
      </c>
      <c r="B107" s="47" t="s">
        <v>77</v>
      </c>
      <c r="C107" s="52">
        <f>C108+C109+C110</f>
        <v>5162741.05</v>
      </c>
      <c r="D107" s="52">
        <f>D108+D109+D110</f>
        <v>0</v>
      </c>
      <c r="E107" s="52">
        <f t="shared" si="1"/>
        <v>5162741.05</v>
      </c>
    </row>
    <row r="108" spans="1:5" ht="25.5">
      <c r="A108" s="48" t="s">
        <v>66</v>
      </c>
      <c r="B108" s="47"/>
      <c r="C108" s="52">
        <v>1858996.03</v>
      </c>
      <c r="D108" s="52"/>
      <c r="E108" s="52">
        <f t="shared" si="1"/>
        <v>1858996.03</v>
      </c>
    </row>
    <row r="109" spans="1:5" ht="25.5">
      <c r="A109" s="48" t="s">
        <v>30</v>
      </c>
      <c r="B109" s="47"/>
      <c r="C109" s="52">
        <v>2323745.02</v>
      </c>
      <c r="D109" s="52"/>
      <c r="E109" s="52">
        <f t="shared" si="1"/>
        <v>2323745.02</v>
      </c>
    </row>
    <row r="110" spans="1:5" ht="25.5">
      <c r="A110" s="1" t="s">
        <v>29</v>
      </c>
      <c r="B110" s="47"/>
      <c r="C110" s="52">
        <v>980000</v>
      </c>
      <c r="D110" s="52"/>
      <c r="E110" s="52">
        <f t="shared" si="1"/>
        <v>980000</v>
      </c>
    </row>
    <row r="111" spans="1:5">
      <c r="A111" s="16" t="s">
        <v>22</v>
      </c>
      <c r="B111" s="37" t="s">
        <v>78</v>
      </c>
      <c r="C111" s="52">
        <f>SUM(C112)</f>
        <v>203306149.28999999</v>
      </c>
      <c r="D111" s="52">
        <f>SUM(D112)</f>
        <v>0</v>
      </c>
      <c r="E111" s="52">
        <f t="shared" si="1"/>
        <v>203306149.28999999</v>
      </c>
    </row>
    <row r="112" spans="1:5">
      <c r="A112" s="9" t="s">
        <v>21</v>
      </c>
      <c r="B112" s="27" t="s">
        <v>79</v>
      </c>
      <c r="C112" s="52">
        <f>SUM(C113:C114)</f>
        <v>203306149.28999999</v>
      </c>
      <c r="D112" s="52">
        <f>SUM(D113:D114)</f>
        <v>0</v>
      </c>
      <c r="E112" s="52">
        <f t="shared" si="1"/>
        <v>203306149.28999999</v>
      </c>
    </row>
    <row r="113" spans="1:5">
      <c r="A113" s="1" t="s">
        <v>59</v>
      </c>
      <c r="B113" s="27"/>
      <c r="C113" s="50">
        <v>203085100</v>
      </c>
      <c r="D113" s="50"/>
      <c r="E113" s="52">
        <f t="shared" si="1"/>
        <v>203085100</v>
      </c>
    </row>
    <row r="114" spans="1:5" ht="38.25">
      <c r="A114" s="70" t="s">
        <v>122</v>
      </c>
      <c r="B114" s="27"/>
      <c r="C114" s="50">
        <v>221049.29000000004</v>
      </c>
      <c r="D114" s="50"/>
      <c r="E114" s="52">
        <f t="shared" si="1"/>
        <v>221049.29000000004</v>
      </c>
    </row>
    <row r="115" spans="1:5" ht="9.9499999999999993" customHeight="1">
      <c r="A115" s="1"/>
      <c r="B115" s="27"/>
      <c r="C115" s="36"/>
      <c r="D115" s="36"/>
      <c r="E115" s="52"/>
    </row>
    <row r="116" spans="1:5">
      <c r="A116" s="10" t="s">
        <v>26</v>
      </c>
      <c r="B116" s="27" t="s">
        <v>80</v>
      </c>
      <c r="C116" s="52">
        <f>C117+C121</f>
        <v>23814865.579999998</v>
      </c>
      <c r="D116" s="52">
        <f>D117+D121</f>
        <v>631455</v>
      </c>
      <c r="E116" s="52">
        <f t="shared" si="1"/>
        <v>24446320.579999998</v>
      </c>
    </row>
    <row r="117" spans="1:5" ht="40.5" customHeight="1">
      <c r="A117" s="9" t="s">
        <v>36</v>
      </c>
      <c r="B117" s="27" t="s">
        <v>81</v>
      </c>
      <c r="C117" s="52">
        <f>SUM(C118:C120)</f>
        <v>5935900</v>
      </c>
      <c r="D117" s="52">
        <f>SUM(D118:D120)</f>
        <v>0</v>
      </c>
      <c r="E117" s="52">
        <f t="shared" si="1"/>
        <v>5935900</v>
      </c>
    </row>
    <row r="118" spans="1:5" ht="25.5">
      <c r="A118" s="1" t="s">
        <v>41</v>
      </c>
      <c r="B118" s="27"/>
      <c r="C118" s="52">
        <v>5004900</v>
      </c>
      <c r="D118" s="52"/>
      <c r="E118" s="52">
        <f t="shared" si="1"/>
        <v>5004900</v>
      </c>
    </row>
    <row r="119" spans="1:5" ht="25.5">
      <c r="A119" s="1" t="s">
        <v>42</v>
      </c>
      <c r="B119" s="27"/>
      <c r="C119" s="52">
        <v>874000</v>
      </c>
      <c r="D119" s="52"/>
      <c r="E119" s="52">
        <f t="shared" si="1"/>
        <v>874000</v>
      </c>
    </row>
    <row r="120" spans="1:5" ht="25.5">
      <c r="A120" s="1" t="s">
        <v>67</v>
      </c>
      <c r="B120" s="27"/>
      <c r="C120" s="52">
        <v>57000</v>
      </c>
      <c r="D120" s="52"/>
      <c r="E120" s="52">
        <f t="shared" si="1"/>
        <v>57000</v>
      </c>
    </row>
    <row r="121" spans="1:5">
      <c r="A121" s="9" t="s">
        <v>159</v>
      </c>
      <c r="B121" s="27" t="s">
        <v>82</v>
      </c>
      <c r="C121" s="52">
        <f>SUM(C122:C131)</f>
        <v>17878965.579999998</v>
      </c>
      <c r="D121" s="52">
        <f>SUM(D122:D131)</f>
        <v>631455</v>
      </c>
      <c r="E121" s="52">
        <f t="shared" si="1"/>
        <v>18510420.579999998</v>
      </c>
    </row>
    <row r="122" spans="1:5" ht="38.25">
      <c r="A122" s="1" t="s">
        <v>113</v>
      </c>
      <c r="B122" s="27"/>
      <c r="C122" s="52">
        <v>630000</v>
      </c>
      <c r="D122" s="52"/>
      <c r="E122" s="52">
        <f t="shared" si="1"/>
        <v>630000</v>
      </c>
    </row>
    <row r="123" spans="1:5" ht="25.5">
      <c r="A123" s="1" t="s">
        <v>112</v>
      </c>
      <c r="B123" s="57"/>
      <c r="C123" s="52">
        <v>1501537.32</v>
      </c>
      <c r="D123" s="52"/>
      <c r="E123" s="52">
        <f t="shared" si="1"/>
        <v>1501537.32</v>
      </c>
    </row>
    <row r="124" spans="1:5" ht="25.5">
      <c r="A124" s="1" t="s">
        <v>152</v>
      </c>
      <c r="B124" s="57"/>
      <c r="C124" s="52">
        <v>2566491</v>
      </c>
      <c r="D124" s="52"/>
      <c r="E124" s="52">
        <f t="shared" si="1"/>
        <v>2566491</v>
      </c>
    </row>
    <row r="125" spans="1:5" ht="38.25">
      <c r="A125" s="1" t="s">
        <v>153</v>
      </c>
      <c r="B125" s="57"/>
      <c r="C125" s="52">
        <v>2000000</v>
      </c>
      <c r="D125" s="52"/>
      <c r="E125" s="52">
        <f t="shared" si="1"/>
        <v>2000000</v>
      </c>
    </row>
    <row r="126" spans="1:5" ht="29.25" customHeight="1">
      <c r="A126" s="1" t="s">
        <v>158</v>
      </c>
      <c r="B126" s="57"/>
      <c r="C126" s="52">
        <v>3853693.69</v>
      </c>
      <c r="D126" s="52"/>
      <c r="E126" s="52">
        <f t="shared" si="1"/>
        <v>3853693.69</v>
      </c>
    </row>
    <row r="127" spans="1:5" ht="29.25" customHeight="1">
      <c r="A127" s="1" t="s">
        <v>173</v>
      </c>
      <c r="B127" s="57"/>
      <c r="C127" s="52">
        <v>2857000</v>
      </c>
      <c r="D127" s="52"/>
      <c r="E127" s="52">
        <f t="shared" si="1"/>
        <v>2857000</v>
      </c>
    </row>
    <row r="128" spans="1:5" ht="38.25">
      <c r="A128" s="1" t="s">
        <v>175</v>
      </c>
      <c r="B128" s="57"/>
      <c r="C128" s="52">
        <v>265543.57</v>
      </c>
      <c r="D128" s="52"/>
      <c r="E128" s="52">
        <f t="shared" si="1"/>
        <v>265543.57</v>
      </c>
    </row>
    <row r="129" spans="1:6" ht="41.25" customHeight="1">
      <c r="A129" s="1" t="s">
        <v>176</v>
      </c>
      <c r="B129" s="57"/>
      <c r="C129" s="52">
        <v>4190000</v>
      </c>
      <c r="D129" s="52"/>
      <c r="E129" s="52">
        <f t="shared" si="1"/>
        <v>4190000</v>
      </c>
    </row>
    <row r="130" spans="1:6" ht="204">
      <c r="A130" s="1" t="s">
        <v>181</v>
      </c>
      <c r="B130" s="57"/>
      <c r="C130" s="52">
        <v>14700</v>
      </c>
      <c r="D130" s="52">
        <v>31455</v>
      </c>
      <c r="E130" s="52">
        <f t="shared" si="1"/>
        <v>46155</v>
      </c>
    </row>
    <row r="131" spans="1:6">
      <c r="A131" s="1" t="s">
        <v>185</v>
      </c>
      <c r="B131" s="57"/>
      <c r="C131" s="52"/>
      <c r="D131" s="52">
        <v>600000</v>
      </c>
      <c r="E131" s="52">
        <f t="shared" si="1"/>
        <v>600000</v>
      </c>
    </row>
    <row r="132" spans="1:6">
      <c r="A132" s="1"/>
      <c r="B132" s="57"/>
      <c r="C132" s="52"/>
      <c r="D132" s="52"/>
      <c r="E132" s="52"/>
    </row>
    <row r="133" spans="1:6">
      <c r="A133" s="10" t="s">
        <v>165</v>
      </c>
      <c r="B133" s="68" t="s">
        <v>166</v>
      </c>
      <c r="C133" s="76">
        <f>C134</f>
        <v>5020000</v>
      </c>
      <c r="D133" s="76">
        <f>D134</f>
        <v>330000</v>
      </c>
      <c r="E133" s="52">
        <f>SUM(C133:D133)</f>
        <v>5350000</v>
      </c>
    </row>
    <row r="134" spans="1:6">
      <c r="A134" s="9" t="s">
        <v>167</v>
      </c>
      <c r="B134" s="77" t="s">
        <v>168</v>
      </c>
      <c r="C134" s="76">
        <v>5020000</v>
      </c>
      <c r="D134" s="76">
        <v>330000</v>
      </c>
      <c r="E134" s="76">
        <f>SUM(C134:D134)</f>
        <v>5350000</v>
      </c>
    </row>
    <row r="135" spans="1:6">
      <c r="A135" s="9"/>
      <c r="B135" s="78"/>
      <c r="C135" s="76"/>
      <c r="D135" s="76"/>
      <c r="E135" s="76"/>
    </row>
    <row r="136" spans="1:6" ht="38.25">
      <c r="A136" s="10" t="s">
        <v>104</v>
      </c>
      <c r="B136" s="67" t="s">
        <v>105</v>
      </c>
      <c r="C136" s="49">
        <f>C137</f>
        <v>1811567</v>
      </c>
      <c r="D136" s="49">
        <f>D137</f>
        <v>0</v>
      </c>
      <c r="E136" s="52">
        <f t="shared" si="1"/>
        <v>1811567</v>
      </c>
    </row>
    <row r="137" spans="1:6" ht="38.25">
      <c r="A137" s="9" t="s">
        <v>106</v>
      </c>
      <c r="B137" s="68" t="s">
        <v>107</v>
      </c>
      <c r="C137" s="49">
        <v>1811567</v>
      </c>
      <c r="D137" s="49"/>
      <c r="E137" s="52">
        <f t="shared" si="1"/>
        <v>1811567</v>
      </c>
    </row>
    <row r="138" spans="1:6" ht="24.75" customHeight="1">
      <c r="A138" s="9" t="s">
        <v>108</v>
      </c>
      <c r="B138" s="68" t="s">
        <v>109</v>
      </c>
      <c r="C138" s="49">
        <f>SUM(C139:C141)</f>
        <v>-1978478.8900000001</v>
      </c>
      <c r="D138" s="49">
        <f>SUM(D139:D141)</f>
        <v>0</v>
      </c>
      <c r="E138" s="52">
        <f t="shared" si="1"/>
        <v>-1978478.8900000001</v>
      </c>
    </row>
    <row r="139" spans="1:6" ht="51">
      <c r="A139" s="9" t="s">
        <v>156</v>
      </c>
      <c r="B139" s="73" t="s">
        <v>154</v>
      </c>
      <c r="C139" s="49">
        <v>-141023.4</v>
      </c>
      <c r="D139" s="49"/>
      <c r="E139" s="52">
        <f>C139+D139</f>
        <v>-141023.4</v>
      </c>
    </row>
    <row r="140" spans="1:6" ht="41.25" customHeight="1">
      <c r="A140" s="9" t="s">
        <v>157</v>
      </c>
      <c r="B140" s="73" t="s">
        <v>155</v>
      </c>
      <c r="C140" s="49">
        <v>-20134.490000000002</v>
      </c>
      <c r="D140" s="49"/>
      <c r="E140" s="52">
        <f t="shared" si="1"/>
        <v>-20134.490000000002</v>
      </c>
    </row>
    <row r="141" spans="1:6" ht="32.25" customHeight="1">
      <c r="A141" s="9" t="s">
        <v>110</v>
      </c>
      <c r="B141" s="69" t="s">
        <v>111</v>
      </c>
      <c r="C141" s="49">
        <v>-1817321.0000000002</v>
      </c>
      <c r="D141" s="49"/>
      <c r="E141" s="52">
        <f t="shared" si="1"/>
        <v>-1817321.0000000002</v>
      </c>
    </row>
    <row r="142" spans="1:6" ht="8.25" customHeight="1">
      <c r="A142" s="9"/>
      <c r="B142" s="27"/>
      <c r="C142" s="35"/>
      <c r="D142" s="35"/>
      <c r="E142" s="59"/>
    </row>
    <row r="143" spans="1:6">
      <c r="A143" s="11" t="s">
        <v>18</v>
      </c>
      <c r="B143" s="32"/>
      <c r="C143" s="53">
        <f>C16+C54</f>
        <v>1101353952.0000002</v>
      </c>
      <c r="D143" s="74">
        <f>D16+D54</f>
        <v>-542240.77</v>
      </c>
      <c r="E143" s="75">
        <f t="shared" si="1"/>
        <v>1100811711.2300003</v>
      </c>
      <c r="F143" s="2" t="s">
        <v>144</v>
      </c>
    </row>
    <row r="144" spans="1:6" ht="14.1" customHeight="1">
      <c r="A144" s="12"/>
      <c r="B144" s="13"/>
    </row>
  </sheetData>
  <mergeCells count="1">
    <mergeCell ref="A11:E11"/>
  </mergeCells>
  <phoneticPr fontId="0" type="noConversion"/>
  <pageMargins left="0.78740157480314965" right="0.19685039370078741" top="0.39370078740157483" bottom="0.39370078740157483" header="0.51181102362204722" footer="0.51181102362204722"/>
  <pageSetup paperSize="9" scale="63" firstPageNumber="4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'2022'!Заголовки_для_печати</vt:lpstr>
      <vt:lpstr>'2022'!Область_печати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</dc:creator>
  <cp:lastModifiedBy>семакова</cp:lastModifiedBy>
  <cp:lastPrinted>2021-11-16T12:44:25Z</cp:lastPrinted>
  <dcterms:created xsi:type="dcterms:W3CDTF">2004-09-13T07:20:24Z</dcterms:created>
  <dcterms:modified xsi:type="dcterms:W3CDTF">2022-12-21T12:15:54Z</dcterms:modified>
</cp:coreProperties>
</file>