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15" windowWidth="28770" windowHeight="15585"/>
  </bookViews>
  <sheets>
    <sheet name="2022" sheetId="1" r:id="rId1"/>
  </sheets>
  <definedNames>
    <definedName name="_xlnm.Print_Titles" localSheetId="0">'2022'!$8:$9</definedName>
    <definedName name="_xlnm.Print_Area" localSheetId="0">'2022'!$A$1:$E$99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C41" i="1"/>
  <c r="E38" i="1"/>
  <c r="D38" i="1"/>
  <c r="C38" i="1"/>
  <c r="E35" i="1"/>
  <c r="D35" i="1"/>
  <c r="C35" i="1"/>
  <c r="E33" i="1"/>
  <c r="D33" i="1"/>
  <c r="C33" i="1"/>
  <c r="E30" i="1"/>
  <c r="D30" i="1"/>
  <c r="C30" i="1"/>
  <c r="E26" i="1"/>
  <c r="D26" i="1"/>
  <c r="C26" i="1"/>
  <c r="E22" i="1"/>
  <c r="D22" i="1"/>
  <c r="C22" i="1"/>
  <c r="E18" i="1"/>
  <c r="D18" i="1"/>
  <c r="C18" i="1"/>
  <c r="E16" i="1"/>
  <c r="D16" i="1"/>
  <c r="C16" i="1"/>
  <c r="E14" i="1"/>
  <c r="D14" i="1"/>
  <c r="C14" i="1"/>
  <c r="D12" i="1" l="1"/>
  <c r="E12" i="1"/>
  <c r="C12" i="1"/>
  <c r="D93" i="1"/>
  <c r="E93" i="1"/>
  <c r="C93" i="1"/>
  <c r="C59" i="1"/>
  <c r="C77" i="1"/>
  <c r="C69" i="1" s="1"/>
  <c r="D88" i="1"/>
  <c r="E88" i="1"/>
  <c r="C88" i="1"/>
  <c r="D59" i="1" l="1"/>
  <c r="E59" i="1"/>
  <c r="E92" i="1" l="1"/>
  <c r="D92" i="1"/>
  <c r="E87" i="1"/>
  <c r="D87" i="1"/>
  <c r="E83" i="1"/>
  <c r="D83" i="1"/>
  <c r="D69" i="1"/>
  <c r="E69" i="1"/>
  <c r="E58" i="1"/>
  <c r="D58" i="1"/>
  <c r="E56" i="1"/>
  <c r="D56" i="1"/>
  <c r="E49" i="1" l="1"/>
  <c r="E68" i="1"/>
  <c r="D68" i="1"/>
  <c r="D49" i="1"/>
  <c r="E47" i="1" l="1"/>
  <c r="D47" i="1"/>
  <c r="D45" i="1" s="1"/>
  <c r="E45" i="1" l="1"/>
  <c r="E99" i="1" s="1"/>
  <c r="D99" i="1"/>
  <c r="C56" i="1" l="1"/>
  <c r="C92" i="1"/>
  <c r="C83" i="1" l="1"/>
  <c r="C58" i="1"/>
  <c r="C49" i="1" s="1"/>
  <c r="C87" i="1" l="1"/>
  <c r="C68" i="1" s="1"/>
  <c r="C47" i="1" l="1"/>
  <c r="C45" i="1" l="1"/>
  <c r="C99" i="1" s="1"/>
</calcChain>
</file>

<file path=xl/sharedStrings.xml><?xml version="1.0" encoding="utf-8"?>
<sst xmlns="http://schemas.openxmlformats.org/spreadsheetml/2006/main" count="149" uniqueCount="148">
  <si>
    <t>Налог на доходы физических лиц</t>
  </si>
  <si>
    <t>НАЛОГИ НА СОВОКУПНЫЙ ДОХОД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</si>
  <si>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</si>
  <si>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</si>
  <si>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НАЛОГИ НА ПРИБЫЛЬ, ДОХОДЫ</t>
  </si>
  <si>
    <t>ПЛАТЕЖИ ПРИ ПОЛЬЗОВАНИИ ПРИРОДНЫМИ РЕСУРСАМИ</t>
  </si>
  <si>
    <t>Единый сельскохозяйственный налог</t>
  </si>
  <si>
    <t>1 00 00000 00 0000 000</t>
  </si>
  <si>
    <t>1 01 00000 00 0000 000</t>
  </si>
  <si>
    <t>1 01 02000 01 0000 110</t>
  </si>
  <si>
    <t>1 05 00000 00 0000 000</t>
  </si>
  <si>
    <t>1 08 00000 00 0000 000</t>
  </si>
  <si>
    <t>1 11 00000 00 0000 000</t>
  </si>
  <si>
    <t>1 12 00000 00 0000 000</t>
  </si>
  <si>
    <t>2 00 00000 00 0000 000</t>
  </si>
  <si>
    <t>Наименование доходов</t>
  </si>
  <si>
    <t>Код бюджетной классификации Российской Федерации</t>
  </si>
  <si>
    <t>ВСЕГО ДОХОДОВ</t>
  </si>
  <si>
    <t xml:space="preserve">Прочие субсидии </t>
  </si>
  <si>
    <t>Прочие субвенции</t>
  </si>
  <si>
    <t>БЕЗВОЗМЕЗДНЫЕ ПОСТУПЛЕНИЯ ОТ ДРУГИХ БЮДЖЕТОВ БЮДЖЕТНОЙ СИСТЕМЫ РОССИЙСКОЙ ФЕДЕРАЦИИ</t>
  </si>
  <si>
    <t>1 16 00000 00 0000 000</t>
  </si>
  <si>
    <t>ШТРАФЫ, САНКЦИИ, ВОЗМЕЩЕНИЕ УЩЕРБА</t>
  </si>
  <si>
    <t>ИНЫЕ МЕЖБЮДЖЕТНЫЕ ТРАНСФЕРТЫ</t>
  </si>
  <si>
    <t>из них :для предоставления дотаций бюджетам муниципальных образований из областного фонда финансовой поддержки поселений</t>
  </si>
  <si>
    <t>на осуществление государственных полномочий по организации и осуществлению деятельности по опеке и попечительству</t>
  </si>
  <si>
    <t>ДОХОДЫ ОТ ПРОДАЖИ МАТЕРИАЛЬНЫХ И НЕМАТЕРИАЛЬНЫХ АКТИВОВ</t>
  </si>
  <si>
    <t>1 14 00000 00 0000 000</t>
  </si>
  <si>
    <t>к решению Собрания депутатов</t>
  </si>
  <si>
    <t>на осуществление государственных полномочий по выплате вознаграждений профессиональным опекунам</t>
  </si>
  <si>
    <t>из них: субсидия на софинансирование вопросов местного значения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</si>
  <si>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</si>
  <si>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</si>
  <si>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</si>
  <si>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</si>
  <si>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Доходы, получаемые в виде арендной платы за передачу в возмездное пользование государственного и муниципального имущества (за исключением имущества 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</si>
  <si>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</si>
  <si>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Плата за негативное воздействие на окружающую среду</t>
  </si>
  <si>
    <t>1 12 01000 01 0000 120</t>
  </si>
  <si>
    <t>1 14 06000 00 0000 430</t>
  </si>
  <si>
    <t>ГОСУДАРСТВЕННАЯ ПОШЛИНА</t>
  </si>
  <si>
    <t>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</si>
  <si>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1 13 00000 00 0000 000</t>
  </si>
  <si>
    <t>Доходы от оказания платных услуг (работ)</t>
  </si>
  <si>
    <t>1 13 01000 00 0000 130</t>
  </si>
  <si>
    <t>Доходы от компенсации затрат государства</t>
  </si>
  <si>
    <t>1 13 02000 00 0000 130</t>
  </si>
  <si>
    <t>2 02 20000 00 0000 150</t>
  </si>
  <si>
    <t>2 02 29999 00 0000 150</t>
  </si>
  <si>
    <t>2 02 30000 00 0000 150</t>
  </si>
  <si>
    <t>2 02 39999 00 0000 150</t>
  </si>
  <si>
    <t>2 02 40000 00 0000 150</t>
  </si>
  <si>
    <t>Налог, взимаемый в связи с применением патентной системы налогообложения</t>
  </si>
  <si>
    <t>Административные штрафы, установленные Кодексом Российской Федерации об административных правонарушениях</t>
  </si>
  <si>
    <t>1 16 01000 01 0000 140</t>
  </si>
  <si>
    <t>Налог, взимаемый в связи с применением упрощенной системы налогообложения</t>
  </si>
  <si>
    <t>1 05 01000 00 0000 110</t>
  </si>
  <si>
    <t>1 05 03000 01 0000 110</t>
  </si>
  <si>
    <t>1 05 04000 02 0000 110</t>
  </si>
  <si>
    <t xml:space="preserve">Государственная пошлина по делам, рассматриваемым в судах общей юрисдикции, мировыми судьями 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</si>
  <si>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</si>
  <si>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</si>
  <si>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</si>
  <si>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1 14 02000 00 0000 000</t>
  </si>
  <si>
    <t xml:space="preserve">Доходы от продажи земельных участков, находящихся в государственной и муниципальной собственности </t>
  </si>
  <si>
    <t>на развитие территориального общественного самоуправления в Архангельской области</t>
  </si>
  <si>
    <t>ДОХОДЫ ОТ ОКАЗАНИЯ ПЛАТНЫХ УСЛУГ И КОМПЕНСАЦИИ ЗАТРАТ ГОСУДАРСТВА</t>
  </si>
  <si>
    <t>НАЛОГОВЫЕ И НЕНАЛОГОВЫЕ ДОХОДЫ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</si>
  <si>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</si>
  <si>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</si>
  <si>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</si>
  <si>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</si>
  <si>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на укрепление материально-технической базы муниципальных дошкольных образовательных организаций</t>
  </si>
  <si>
    <t>на предоставление лицам, являющимся собственниками жилых помещений в многоквартирных домах, расположенных на территории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</t>
  </si>
  <si>
    <t>на обеспечение условий для развития кадрового потенциала муниципальных образовательных организаций в Архангельской области</t>
  </si>
  <si>
    <t>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</si>
  <si>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</si>
  <si>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</si>
  <si>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</si>
  <si>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2023 год</t>
  </si>
  <si>
    <t>2024 год</t>
  </si>
  <si>
    <t>2025 год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</si>
  <si>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</si>
  <si>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</si>
  <si>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</si>
  <si>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</si>
  <si>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</si>
  <si>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</si>
  <si>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</si>
  <si>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2 02 25304 14 0000 150</t>
  </si>
  <si>
    <t>2 02 25519 14 0000 150</t>
  </si>
  <si>
    <t>Субсидии бюджетам муниципальных округов на реконструкцию и капитальный ремонт муниципальных музеев</t>
  </si>
  <si>
    <t>2 02 25597 14 0000 150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</si>
  <si>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</si>
  <si>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2 02 27112 14 0000 150</t>
  </si>
  <si>
    <r>
      <t xml:space="preserve">из них: на софинансирование капитальных вложений в объекты муниципальной собственности "Строительство школы на 90 учащихся в с. Долгощелье </t>
    </r>
    <r>
      <rPr>
        <sz val="10"/>
        <color rgb="FFFF0000"/>
        <rFont val="Arial Cyr"/>
        <charset val="204"/>
      </rPr>
      <t>Мезенского района Архангельской области"</t>
    </r>
  </si>
  <si>
    <t>Прочие субсидии бюджетам муниципальных округов</t>
  </si>
  <si>
    <t>2 02 29999 14 0000 150</t>
  </si>
  <si>
    <t>Субвенции бюджетам муниципальных округов на выполнение передаваемых полномочий субъектов Российской Федерации</t>
  </si>
  <si>
    <t>2 02 30024 14 0000 150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</si>
  <si>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</si>
  <si>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</si>
  <si>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</si>
  <si>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</si>
  <si>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</si>
  <si>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2 02 35118 14 0000 150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</si>
  <si>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</si>
  <si>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2 02 35120 14 0000 150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</si>
  <si>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</si>
  <si>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2 02 35303 14 0000 150</t>
  </si>
  <si>
    <t>Единая субвенция бюджетам муниципальных округов</t>
  </si>
  <si>
    <t>2 02 39998 14 0000 150</t>
  </si>
  <si>
    <t>Прочие субвенции бюджетам муниципальных округов</t>
  </si>
  <si>
    <t>2 02 39999 14 0000 150</t>
  </si>
  <si>
    <t>Прочие межбюджетные трансферты, передаваемые бюджетам муниципальных округов</t>
  </si>
  <si>
    <t>2 02 49999 14 0000 150</t>
  </si>
  <si>
    <t>2 02 00000 00 0000 000</t>
  </si>
  <si>
    <t xml:space="preserve">на комплектование книжных фондов библиотек муниципальных образований Архангельской области и подписку на периодическую печать </t>
  </si>
  <si>
    <t xml:space="preserve">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муниципального округа
</t>
  </si>
  <si>
    <t>на меру социальной поддержки отдельным категориям лиц, замещавших муниципальные должности, в случае досрочного прекращения их полномочий в связи с созданием муниципального округа</t>
  </si>
  <si>
    <t>на реализацию мероприятий по социально-экономическому развитию муниципальных округов</t>
  </si>
  <si>
    <t xml:space="preserve"> из них: на осуществление государственных полномочий в сфере охраны труда</t>
  </si>
  <si>
    <t>на создание условий для обеспечения поселений и жителей муниципальных и городских округов услугами торговли</t>
  </si>
  <si>
    <t>на государственную поддержку отрасли культуры (реализацию мероприятий по модернизации библиотек в части комплектования книжных фондов муниципальных библиотек)</t>
  </si>
  <si>
    <t>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</si>
  <si>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из них : на реализацию образовательных программ</t>
  </si>
  <si>
    <t>на осуществление государственных полномочий по формированию торгового реестра</t>
  </si>
  <si>
    <t xml:space="preserve">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</t>
  </si>
  <si>
    <t>из них: на доставку муки и лекарственных средств в районы Крайнего Севера и приравненные к ним местности с ограниченными сроками завоза грузов</t>
  </si>
  <si>
    <t>Прогнозируемое поступление доходов бюджета муниципального округа на 2023 год и на плановый период 2024 и 2025 годов</t>
  </si>
  <si>
    <t>Приложение № 1</t>
  </si>
  <si>
    <t>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</si>
  <si>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на осуществление государственных полномочий в сфере административных правонарушений</t>
  </si>
  <si>
    <t>из нее: на осуществление государственных полномочий по созданию комиссий по делам несовершеннолетних и защите их прав</t>
  </si>
  <si>
    <t>НАЛОГИ НА ИМУЩЕСТВО</t>
  </si>
  <si>
    <t>1 06 00000 00 0000 110</t>
  </si>
  <si>
    <t>Налог на имущество физических лиц</t>
  </si>
  <si>
    <t>1 06 01000 00 0000 110</t>
  </si>
  <si>
    <t>Транспортный налог с физических лиц</t>
  </si>
  <si>
    <t>1 06 06000 00 0000 110</t>
  </si>
  <si>
    <t>Земельный налог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</si>
  <si>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</si>
  <si>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1 08 04000 01 0000 110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</si>
  <si>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</si>
  <si>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1 16 07000 00 0000 140</t>
  </si>
  <si>
    <t>Мезенского муниципального округа</t>
  </si>
  <si>
    <t>Сумма, рублей</t>
  </si>
  <si>
    <t>от 15  декабря 2022 года 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</si>
</sst>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_р_._-;\-* #,##0.0_р_._-;_-* &quot;-&quot;?_р_._-;_-@_-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Arial Cyr"/>
      <charset val="204"/>
    </font>
    <font>
      <sz val="12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1" xfId="0" applyFont="1" applyFill="1" applyBorder="1" applyAlignment="1">
      <alignment horizontal="left" vertical="center" wrapText="1" indent="2"/>
    </xf>
    <xf numFmtId="0" fontId="0" fillId="0" borderId="0" xfId="0" applyFill="1"/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/>
    <xf numFmtId="49" fontId="2" fillId="0" borderId="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/>
    </xf>
    <xf numFmtId="164" fontId="0" fillId="0" borderId="3" xfId="0" applyNumberFormat="1" applyFill="1" applyBorder="1"/>
    <xf numFmtId="0" fontId="1" fillId="0" borderId="1" xfId="0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indent="3"/>
    </xf>
    <xf numFmtId="0" fontId="2" fillId="0" borderId="1" xfId="0" applyNumberFormat="1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wrapText="1" indent="1"/>
    </xf>
    <xf numFmtId="0" fontId="5" fillId="0" borderId="4" xfId="0" quotePrefix="1" applyFont="1" applyFill="1" applyBorder="1" applyAlignment="1">
      <alignment horizontal="center" vertical="center" wrapText="1"/>
    </xf>
    <xf numFmtId="0" fontId="0" fillId="0" borderId="4" xfId="0" applyBorder="1" applyAlignment="1"/>
    <xf numFmtId="49" fontId="4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>
      <alignment horizontal="center"/>
    </xf>
    <xf numFmtId="0" fontId="2" fillId="0" borderId="6" xfId="0" applyFont="1" applyFill="1" applyBorder="1" applyAlignment="1">
      <alignment horizontal="left" vertical="center" wrapText="1" indent="1"/>
    </xf>
    <xf numFmtId="49" fontId="2" fillId="0" borderId="6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 indent="1"/>
    </xf>
    <xf numFmtId="49" fontId="2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left" vertical="center" wrapText="1" indent="2"/>
    </xf>
    <xf numFmtId="4" fontId="6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49" fontId="2" fillId="0" borderId="8" xfId="0" applyNumberFormat="1" applyFont="1" applyFill="1" applyBorder="1" applyAlignment="1">
      <alignment horizontal="center"/>
    </xf>
    <xf numFmtId="4" fontId="1" fillId="0" borderId="7" xfId="0" applyNumberFormat="1" applyFont="1" applyFill="1" applyBorder="1" applyAlignment="1">
      <alignment horizontal="right"/>
    </xf>
    <xf numFmtId="4" fontId="1" fillId="0" borderId="6" xfId="0" applyNumberFormat="1" applyFont="1" applyFill="1" applyBorder="1" applyAlignment="1">
      <alignment horizontal="right"/>
    </xf>
    <xf numFmtId="2" fontId="9" fillId="0" borderId="1" xfId="0" applyNumberFormat="1" applyFont="1" applyFill="1" applyBorder="1" applyAlignment="1">
      <alignment horizontal="left" vertical="center" wrapText="1" indent="1"/>
    </xf>
    <xf numFmtId="0" fontId="0" fillId="0" borderId="1" xfId="0" applyNumberFormat="1" applyFont="1" applyBorder="1" applyAlignment="1">
      <alignment horizontal="left" wrapText="1" indent="1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 wrapText="1" indent="1"/>
    </xf>
    <xf numFmtId="4" fontId="0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 indent="2"/>
    </xf>
    <xf numFmtId="0" fontId="2" fillId="0" borderId="1" xfId="0" applyFont="1" applyFill="1" applyBorder="1" applyAlignment="1">
      <alignment horizontal="left" vertical="justify" wrapText="1" indent="1"/>
    </xf>
    <xf numFmtId="49" fontId="2" fillId="0" borderId="5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justify" wrapText="1" indent="3"/>
    </xf>
    <xf numFmtId="4" fontId="1" fillId="0" borderId="1" xfId="2" applyNumberFormat="1" applyFont="1" applyFill="1" applyBorder="1" applyAlignment="1">
      <alignment horizontal="right"/>
    </xf>
    <xf numFmtId="4" fontId="1" fillId="0" borderId="14" xfId="2" applyNumberFormat="1" applyFont="1" applyFill="1" applyBorder="1" applyAlignment="1">
      <alignment horizontal="right"/>
    </xf>
    <xf numFmtId="0" fontId="0" fillId="0" borderId="1" xfId="0" quotePrefix="1" applyFill="1" applyBorder="1" applyAlignment="1">
      <alignment horizontal="left" vertical="center" wrapText="1" indent="1"/>
    </xf>
    <xf numFmtId="0" fontId="12" fillId="0" borderId="0" xfId="0" applyFont="1" applyFill="1" applyAlignment="1">
      <alignment horizontal="left" wrapText="1" indent="3"/>
    </xf>
    <xf numFmtId="0" fontId="12" fillId="0" borderId="0" xfId="0" applyFont="1" applyFill="1" applyAlignment="1">
      <alignment horizontal="left" wrapText="1" indent="2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view="pageBreakPreview" zoomScale="90" zoomScaleNormal="100" zoomScaleSheetLayoutView="90" workbookViewId="0">
      <selection activeCell="E4" sqref="E4"/>
    </sheetView>
  </sheetViews>
  <sheetFormatPr defaultRowHeight="12.75" x14ac:dyDescent="0.2"/>
  <cols>
    <col min="1" max="1" width="76.85546875" style="2" customWidth="1"/>
    <col min="2" max="2" width="23" style="2" customWidth="1"/>
    <col min="3" max="3" width="16.7109375" style="2" customWidth="1"/>
    <col min="4" max="4" width="15.140625" style="2" customWidth="1"/>
    <col min="5" max="5" width="16.42578125" style="2" customWidth="1"/>
    <col min="6" max="16384" width="9.140625" style="2"/>
  </cols>
  <sheetData>
    <row r="1" spans="1:5" x14ac:dyDescent="0.2">
      <c r="B1" s="16"/>
      <c r="E1" s="46" t="s">
        <v>130</v>
      </c>
    </row>
    <row r="2" spans="1:5" x14ac:dyDescent="0.2">
      <c r="B2" s="16"/>
      <c r="E2" s="47" t="s">
        <v>28</v>
      </c>
    </row>
    <row r="3" spans="1:5" x14ac:dyDescent="0.2">
      <c r="B3" s="16"/>
      <c r="E3" s="47" t="s">
        <v>145</v>
      </c>
    </row>
    <row r="4" spans="1:5" x14ac:dyDescent="0.2">
      <c r="B4" s="16"/>
      <c r="E4" s="46" t="s">
        <v>147</v>
      </c>
    </row>
    <row r="5" spans="1:5" x14ac:dyDescent="0.2">
      <c r="B5" s="16"/>
      <c r="C5" s="17"/>
    </row>
    <row r="6" spans="1:5" ht="18" customHeight="1" x14ac:dyDescent="0.2">
      <c r="A6" s="71" t="s">
        <v>129</v>
      </c>
      <c r="B6" s="72"/>
      <c r="C6" s="72"/>
      <c r="D6" s="73"/>
      <c r="E6" s="73"/>
    </row>
    <row r="7" spans="1:5" ht="13.5" customHeight="1" x14ac:dyDescent="0.2">
      <c r="A7" s="22"/>
      <c r="B7" s="23"/>
      <c r="E7" s="48"/>
    </row>
    <row r="8" spans="1:5" ht="41.25" customHeight="1" x14ac:dyDescent="0.2">
      <c r="A8" s="74" t="s">
        <v>15</v>
      </c>
      <c r="B8" s="74" t="s">
        <v>16</v>
      </c>
      <c r="C8" s="68" t="s">
        <v>146</v>
      </c>
      <c r="D8" s="69"/>
      <c r="E8" s="70"/>
    </row>
    <row r="9" spans="1:5" ht="24" customHeight="1" x14ac:dyDescent="0.2">
      <c r="A9" s="75"/>
      <c r="B9" s="75"/>
      <c r="C9" s="61" t="s">
        <v>79</v>
      </c>
      <c r="D9" s="61" t="s">
        <v>80</v>
      </c>
      <c r="E9" s="61" t="s">
        <v>81</v>
      </c>
    </row>
    <row r="10" spans="1:5" ht="9.9499999999999993" customHeight="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</row>
    <row r="11" spans="1:5" x14ac:dyDescent="0.2">
      <c r="A11" s="4"/>
      <c r="B11" s="5"/>
      <c r="C11" s="13"/>
      <c r="D11" s="13"/>
      <c r="E11" s="13"/>
    </row>
    <row r="12" spans="1:5" ht="18" customHeight="1" x14ac:dyDescent="0.2">
      <c r="A12" s="6" t="s">
        <v>67</v>
      </c>
      <c r="B12" s="24" t="s">
        <v>7</v>
      </c>
      <c r="C12" s="43">
        <f>C14+C16+C18+C22+C26+C30+C35+C33+C38+C41</f>
        <v>238412299</v>
      </c>
      <c r="D12" s="43">
        <f>D14+D16+D18+D22+D26+D30+D35+D33+D38+D41</f>
        <v>248973300</v>
      </c>
      <c r="E12" s="43">
        <f>E14+E16+E18+E22+E26+E30+E35+E33+E38+E41</f>
        <v>262059000</v>
      </c>
    </row>
    <row r="13" spans="1:5" x14ac:dyDescent="0.2">
      <c r="A13" s="6"/>
      <c r="B13" s="24"/>
      <c r="C13" s="44"/>
      <c r="D13" s="44"/>
      <c r="E13" s="44"/>
    </row>
    <row r="14" spans="1:5" ht="18.75" customHeight="1" x14ac:dyDescent="0.2">
      <c r="A14" s="7" t="s">
        <v>4</v>
      </c>
      <c r="B14" s="25" t="s">
        <v>8</v>
      </c>
      <c r="C14" s="44">
        <f>C15</f>
        <v>162512235</v>
      </c>
      <c r="D14" s="44">
        <f t="shared" ref="D14:E14" si="0">D15</f>
        <v>174411100</v>
      </c>
      <c r="E14" s="44">
        <f t="shared" si="0"/>
        <v>185682200</v>
      </c>
    </row>
    <row r="15" spans="1:5" x14ac:dyDescent="0.2">
      <c r="A15" s="8" t="s">
        <v>0</v>
      </c>
      <c r="B15" s="25" t="s">
        <v>9</v>
      </c>
      <c r="C15" s="44">
        <v>162512235</v>
      </c>
      <c r="D15" s="44">
        <v>174411100</v>
      </c>
      <c r="E15" s="44">
        <v>185682200</v>
      </c>
    </row>
    <row r="16" spans="1:5" ht="29.25" customHeight="1" x14ac:dyDescent="0.2">
      <c r="A16" s="9" t="s">
        <v>31</v>
      </c>
      <c r="B16" s="25" t="s">
        <v>32</v>
      </c>
      <c r="C16" s="44">
        <f>C17</f>
        <v>15692882</v>
      </c>
      <c r="D16" s="44">
        <f t="shared" ref="D16:E16" si="1">D17</f>
        <v>16879000</v>
      </c>
      <c r="E16" s="44">
        <f t="shared" si="1"/>
        <v>17687000</v>
      </c>
    </row>
    <row r="17" spans="1:5" ht="25.5" x14ac:dyDescent="0.2">
      <c r="A17" s="8" t="s">
        <v>33</v>
      </c>
      <c r="B17" s="25" t="s">
        <v>34</v>
      </c>
      <c r="C17" s="44">
        <v>15692882</v>
      </c>
      <c r="D17" s="44">
        <v>16879000</v>
      </c>
      <c r="E17" s="44">
        <v>17687000</v>
      </c>
    </row>
    <row r="18" spans="1:5" ht="18.75" customHeight="1" x14ac:dyDescent="0.2">
      <c r="A18" s="9" t="s">
        <v>1</v>
      </c>
      <c r="B18" s="25" t="s">
        <v>10</v>
      </c>
      <c r="C18" s="44">
        <f>SUM(C19:C21)</f>
        <v>23096000</v>
      </c>
      <c r="D18" s="44">
        <f t="shared" ref="D18:E18" si="2">SUM(D19:D21)</f>
        <v>23765100</v>
      </c>
      <c r="E18" s="44">
        <f t="shared" si="2"/>
        <v>24649400</v>
      </c>
    </row>
    <row r="19" spans="1:5" x14ac:dyDescent="0.2">
      <c r="A19" s="8" t="s">
        <v>55</v>
      </c>
      <c r="B19" s="25" t="s">
        <v>56</v>
      </c>
      <c r="C19" s="44">
        <v>4079000</v>
      </c>
      <c r="D19" s="44">
        <v>4279300</v>
      </c>
      <c r="E19" s="44">
        <v>4455600</v>
      </c>
    </row>
    <row r="20" spans="1:5" x14ac:dyDescent="0.2">
      <c r="A20" s="8" t="s">
        <v>6</v>
      </c>
      <c r="B20" s="25" t="s">
        <v>57</v>
      </c>
      <c r="C20" s="44">
        <v>17362000</v>
      </c>
      <c r="D20" s="44">
        <v>17697100</v>
      </c>
      <c r="E20" s="44">
        <v>18331800</v>
      </c>
    </row>
    <row r="21" spans="1:5" x14ac:dyDescent="0.2">
      <c r="A21" s="8" t="s">
        <v>52</v>
      </c>
      <c r="B21" s="25" t="s">
        <v>58</v>
      </c>
      <c r="C21" s="44">
        <v>1655000</v>
      </c>
      <c r="D21" s="44">
        <v>1788700</v>
      </c>
      <c r="E21" s="44">
        <v>1862000</v>
      </c>
    </row>
    <row r="22" spans="1:5" ht="18.75" customHeight="1" x14ac:dyDescent="0.2">
      <c r="A22" s="9" t="s">
        <v>134</v>
      </c>
      <c r="B22" s="25" t="s">
        <v>135</v>
      </c>
      <c r="C22" s="44">
        <f>SUM(C23:C25)</f>
        <v>10277207</v>
      </c>
      <c r="D22" s="44">
        <f>SUM(D23:D25)</f>
        <v>10300200</v>
      </c>
      <c r="E22" s="44">
        <f>SUM(E23:E25)</f>
        <v>10323300</v>
      </c>
    </row>
    <row r="23" spans="1:5" x14ac:dyDescent="0.2">
      <c r="A23" s="8" t="s">
        <v>136</v>
      </c>
      <c r="B23" s="25" t="s">
        <v>137</v>
      </c>
      <c r="C23" s="44">
        <v>1417000</v>
      </c>
      <c r="D23" s="44">
        <v>1417000</v>
      </c>
      <c r="E23" s="44">
        <v>1417000</v>
      </c>
    </row>
    <row r="24" spans="1:5" x14ac:dyDescent="0.2">
      <c r="A24" s="8" t="s">
        <v>138</v>
      </c>
      <c r="B24" s="25" t="s">
        <v>139</v>
      </c>
      <c r="C24" s="44">
        <v>7415207</v>
      </c>
      <c r="D24" s="44">
        <v>7438200</v>
      </c>
      <c r="E24" s="44">
        <v>7461300</v>
      </c>
    </row>
    <row r="25" spans="1:5" x14ac:dyDescent="0.2">
      <c r="A25" s="8" t="s">
        <v>140</v>
      </c>
      <c r="B25" s="25" t="s">
        <v>139</v>
      </c>
      <c r="C25" s="44">
        <v>1445000</v>
      </c>
      <c r="D25" s="44">
        <v>1445000</v>
      </c>
      <c r="E25" s="44">
        <v>1445000</v>
      </c>
    </row>
    <row r="26" spans="1:5" ht="18.75" customHeight="1" x14ac:dyDescent="0.2">
      <c r="A26" s="9" t="s">
        <v>40</v>
      </c>
      <c r="B26" s="25" t="s">
        <v>11</v>
      </c>
      <c r="C26" s="44">
        <f>SUM(C27:C29)</f>
        <v>2003000</v>
      </c>
      <c r="D26" s="44">
        <f t="shared" ref="D26:E26" si="3">SUM(D27:D29)</f>
        <v>2058000</v>
      </c>
      <c r="E26" s="44">
        <f t="shared" si="3"/>
        <v>2107200</v>
      </c>
    </row>
    <row r="27" spans="1:5" ht="25.5" x14ac:dyDescent="0.2">
      <c r="A27" s="8" t="s">
        <v>59</v>
      </c>
      <c r="B27" s="25" t="s">
        <v>60</v>
      </c>
      <c r="C27" s="56">
        <v>995300</v>
      </c>
      <c r="D27" s="44">
        <v>1022600</v>
      </c>
      <c r="E27" s="44">
        <v>1047000</v>
      </c>
    </row>
    <row r="28" spans="1:5" ht="31.5" customHeight="1" x14ac:dyDescent="0.2">
      <c r="A28" s="8" t="s">
        <v>141</v>
      </c>
      <c r="B28" s="25" t="s">
        <v>142</v>
      </c>
      <c r="C28" s="44">
        <v>66500</v>
      </c>
      <c r="D28" s="44">
        <v>68400</v>
      </c>
      <c r="E28" s="44">
        <v>70100</v>
      </c>
    </row>
    <row r="29" spans="1:5" ht="25.5" x14ac:dyDescent="0.2">
      <c r="A29" s="53" t="s">
        <v>61</v>
      </c>
      <c r="B29" s="54" t="s">
        <v>62</v>
      </c>
      <c r="C29" s="56">
        <v>941200</v>
      </c>
      <c r="D29" s="44">
        <v>967000</v>
      </c>
      <c r="E29" s="44">
        <v>990100</v>
      </c>
    </row>
    <row r="30" spans="1:5" ht="25.5" x14ac:dyDescent="0.2">
      <c r="A30" s="7" t="s">
        <v>2</v>
      </c>
      <c r="B30" s="25" t="s">
        <v>12</v>
      </c>
      <c r="C30" s="44">
        <f>SUM(C31:C32)</f>
        <v>8047581</v>
      </c>
      <c r="D30" s="44">
        <f t="shared" ref="D30:E30" si="4">SUM(D31:D32)</f>
        <v>5812600</v>
      </c>
      <c r="E30" s="44">
        <f t="shared" si="4"/>
        <v>5807600</v>
      </c>
    </row>
    <row r="31" spans="1:5" ht="51" x14ac:dyDescent="0.2">
      <c r="A31" s="20" t="s">
        <v>35</v>
      </c>
      <c r="B31" s="32" t="s">
        <v>36</v>
      </c>
      <c r="C31" s="44">
        <v>3947581</v>
      </c>
      <c r="D31" s="44">
        <v>3504600</v>
      </c>
      <c r="E31" s="44">
        <v>3504600</v>
      </c>
    </row>
    <row r="32" spans="1:5" ht="51" x14ac:dyDescent="0.2">
      <c r="A32" s="8" t="s">
        <v>77</v>
      </c>
      <c r="B32" s="60" t="s">
        <v>76</v>
      </c>
      <c r="C32" s="44">
        <v>4100000</v>
      </c>
      <c r="D32" s="44">
        <v>2308000</v>
      </c>
      <c r="E32" s="44">
        <v>2303000</v>
      </c>
    </row>
    <row r="33" spans="1:5" ht="18.75" customHeight="1" x14ac:dyDescent="0.2">
      <c r="A33" s="35" t="s">
        <v>5</v>
      </c>
      <c r="B33" s="36" t="s">
        <v>13</v>
      </c>
      <c r="C33" s="50">
        <f>SUM(C34:C34)</f>
        <v>10719000</v>
      </c>
      <c r="D33" s="50">
        <f t="shared" ref="D33:E33" si="5">SUM(D34:D34)</f>
        <v>10719000</v>
      </c>
      <c r="E33" s="50">
        <f t="shared" si="5"/>
        <v>10719000</v>
      </c>
    </row>
    <row r="34" spans="1:5" x14ac:dyDescent="0.2">
      <c r="A34" s="21" t="s">
        <v>37</v>
      </c>
      <c r="B34" s="25" t="s">
        <v>38</v>
      </c>
      <c r="C34" s="56">
        <v>10719000</v>
      </c>
      <c r="D34" s="56">
        <v>10719000</v>
      </c>
      <c r="E34" s="56">
        <v>10719000</v>
      </c>
    </row>
    <row r="35" spans="1:5" ht="18.75" customHeight="1" x14ac:dyDescent="0.2">
      <c r="A35" s="9" t="s">
        <v>66</v>
      </c>
      <c r="B35" s="25" t="s">
        <v>42</v>
      </c>
      <c r="C35" s="44">
        <f>SUM(C36:C37)</f>
        <v>4067900</v>
      </c>
      <c r="D35" s="44">
        <f t="shared" ref="D35:E35" si="6">SUM(D36:D37)</f>
        <v>3958300</v>
      </c>
      <c r="E35" s="44">
        <f t="shared" si="6"/>
        <v>3958300</v>
      </c>
    </row>
    <row r="36" spans="1:5" x14ac:dyDescent="0.2">
      <c r="A36" s="33" t="s">
        <v>43</v>
      </c>
      <c r="B36" s="34" t="s">
        <v>44</v>
      </c>
      <c r="C36" s="51">
        <v>1233000</v>
      </c>
      <c r="D36" s="51">
        <v>1276300</v>
      </c>
      <c r="E36" s="51">
        <v>1276300</v>
      </c>
    </row>
    <row r="37" spans="1:5" x14ac:dyDescent="0.2">
      <c r="A37" s="14" t="s">
        <v>45</v>
      </c>
      <c r="B37" s="37" t="s">
        <v>46</v>
      </c>
      <c r="C37" s="44">
        <v>2834900</v>
      </c>
      <c r="D37" s="44">
        <v>2682000</v>
      </c>
      <c r="E37" s="44">
        <v>2682000</v>
      </c>
    </row>
    <row r="38" spans="1:5" ht="18.75" customHeight="1" x14ac:dyDescent="0.2">
      <c r="A38" s="18" t="s">
        <v>26</v>
      </c>
      <c r="B38" s="27" t="s">
        <v>27</v>
      </c>
      <c r="C38" s="44">
        <f>SUM(C39:C40)</f>
        <v>1385494</v>
      </c>
      <c r="D38" s="44">
        <f t="shared" ref="D38:E38" si="7">SUM(D39:D40)</f>
        <v>620000</v>
      </c>
      <c r="E38" s="44">
        <f t="shared" si="7"/>
        <v>675000</v>
      </c>
    </row>
    <row r="39" spans="1:5" ht="51" x14ac:dyDescent="0.2">
      <c r="A39" s="20" t="s">
        <v>78</v>
      </c>
      <c r="B39" s="32" t="s">
        <v>63</v>
      </c>
      <c r="C39" s="44">
        <v>956632</v>
      </c>
      <c r="D39" s="44">
        <v>450000</v>
      </c>
      <c r="E39" s="44">
        <v>500000</v>
      </c>
    </row>
    <row r="40" spans="1:5" ht="25.5" x14ac:dyDescent="0.2">
      <c r="A40" s="8" t="s">
        <v>64</v>
      </c>
      <c r="B40" s="26" t="s">
        <v>39</v>
      </c>
      <c r="C40" s="44">
        <v>428862</v>
      </c>
      <c r="D40" s="44">
        <v>170000</v>
      </c>
      <c r="E40" s="44">
        <v>175000</v>
      </c>
    </row>
    <row r="41" spans="1:5" ht="18.75" customHeight="1" x14ac:dyDescent="0.2">
      <c r="A41" s="9" t="s">
        <v>22</v>
      </c>
      <c r="B41" s="25" t="s">
        <v>21</v>
      </c>
      <c r="C41" s="44">
        <f>SUM(C42:C43)</f>
        <v>611000</v>
      </c>
      <c r="D41" s="44">
        <f>SUM(D42:D43)</f>
        <v>450000</v>
      </c>
      <c r="E41" s="44">
        <f>SUM(E42:E43)</f>
        <v>450000</v>
      </c>
    </row>
    <row r="42" spans="1:5" ht="25.5" x14ac:dyDescent="0.2">
      <c r="A42" s="52" t="s">
        <v>53</v>
      </c>
      <c r="B42" s="57" t="s">
        <v>54</v>
      </c>
      <c r="C42" s="44">
        <v>477900</v>
      </c>
      <c r="D42" s="44">
        <v>450000</v>
      </c>
      <c r="E42" s="44">
        <v>450000</v>
      </c>
    </row>
    <row r="43" spans="1:5" ht="69.75" customHeight="1" x14ac:dyDescent="0.2">
      <c r="A43" s="52" t="s">
        <v>143</v>
      </c>
      <c r="B43" s="54" t="s">
        <v>144</v>
      </c>
      <c r="C43" s="42">
        <v>133100</v>
      </c>
      <c r="D43" s="42"/>
      <c r="E43" s="42"/>
    </row>
    <row r="44" spans="1:5" x14ac:dyDescent="0.2">
      <c r="A44" s="15"/>
      <c r="B44" s="28"/>
      <c r="C44" s="44"/>
      <c r="D44" s="44"/>
      <c r="E44" s="44"/>
    </row>
    <row r="45" spans="1:5" x14ac:dyDescent="0.2">
      <c r="A45" s="6" t="s">
        <v>3</v>
      </c>
      <c r="B45" s="24" t="s">
        <v>14</v>
      </c>
      <c r="C45" s="43">
        <f>C47</f>
        <v>731735702.93999994</v>
      </c>
      <c r="D45" s="43">
        <f t="shared" ref="D45:E45" si="8">D47</f>
        <v>651361865.51999998</v>
      </c>
      <c r="E45" s="43">
        <f t="shared" si="8"/>
        <v>660405352.67999995</v>
      </c>
    </row>
    <row r="46" spans="1:5" x14ac:dyDescent="0.2">
      <c r="A46" s="7"/>
      <c r="B46" s="25"/>
      <c r="C46" s="42"/>
      <c r="D46" s="42"/>
      <c r="E46" s="42"/>
    </row>
    <row r="47" spans="1:5" ht="25.5" x14ac:dyDescent="0.2">
      <c r="A47" s="7" t="s">
        <v>20</v>
      </c>
      <c r="B47" s="25" t="s">
        <v>116</v>
      </c>
      <c r="C47" s="42">
        <f>C49+C68+C92</f>
        <v>731735702.93999994</v>
      </c>
      <c r="D47" s="42">
        <f t="shared" ref="D47:E47" si="9">D49+D68+D92</f>
        <v>651361865.51999998</v>
      </c>
      <c r="E47" s="42">
        <f t="shared" si="9"/>
        <v>660405352.67999995</v>
      </c>
    </row>
    <row r="48" spans="1:5" x14ac:dyDescent="0.2">
      <c r="A48" s="7"/>
      <c r="B48" s="25"/>
      <c r="C48" s="31"/>
      <c r="D48" s="31"/>
      <c r="E48" s="31"/>
    </row>
    <row r="49" spans="1:5" ht="25.5" x14ac:dyDescent="0.2">
      <c r="A49" s="38" t="s">
        <v>68</v>
      </c>
      <c r="B49" s="32" t="s">
        <v>47</v>
      </c>
      <c r="C49" s="44">
        <f>C50+C58+C53+C54+C56+C51+C52+C55</f>
        <v>416168036.28999996</v>
      </c>
      <c r="D49" s="44">
        <f t="shared" ref="D49:E49" si="10">D50+D58+D53+D54+D56+D51+D52+D55</f>
        <v>399634321.91999996</v>
      </c>
      <c r="E49" s="44">
        <f t="shared" si="10"/>
        <v>398916706.84999996</v>
      </c>
    </row>
    <row r="50" spans="1:5" ht="51" hidden="1" x14ac:dyDescent="0.2">
      <c r="A50" s="38" t="s">
        <v>82</v>
      </c>
      <c r="B50" s="32" t="s">
        <v>83</v>
      </c>
      <c r="C50" s="44"/>
      <c r="D50" s="44"/>
      <c r="E50" s="44"/>
    </row>
    <row r="51" spans="1:5" ht="76.5" x14ac:dyDescent="0.2">
      <c r="A51" s="38" t="s">
        <v>84</v>
      </c>
      <c r="B51" s="32" t="s">
        <v>85</v>
      </c>
      <c r="C51" s="44">
        <v>10449544</v>
      </c>
      <c r="D51" s="44"/>
      <c r="E51" s="44"/>
    </row>
    <row r="52" spans="1:5" ht="51" x14ac:dyDescent="0.2">
      <c r="A52" s="38" t="s">
        <v>86</v>
      </c>
      <c r="B52" s="32" t="s">
        <v>87</v>
      </c>
      <c r="C52" s="44">
        <v>202593.2</v>
      </c>
      <c r="D52" s="44"/>
      <c r="E52" s="44"/>
    </row>
    <row r="53" spans="1:5" ht="38.25" x14ac:dyDescent="0.2">
      <c r="A53" s="38" t="s">
        <v>88</v>
      </c>
      <c r="B53" s="32" t="s">
        <v>89</v>
      </c>
      <c r="C53" s="44">
        <v>4541660.5</v>
      </c>
      <c r="D53" s="44">
        <v>4273401.33</v>
      </c>
      <c r="E53" s="44">
        <v>3849783.06</v>
      </c>
    </row>
    <row r="54" spans="1:5" ht="42.75" customHeight="1" x14ac:dyDescent="0.2">
      <c r="A54" s="38" t="s">
        <v>123</v>
      </c>
      <c r="B54" s="32" t="s">
        <v>90</v>
      </c>
      <c r="C54" s="44">
        <v>294506.8</v>
      </c>
      <c r="D54" s="44">
        <v>294506.8</v>
      </c>
      <c r="E54" s="44"/>
    </row>
    <row r="55" spans="1:5" ht="25.5" hidden="1" customHeight="1" x14ac:dyDescent="0.2">
      <c r="A55" s="38" t="s">
        <v>91</v>
      </c>
      <c r="B55" s="32" t="s">
        <v>92</v>
      </c>
      <c r="C55" s="41"/>
      <c r="D55" s="41"/>
      <c r="E55" s="41"/>
    </row>
    <row r="56" spans="1:5" ht="25.5" hidden="1" x14ac:dyDescent="0.2">
      <c r="A56" s="38" t="s">
        <v>93</v>
      </c>
      <c r="B56" s="32" t="s">
        <v>94</v>
      </c>
      <c r="C56" s="44">
        <f>SUM(C57:C57)</f>
        <v>0</v>
      </c>
      <c r="D56" s="44">
        <f t="shared" ref="D56:E56" si="11">SUM(D57:D57)</f>
        <v>0</v>
      </c>
      <c r="E56" s="44">
        <f t="shared" si="11"/>
        <v>0</v>
      </c>
    </row>
    <row r="57" spans="1:5" ht="38.25" hidden="1" x14ac:dyDescent="0.2">
      <c r="A57" s="40" t="s">
        <v>95</v>
      </c>
      <c r="B57" s="32"/>
      <c r="C57" s="44"/>
      <c r="D57" s="44"/>
      <c r="E57" s="44"/>
    </row>
    <row r="58" spans="1:5" x14ac:dyDescent="0.2">
      <c r="A58" s="8" t="s">
        <v>18</v>
      </c>
      <c r="B58" s="25" t="s">
        <v>48</v>
      </c>
      <c r="C58" s="42">
        <f>SUM(C59)</f>
        <v>400679731.78999996</v>
      </c>
      <c r="D58" s="42">
        <f t="shared" ref="D58:E58" si="12">SUM(D59)</f>
        <v>395066413.78999996</v>
      </c>
      <c r="E58" s="42">
        <f t="shared" si="12"/>
        <v>395066923.78999996</v>
      </c>
    </row>
    <row r="59" spans="1:5" x14ac:dyDescent="0.2">
      <c r="A59" s="1" t="s">
        <v>96</v>
      </c>
      <c r="B59" s="25" t="s">
        <v>97</v>
      </c>
      <c r="C59" s="42">
        <f>SUM(C60:C67)</f>
        <v>400679731.78999996</v>
      </c>
      <c r="D59" s="42">
        <f t="shared" ref="D59:E59" si="13">SUM(D60:D67)</f>
        <v>395066413.78999996</v>
      </c>
      <c r="E59" s="42">
        <f t="shared" si="13"/>
        <v>395066923.78999996</v>
      </c>
    </row>
    <row r="60" spans="1:5" x14ac:dyDescent="0.2">
      <c r="A60" s="19" t="s">
        <v>30</v>
      </c>
      <c r="B60" s="25"/>
      <c r="C60" s="42">
        <v>394493598.89999998</v>
      </c>
      <c r="D60" s="42">
        <v>394493598.89999998</v>
      </c>
      <c r="E60" s="42">
        <v>394493598.89999998</v>
      </c>
    </row>
    <row r="61" spans="1:5" ht="38.25" x14ac:dyDescent="0.2">
      <c r="A61" s="19" t="s">
        <v>41</v>
      </c>
      <c r="B61" s="25"/>
      <c r="C61" s="42">
        <v>175700</v>
      </c>
      <c r="D61" s="42">
        <v>176450</v>
      </c>
      <c r="E61" s="42">
        <v>176960</v>
      </c>
    </row>
    <row r="62" spans="1:5" ht="25.5" x14ac:dyDescent="0.2">
      <c r="A62" s="66" t="s">
        <v>122</v>
      </c>
      <c r="B62" s="25"/>
      <c r="C62" s="42">
        <v>129750</v>
      </c>
      <c r="D62" s="42">
        <v>89682</v>
      </c>
      <c r="E62" s="42">
        <v>89682</v>
      </c>
    </row>
    <row r="63" spans="1:5" ht="51" x14ac:dyDescent="0.2">
      <c r="A63" s="19" t="s">
        <v>71</v>
      </c>
      <c r="B63" s="25"/>
      <c r="C63" s="42">
        <v>235092</v>
      </c>
      <c r="D63" s="42">
        <v>235092</v>
      </c>
      <c r="E63" s="42">
        <v>235092</v>
      </c>
    </row>
    <row r="64" spans="1:5" ht="25.5" x14ac:dyDescent="0.2">
      <c r="A64" s="66" t="s">
        <v>117</v>
      </c>
      <c r="B64" s="25"/>
      <c r="C64" s="42">
        <v>71590.89</v>
      </c>
      <c r="D64" s="42">
        <v>71590.89</v>
      </c>
      <c r="E64" s="42">
        <v>71590.89</v>
      </c>
    </row>
    <row r="65" spans="1:5" ht="25.5" hidden="1" x14ac:dyDescent="0.2">
      <c r="A65" s="19" t="s">
        <v>72</v>
      </c>
      <c r="B65" s="25"/>
      <c r="C65" s="42"/>
      <c r="D65" s="42"/>
      <c r="E65" s="42"/>
    </row>
    <row r="66" spans="1:5" ht="29.25" hidden="1" customHeight="1" x14ac:dyDescent="0.2">
      <c r="A66" s="19" t="s">
        <v>74</v>
      </c>
      <c r="B66" s="25"/>
      <c r="C66" s="42"/>
      <c r="D66" s="42"/>
      <c r="E66" s="42"/>
    </row>
    <row r="67" spans="1:5" ht="38.25" customHeight="1" x14ac:dyDescent="0.2">
      <c r="A67" s="62" t="s">
        <v>118</v>
      </c>
      <c r="B67" s="25"/>
      <c r="C67" s="31">
        <v>5574000</v>
      </c>
      <c r="D67" s="31"/>
      <c r="E67" s="31"/>
    </row>
    <row r="68" spans="1:5" ht="25.5" x14ac:dyDescent="0.2">
      <c r="A68" s="38" t="s">
        <v>69</v>
      </c>
      <c r="B68" s="32" t="s">
        <v>49</v>
      </c>
      <c r="C68" s="44">
        <f>C69+C78+C80+C81+C83+C87+C82+C79</f>
        <v>274280033.75999999</v>
      </c>
      <c r="D68" s="44">
        <f t="shared" ref="D68:E68" si="14">D69+D78+D80+D81+D83+D87+D82+D79</f>
        <v>249581957.57999998</v>
      </c>
      <c r="E68" s="44">
        <f t="shared" si="14"/>
        <v>260162295.5</v>
      </c>
    </row>
    <row r="69" spans="1:5" ht="25.5" x14ac:dyDescent="0.2">
      <c r="A69" s="55" t="s">
        <v>98</v>
      </c>
      <c r="B69" s="25" t="s">
        <v>99</v>
      </c>
      <c r="C69" s="44">
        <f>SUM(C70:C77)</f>
        <v>27574883.84</v>
      </c>
      <c r="D69" s="44">
        <f t="shared" ref="D69:E69" si="15">SUM(D70:D77)</f>
        <v>14630515.66</v>
      </c>
      <c r="E69" s="44">
        <f t="shared" si="15"/>
        <v>16418794.390000001</v>
      </c>
    </row>
    <row r="70" spans="1:5" ht="25.5" hidden="1" x14ac:dyDescent="0.2">
      <c r="A70" s="1" t="s">
        <v>24</v>
      </c>
      <c r="B70" s="25"/>
      <c r="C70" s="44"/>
      <c r="D70" s="44"/>
      <c r="E70" s="44"/>
    </row>
    <row r="71" spans="1:5" ht="21.75" customHeight="1" x14ac:dyDescent="0.2">
      <c r="A71" s="1" t="s">
        <v>121</v>
      </c>
      <c r="B71" s="25"/>
      <c r="C71" s="42">
        <v>545094.91</v>
      </c>
      <c r="D71" s="42">
        <v>593704.14</v>
      </c>
      <c r="E71" s="42">
        <v>671120.81</v>
      </c>
    </row>
    <row r="72" spans="1:5" ht="38.25" x14ac:dyDescent="0.2">
      <c r="A72" s="1" t="s">
        <v>124</v>
      </c>
      <c r="B72" s="25"/>
      <c r="C72" s="42">
        <v>42000</v>
      </c>
      <c r="D72" s="42">
        <v>42000</v>
      </c>
      <c r="E72" s="42">
        <v>42000</v>
      </c>
    </row>
    <row r="73" spans="1:5" ht="25.5" x14ac:dyDescent="0.2">
      <c r="A73" s="1" t="s">
        <v>29</v>
      </c>
      <c r="B73" s="25"/>
      <c r="C73" s="42">
        <v>71379.360000000001</v>
      </c>
      <c r="D73" s="42">
        <v>74234.53</v>
      </c>
      <c r="E73" s="42">
        <v>74234.53</v>
      </c>
    </row>
    <row r="74" spans="1:5" ht="25.5" x14ac:dyDescent="0.2">
      <c r="A74" s="1" t="s">
        <v>126</v>
      </c>
      <c r="B74" s="25"/>
      <c r="C74" s="42">
        <v>35000</v>
      </c>
      <c r="D74" s="42">
        <v>35000</v>
      </c>
      <c r="E74" s="42">
        <v>35000</v>
      </c>
    </row>
    <row r="75" spans="1:5" ht="38.25" x14ac:dyDescent="0.2">
      <c r="A75" s="1" t="s">
        <v>127</v>
      </c>
      <c r="B75" s="25"/>
      <c r="C75" s="42">
        <v>1671088.37</v>
      </c>
      <c r="D75" s="42">
        <v>1664911.62</v>
      </c>
      <c r="E75" s="42">
        <v>1731510.89</v>
      </c>
    </row>
    <row r="76" spans="1:5" ht="63.75" x14ac:dyDescent="0.2">
      <c r="A76" s="1" t="s">
        <v>131</v>
      </c>
      <c r="B76" s="25"/>
      <c r="C76" s="42">
        <v>11750641.199999999</v>
      </c>
      <c r="D76" s="42">
        <v>12220665.369999999</v>
      </c>
      <c r="E76" s="42">
        <v>13864928.16</v>
      </c>
    </row>
    <row r="77" spans="1:5" ht="65.25" customHeight="1" x14ac:dyDescent="0.2">
      <c r="A77" s="1" t="s">
        <v>73</v>
      </c>
      <c r="B77" s="25"/>
      <c r="C77" s="31">
        <f>13190486.4+269193.6</f>
        <v>13459680</v>
      </c>
      <c r="D77" s="31"/>
      <c r="E77" s="31"/>
    </row>
    <row r="78" spans="1:5" ht="51.75" customHeight="1" x14ac:dyDescent="0.2">
      <c r="A78" s="8" t="s">
        <v>100</v>
      </c>
      <c r="B78" s="25" t="s">
        <v>101</v>
      </c>
      <c r="C78" s="44">
        <v>2021540</v>
      </c>
      <c r="D78" s="44">
        <v>2046970</v>
      </c>
      <c r="E78" s="44">
        <v>2363360</v>
      </c>
    </row>
    <row r="79" spans="1:5" ht="38.25" hidden="1" x14ac:dyDescent="0.2">
      <c r="A79" s="59" t="s">
        <v>102</v>
      </c>
      <c r="B79" s="25" t="s">
        <v>103</v>
      </c>
      <c r="C79" s="51"/>
      <c r="D79" s="44"/>
      <c r="E79" s="51"/>
    </row>
    <row r="80" spans="1:5" ht="37.5" customHeight="1" x14ac:dyDescent="0.2">
      <c r="A80" s="65" t="s">
        <v>104</v>
      </c>
      <c r="B80" s="25" t="s">
        <v>105</v>
      </c>
      <c r="C80" s="63">
        <v>621621.57999999996</v>
      </c>
      <c r="D80" s="64">
        <v>650717.03</v>
      </c>
      <c r="E80" s="63">
        <v>669603.63</v>
      </c>
    </row>
    <row r="81" spans="1:5" ht="37.5" customHeight="1" x14ac:dyDescent="0.2">
      <c r="A81" s="55" t="s">
        <v>106</v>
      </c>
      <c r="B81" s="25" t="s">
        <v>107</v>
      </c>
      <c r="C81" s="44">
        <v>2109.33</v>
      </c>
      <c r="D81" s="44">
        <v>1879.4</v>
      </c>
      <c r="E81" s="50">
        <v>1878.66</v>
      </c>
    </row>
    <row r="82" spans="1:5" ht="38.25" x14ac:dyDescent="0.2">
      <c r="A82" s="38" t="s">
        <v>108</v>
      </c>
      <c r="B82" s="25" t="s">
        <v>109</v>
      </c>
      <c r="C82" s="44">
        <v>12898435</v>
      </c>
      <c r="D82" s="44">
        <v>12735130</v>
      </c>
      <c r="E82" s="44">
        <v>12735130</v>
      </c>
    </row>
    <row r="83" spans="1:5" x14ac:dyDescent="0.2">
      <c r="A83" s="38" t="s">
        <v>110</v>
      </c>
      <c r="B83" s="39" t="s">
        <v>111</v>
      </c>
      <c r="C83" s="44">
        <f>C84+C85+C86</f>
        <v>6101044.0099999998</v>
      </c>
      <c r="D83" s="44">
        <f t="shared" ref="D83:E83" si="16">D84+D85+D86</f>
        <v>6635745.4900000002</v>
      </c>
      <c r="E83" s="44">
        <f t="shared" si="16"/>
        <v>7487328.8200000003</v>
      </c>
    </row>
    <row r="84" spans="1:5" ht="25.5" x14ac:dyDescent="0.2">
      <c r="A84" s="40" t="s">
        <v>133</v>
      </c>
      <c r="B84" s="39"/>
      <c r="C84" s="44">
        <v>2180379.64</v>
      </c>
      <c r="D84" s="44">
        <v>2374816.54</v>
      </c>
      <c r="E84" s="44">
        <v>2684483.21</v>
      </c>
    </row>
    <row r="85" spans="1:5" ht="25.5" x14ac:dyDescent="0.2">
      <c r="A85" s="40" t="s">
        <v>25</v>
      </c>
      <c r="B85" s="39"/>
      <c r="C85" s="44">
        <v>2725474.55</v>
      </c>
      <c r="D85" s="44">
        <v>2968520.68</v>
      </c>
      <c r="E85" s="44">
        <v>3355604.01</v>
      </c>
    </row>
    <row r="86" spans="1:5" ht="25.5" x14ac:dyDescent="0.2">
      <c r="A86" s="67" t="s">
        <v>132</v>
      </c>
      <c r="B86" s="39"/>
      <c r="C86" s="44">
        <v>1195189.82</v>
      </c>
      <c r="D86" s="44">
        <v>1292408.27</v>
      </c>
      <c r="E86" s="44">
        <v>1447241.6</v>
      </c>
    </row>
    <row r="87" spans="1:5" x14ac:dyDescent="0.2">
      <c r="A87" s="14" t="s">
        <v>19</v>
      </c>
      <c r="B87" s="32" t="s">
        <v>50</v>
      </c>
      <c r="C87" s="44">
        <f>SUM(C88)</f>
        <v>225060400</v>
      </c>
      <c r="D87" s="44">
        <f t="shared" ref="D87:E87" si="17">SUM(D88)</f>
        <v>212881000</v>
      </c>
      <c r="E87" s="44">
        <f t="shared" si="17"/>
        <v>220486200</v>
      </c>
    </row>
    <row r="88" spans="1:5" x14ac:dyDescent="0.2">
      <c r="A88" s="8" t="s">
        <v>112</v>
      </c>
      <c r="B88" s="25" t="s">
        <v>113</v>
      </c>
      <c r="C88" s="44">
        <f>SUM(C89:C91)</f>
        <v>225060400</v>
      </c>
      <c r="D88" s="44">
        <f t="shared" ref="D88:E88" si="18">SUM(D89:D91)</f>
        <v>212881000</v>
      </c>
      <c r="E88" s="44">
        <f t="shared" si="18"/>
        <v>220486200</v>
      </c>
    </row>
    <row r="89" spans="1:5" x14ac:dyDescent="0.2">
      <c r="A89" s="1" t="s">
        <v>125</v>
      </c>
      <c r="B89" s="25"/>
      <c r="C89" s="42">
        <v>222908000</v>
      </c>
      <c r="D89" s="42">
        <v>212881000</v>
      </c>
      <c r="E89" s="42">
        <v>220486200</v>
      </c>
    </row>
    <row r="90" spans="1:5" ht="38.25" x14ac:dyDescent="0.2">
      <c r="A90" s="58" t="s">
        <v>70</v>
      </c>
      <c r="B90" s="25"/>
      <c r="C90" s="42"/>
      <c r="D90" s="42"/>
      <c r="E90" s="42"/>
    </row>
    <row r="91" spans="1:5" ht="39" customHeight="1" x14ac:dyDescent="0.2">
      <c r="A91" s="67" t="s">
        <v>119</v>
      </c>
      <c r="B91" s="25"/>
      <c r="C91" s="31">
        <v>2152400</v>
      </c>
      <c r="D91" s="31"/>
      <c r="E91" s="31"/>
    </row>
    <row r="92" spans="1:5" x14ac:dyDescent="0.2">
      <c r="A92" s="9" t="s">
        <v>23</v>
      </c>
      <c r="B92" s="25" t="s">
        <v>51</v>
      </c>
      <c r="C92" s="44">
        <f>+C93</f>
        <v>41287632.890000001</v>
      </c>
      <c r="D92" s="44">
        <f t="shared" ref="D92:E92" si="19">+D93</f>
        <v>2145586.02</v>
      </c>
      <c r="E92" s="44">
        <f t="shared" si="19"/>
        <v>1326350.33</v>
      </c>
    </row>
    <row r="93" spans="1:5" ht="25.5" x14ac:dyDescent="0.2">
      <c r="A93" s="8" t="s">
        <v>114</v>
      </c>
      <c r="B93" s="25" t="s">
        <v>115</v>
      </c>
      <c r="C93" s="44">
        <f>SUM(C94:C97)</f>
        <v>41287632.890000001</v>
      </c>
      <c r="D93" s="44">
        <f t="shared" ref="D93:E93" si="20">SUM(D94:D97)</f>
        <v>2145586.02</v>
      </c>
      <c r="E93" s="44">
        <f t="shared" si="20"/>
        <v>1326350.33</v>
      </c>
    </row>
    <row r="94" spans="1:5" ht="25.5" x14ac:dyDescent="0.2">
      <c r="A94" s="1" t="s">
        <v>128</v>
      </c>
      <c r="B94" s="25"/>
      <c r="C94" s="44">
        <v>702000</v>
      </c>
      <c r="D94" s="44">
        <v>630000</v>
      </c>
      <c r="E94" s="44">
        <v>630000</v>
      </c>
    </row>
    <row r="95" spans="1:5" ht="25.5" x14ac:dyDescent="0.2">
      <c r="A95" s="1" t="s">
        <v>65</v>
      </c>
      <c r="B95" s="49"/>
      <c r="C95" s="44">
        <v>1515586.02</v>
      </c>
      <c r="D95" s="44">
        <v>1515586.02</v>
      </c>
      <c r="E95" s="44">
        <v>696350.33</v>
      </c>
    </row>
    <row r="96" spans="1:5" ht="63.75" x14ac:dyDescent="0.2">
      <c r="A96" s="1" t="s">
        <v>75</v>
      </c>
      <c r="B96" s="49"/>
      <c r="C96" s="44">
        <v>16046.87</v>
      </c>
      <c r="D96" s="44"/>
      <c r="E96" s="44"/>
    </row>
    <row r="97" spans="1:5" ht="25.5" x14ac:dyDescent="0.2">
      <c r="A97" s="67" t="s">
        <v>120</v>
      </c>
      <c r="B97" s="49"/>
      <c r="C97" s="44">
        <v>39054000</v>
      </c>
      <c r="D97" s="44"/>
      <c r="E97" s="44"/>
    </row>
    <row r="98" spans="1:5" x14ac:dyDescent="0.2">
      <c r="A98" s="8"/>
      <c r="B98" s="25"/>
      <c r="C98" s="30"/>
      <c r="D98" s="30"/>
      <c r="E98" s="30"/>
    </row>
    <row r="99" spans="1:5" ht="14.1" customHeight="1" x14ac:dyDescent="0.2">
      <c r="A99" s="10" t="s">
        <v>17</v>
      </c>
      <c r="B99" s="29"/>
      <c r="C99" s="45">
        <f>C12+C45</f>
        <v>970148001.93999994</v>
      </c>
      <c r="D99" s="45">
        <f>D12+D45</f>
        <v>900335165.51999998</v>
      </c>
      <c r="E99" s="45">
        <f>E12+E45</f>
        <v>922464352.67999995</v>
      </c>
    </row>
    <row r="100" spans="1:5" x14ac:dyDescent="0.2">
      <c r="A100" s="11"/>
      <c r="B100" s="12"/>
    </row>
  </sheetData>
  <mergeCells count="4">
    <mergeCell ref="C8:E8"/>
    <mergeCell ref="A6:E6"/>
    <mergeCell ref="A8:A9"/>
    <mergeCell ref="B8:B9"/>
  </mergeCells>
  <phoneticPr fontId="0" type="noConversion"/>
  <pageMargins left="0.78740157480314965" right="0.19685039370078741" top="0.39370078740157483" bottom="0.39370078740157483" header="0.51181102362204722" footer="0.51181102362204722"/>
  <pageSetup paperSize="9" scale="60" firstPageNumber="44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</vt:lpstr>
      <vt:lpstr>'2022'!Заголовки_для_печати</vt:lpstr>
      <vt:lpstr>'2022'!Область_печати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Пунягов</dc:creator>
  <cp:lastModifiedBy>Олупкина Н.А.</cp:lastModifiedBy>
  <cp:lastPrinted>2022-11-13T07:37:00Z</cp:lastPrinted>
  <dcterms:created xsi:type="dcterms:W3CDTF">2004-09-13T07:20:24Z</dcterms:created>
  <dcterms:modified xsi:type="dcterms:W3CDTF">2022-12-16T06:17:29Z</dcterms:modified>
</cp:coreProperties>
</file>