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0" yWindow="15" windowWidth="20730" windowHeight="11760"/>
  </bookViews>
  <sheets>
    <sheet name="2023" sheetId="1" r:id="rId1"/>
  </sheets>
  <definedNames>
    <definedName name="_xlnm.Print_Titles" localSheetId="0">'2023'!$13:$14</definedName>
    <definedName name="_xlnm.Print_Area" localSheetId="0">'2023'!$A$1:$X$143</definedName>
  </definedNames>
  <calcPr calcId="125725" iterate="1"/>
</workbook>
</file>

<file path=xl/calcChain.xml><?xml version="1.0" encoding="utf-8"?>
<calcChain xmlns="http://schemas.openxmlformats.org/spreadsheetml/2006/main">
  <c r="S79" i="1"/>
  <c r="T79"/>
  <c r="R79"/>
  <c r="U97"/>
  <c r="R123"/>
  <c r="R139" l="1"/>
  <c r="U52" l="1"/>
  <c r="V52"/>
  <c r="W52"/>
  <c r="U53"/>
  <c r="V53"/>
  <c r="W53"/>
  <c r="U54"/>
  <c r="V54"/>
  <c r="W54"/>
  <c r="U55"/>
  <c r="V55"/>
  <c r="W55"/>
  <c r="U56"/>
  <c r="V56"/>
  <c r="W56"/>
  <c r="U57"/>
  <c r="V57"/>
  <c r="W57"/>
  <c r="U58"/>
  <c r="V58"/>
  <c r="W58"/>
  <c r="U59"/>
  <c r="V59"/>
  <c r="W59"/>
  <c r="S51"/>
  <c r="S50" s="1"/>
  <c r="V50" s="1"/>
  <c r="T51"/>
  <c r="T50" s="1"/>
  <c r="W50" s="1"/>
  <c r="R51"/>
  <c r="R50" s="1"/>
  <c r="W51" l="1"/>
  <c r="V51"/>
  <c r="U50"/>
  <c r="U51"/>
  <c r="S123"/>
  <c r="T123"/>
  <c r="U137"/>
  <c r="V96" l="1"/>
  <c r="W96"/>
  <c r="U96"/>
  <c r="R94"/>
  <c r="V95"/>
  <c r="W95"/>
  <c r="U95"/>
  <c r="R107"/>
  <c r="U94"/>
  <c r="V94"/>
  <c r="W94"/>
  <c r="U93"/>
  <c r="V93"/>
  <c r="W93"/>
  <c r="U92"/>
  <c r="V92"/>
  <c r="W92"/>
  <c r="T140" l="1"/>
  <c r="S140"/>
  <c r="R140"/>
  <c r="T138"/>
  <c r="S138"/>
  <c r="R138"/>
  <c r="T122"/>
  <c r="T119"/>
  <c r="T118" s="1"/>
  <c r="S119"/>
  <c r="S118" s="1"/>
  <c r="R119"/>
  <c r="R118" s="1"/>
  <c r="T114"/>
  <c r="S114"/>
  <c r="R114"/>
  <c r="T99"/>
  <c r="S99"/>
  <c r="R99"/>
  <c r="T78"/>
  <c r="R78"/>
  <c r="T72"/>
  <c r="S72"/>
  <c r="R72"/>
  <c r="T46"/>
  <c r="S46"/>
  <c r="R46"/>
  <c r="T43"/>
  <c r="S43"/>
  <c r="R43"/>
  <c r="T40"/>
  <c r="S40"/>
  <c r="R40"/>
  <c r="T38"/>
  <c r="S38"/>
  <c r="R38"/>
  <c r="T35"/>
  <c r="S35"/>
  <c r="R35"/>
  <c r="T31"/>
  <c r="S31"/>
  <c r="R31"/>
  <c r="T27"/>
  <c r="S27"/>
  <c r="R27"/>
  <c r="T23"/>
  <c r="S23"/>
  <c r="R23"/>
  <c r="T21"/>
  <c r="S21"/>
  <c r="R21"/>
  <c r="T19"/>
  <c r="S19"/>
  <c r="R19"/>
  <c r="R17" l="1"/>
  <c r="S17"/>
  <c r="T17"/>
  <c r="T98"/>
  <c r="R122"/>
  <c r="R65"/>
  <c r="T65"/>
  <c r="R98"/>
  <c r="S78"/>
  <c r="S98"/>
  <c r="S122"/>
  <c r="M79"/>
  <c r="N79"/>
  <c r="L79"/>
  <c r="O91"/>
  <c r="U91" s="1"/>
  <c r="P91"/>
  <c r="V91" s="1"/>
  <c r="Q91"/>
  <c r="W91" s="1"/>
  <c r="R63" l="1"/>
  <c r="R61" s="1"/>
  <c r="S65"/>
  <c r="T63"/>
  <c r="M99"/>
  <c r="N99"/>
  <c r="L99"/>
  <c r="T61" l="1"/>
  <c r="S63"/>
  <c r="R143"/>
  <c r="M123"/>
  <c r="N123"/>
  <c r="L123"/>
  <c r="L122" s="1"/>
  <c r="O136"/>
  <c r="U136" s="1"/>
  <c r="O135"/>
  <c r="U135" s="1"/>
  <c r="O134"/>
  <c r="U134" s="1"/>
  <c r="O133"/>
  <c r="U133" s="1"/>
  <c r="P133"/>
  <c r="V133" s="1"/>
  <c r="Q133"/>
  <c r="W133" s="1"/>
  <c r="O90"/>
  <c r="U90" s="1"/>
  <c r="P90"/>
  <c r="V90" s="1"/>
  <c r="Q90"/>
  <c r="W90" s="1"/>
  <c r="O77"/>
  <c r="U77" s="1"/>
  <c r="P77"/>
  <c r="V77" s="1"/>
  <c r="Q77"/>
  <c r="W77" s="1"/>
  <c r="O89"/>
  <c r="U89" s="1"/>
  <c r="P89"/>
  <c r="V89" s="1"/>
  <c r="Q89"/>
  <c r="W89" s="1"/>
  <c r="O132"/>
  <c r="U132" s="1"/>
  <c r="P132"/>
  <c r="V132" s="1"/>
  <c r="Q132"/>
  <c r="W132" s="1"/>
  <c r="O70"/>
  <c r="U70" s="1"/>
  <c r="P70"/>
  <c r="V70" s="1"/>
  <c r="Q70"/>
  <c r="W70" s="1"/>
  <c r="O71"/>
  <c r="U71" s="1"/>
  <c r="P71"/>
  <c r="V71" s="1"/>
  <c r="Q71"/>
  <c r="W71" s="1"/>
  <c r="D123"/>
  <c r="E123"/>
  <c r="C123"/>
  <c r="O131"/>
  <c r="U131" s="1"/>
  <c r="P131"/>
  <c r="V131" s="1"/>
  <c r="Q131"/>
  <c r="W131" s="1"/>
  <c r="S61" l="1"/>
  <c r="T143"/>
  <c r="Q139"/>
  <c r="P139"/>
  <c r="O139"/>
  <c r="M138"/>
  <c r="N138"/>
  <c r="L138"/>
  <c r="D138"/>
  <c r="C138"/>
  <c r="E138" s="1"/>
  <c r="P138" l="1"/>
  <c r="V139"/>
  <c r="V138" s="1"/>
  <c r="Q138"/>
  <c r="W139"/>
  <c r="W138" s="1"/>
  <c r="O138"/>
  <c r="U139"/>
  <c r="U138" s="1"/>
  <c r="S143"/>
  <c r="N140"/>
  <c r="M140"/>
  <c r="L140"/>
  <c r="N122"/>
  <c r="M122"/>
  <c r="N119"/>
  <c r="N118" s="1"/>
  <c r="M119"/>
  <c r="M118" s="1"/>
  <c r="L119"/>
  <c r="N114"/>
  <c r="M114"/>
  <c r="L114"/>
  <c r="N78"/>
  <c r="L78"/>
  <c r="N72"/>
  <c r="M72"/>
  <c r="L72"/>
  <c r="N46"/>
  <c r="M46"/>
  <c r="L46"/>
  <c r="N43"/>
  <c r="M43"/>
  <c r="L43"/>
  <c r="N40"/>
  <c r="M40"/>
  <c r="L40"/>
  <c r="N38"/>
  <c r="M38"/>
  <c r="L38"/>
  <c r="N35"/>
  <c r="M35"/>
  <c r="L35"/>
  <c r="N31"/>
  <c r="M31"/>
  <c r="L31"/>
  <c r="N27"/>
  <c r="M27"/>
  <c r="L27"/>
  <c r="N23"/>
  <c r="M23"/>
  <c r="L23"/>
  <c r="N21"/>
  <c r="M21"/>
  <c r="L21"/>
  <c r="N19"/>
  <c r="M19"/>
  <c r="L19"/>
  <c r="N17" l="1"/>
  <c r="L65"/>
  <c r="N65"/>
  <c r="M17"/>
  <c r="L17"/>
  <c r="M78"/>
  <c r="M65" s="1"/>
  <c r="N98"/>
  <c r="L118"/>
  <c r="M98"/>
  <c r="I130"/>
  <c r="O130" s="1"/>
  <c r="U130" s="1"/>
  <c r="J130"/>
  <c r="P130" s="1"/>
  <c r="V130" s="1"/>
  <c r="K130"/>
  <c r="Q130" s="1"/>
  <c r="W130" s="1"/>
  <c r="J141"/>
  <c r="P141" s="1"/>
  <c r="V141" s="1"/>
  <c r="K141"/>
  <c r="Q141" s="1"/>
  <c r="W141" s="1"/>
  <c r="F141"/>
  <c r="F140" s="1"/>
  <c r="D140"/>
  <c r="E140"/>
  <c r="G140"/>
  <c r="H140"/>
  <c r="C140"/>
  <c r="K140" l="1"/>
  <c r="Q140" s="1"/>
  <c r="W140" s="1"/>
  <c r="I140"/>
  <c r="O140" s="1"/>
  <c r="U140" s="1"/>
  <c r="J140"/>
  <c r="P140" s="1"/>
  <c r="V140" s="1"/>
  <c r="I141"/>
  <c r="O141" s="1"/>
  <c r="U141" s="1"/>
  <c r="L98"/>
  <c r="N63"/>
  <c r="N61" s="1"/>
  <c r="F123"/>
  <c r="I123" s="1"/>
  <c r="G123"/>
  <c r="H123"/>
  <c r="I75"/>
  <c r="O75" s="1"/>
  <c r="U75" s="1"/>
  <c r="J75"/>
  <c r="P75" s="1"/>
  <c r="V75" s="1"/>
  <c r="K75"/>
  <c r="Q75" s="1"/>
  <c r="W75" s="1"/>
  <c r="I76"/>
  <c r="O76" s="1"/>
  <c r="U76" s="1"/>
  <c r="J76"/>
  <c r="P76" s="1"/>
  <c r="V76" s="1"/>
  <c r="K76"/>
  <c r="Q76" s="1"/>
  <c r="W76" s="1"/>
  <c r="M63" l="1"/>
  <c r="M61" s="1"/>
  <c r="L63"/>
  <c r="L61" s="1"/>
  <c r="I129"/>
  <c r="O129" s="1"/>
  <c r="U129" s="1"/>
  <c r="J129"/>
  <c r="P129" s="1"/>
  <c r="V129" s="1"/>
  <c r="K129"/>
  <c r="Q129" s="1"/>
  <c r="W129" s="1"/>
  <c r="I73"/>
  <c r="O73" s="1"/>
  <c r="U73" s="1"/>
  <c r="J73"/>
  <c r="P73" s="1"/>
  <c r="V73" s="1"/>
  <c r="K73"/>
  <c r="Q73" s="1"/>
  <c r="W73" s="1"/>
  <c r="I74"/>
  <c r="O74" s="1"/>
  <c r="U74" s="1"/>
  <c r="J74"/>
  <c r="P74" s="1"/>
  <c r="V74" s="1"/>
  <c r="K74"/>
  <c r="Q74" s="1"/>
  <c r="W74" s="1"/>
  <c r="D72"/>
  <c r="E72"/>
  <c r="F72"/>
  <c r="G72"/>
  <c r="H72"/>
  <c r="C72"/>
  <c r="I128"/>
  <c r="O128" s="1"/>
  <c r="U128" s="1"/>
  <c r="J128"/>
  <c r="P128" s="1"/>
  <c r="V128" s="1"/>
  <c r="K128"/>
  <c r="Q128" s="1"/>
  <c r="W128" s="1"/>
  <c r="N143" l="1"/>
  <c r="G79"/>
  <c r="H79"/>
  <c r="F79"/>
  <c r="D79"/>
  <c r="E79"/>
  <c r="C79"/>
  <c r="K88"/>
  <c r="Q88" s="1"/>
  <c r="W88" s="1"/>
  <c r="J88"/>
  <c r="P88" s="1"/>
  <c r="V88" s="1"/>
  <c r="I88"/>
  <c r="O88" s="1"/>
  <c r="U88" s="1"/>
  <c r="L143" l="1"/>
  <c r="M143"/>
  <c r="G122"/>
  <c r="H122"/>
  <c r="F122"/>
  <c r="F119"/>
  <c r="F118" s="1"/>
  <c r="G119"/>
  <c r="G118" s="1"/>
  <c r="H119"/>
  <c r="H118" s="1"/>
  <c r="F114"/>
  <c r="G114"/>
  <c r="H114"/>
  <c r="F99"/>
  <c r="G99"/>
  <c r="H99"/>
  <c r="F78"/>
  <c r="F65" s="1"/>
  <c r="H78"/>
  <c r="H65" s="1"/>
  <c r="G78"/>
  <c r="G65" s="1"/>
  <c r="F46"/>
  <c r="G46"/>
  <c r="H46"/>
  <c r="F43"/>
  <c r="G43"/>
  <c r="H43"/>
  <c r="F40"/>
  <c r="G40"/>
  <c r="H40"/>
  <c r="F38"/>
  <c r="G38"/>
  <c r="H38"/>
  <c r="F35"/>
  <c r="G35"/>
  <c r="H35"/>
  <c r="F31"/>
  <c r="G31"/>
  <c r="H31"/>
  <c r="F27"/>
  <c r="G27"/>
  <c r="H27"/>
  <c r="F23"/>
  <c r="G23"/>
  <c r="H23"/>
  <c r="F21"/>
  <c r="G21"/>
  <c r="H21"/>
  <c r="F19"/>
  <c r="G19"/>
  <c r="H19"/>
  <c r="K127"/>
  <c r="Q127" s="1"/>
  <c r="W127" s="1"/>
  <c r="J127"/>
  <c r="P127" s="1"/>
  <c r="V127" s="1"/>
  <c r="I127"/>
  <c r="O127" s="1"/>
  <c r="U127" s="1"/>
  <c r="K126"/>
  <c r="Q126" s="1"/>
  <c r="W126" s="1"/>
  <c r="J126"/>
  <c r="P126" s="1"/>
  <c r="V126" s="1"/>
  <c r="I126"/>
  <c r="O126" s="1"/>
  <c r="U126" s="1"/>
  <c r="K125"/>
  <c r="Q125" s="1"/>
  <c r="W125" s="1"/>
  <c r="J125"/>
  <c r="P125" s="1"/>
  <c r="V125" s="1"/>
  <c r="I125"/>
  <c r="O125" s="1"/>
  <c r="U125" s="1"/>
  <c r="K124"/>
  <c r="Q124" s="1"/>
  <c r="W124" s="1"/>
  <c r="J124"/>
  <c r="P124" s="1"/>
  <c r="V124" s="1"/>
  <c r="I124"/>
  <c r="O124" s="1"/>
  <c r="U124" s="1"/>
  <c r="K121"/>
  <c r="Q121" s="1"/>
  <c r="W121" s="1"/>
  <c r="J121"/>
  <c r="P121" s="1"/>
  <c r="V121" s="1"/>
  <c r="I121"/>
  <c r="O121" s="1"/>
  <c r="U121" s="1"/>
  <c r="K120"/>
  <c r="Q120" s="1"/>
  <c r="W120" s="1"/>
  <c r="J120"/>
  <c r="P120" s="1"/>
  <c r="V120" s="1"/>
  <c r="I120"/>
  <c r="O120" s="1"/>
  <c r="U120" s="1"/>
  <c r="K117"/>
  <c r="Q117" s="1"/>
  <c r="W117" s="1"/>
  <c r="J117"/>
  <c r="P117" s="1"/>
  <c r="V117" s="1"/>
  <c r="I117"/>
  <c r="O117" s="1"/>
  <c r="U117" s="1"/>
  <c r="K116"/>
  <c r="Q116" s="1"/>
  <c r="W116" s="1"/>
  <c r="J116"/>
  <c r="P116" s="1"/>
  <c r="V116" s="1"/>
  <c r="I116"/>
  <c r="O116" s="1"/>
  <c r="U116" s="1"/>
  <c r="K115"/>
  <c r="Q115" s="1"/>
  <c r="W115" s="1"/>
  <c r="J115"/>
  <c r="P115" s="1"/>
  <c r="V115" s="1"/>
  <c r="I115"/>
  <c r="O115" s="1"/>
  <c r="U115" s="1"/>
  <c r="K113"/>
  <c r="Q113" s="1"/>
  <c r="W113" s="1"/>
  <c r="J113"/>
  <c r="P113" s="1"/>
  <c r="V113" s="1"/>
  <c r="I113"/>
  <c r="O113" s="1"/>
  <c r="U113" s="1"/>
  <c r="K112"/>
  <c r="Q112" s="1"/>
  <c r="W112" s="1"/>
  <c r="J112"/>
  <c r="P112" s="1"/>
  <c r="V112" s="1"/>
  <c r="I112"/>
  <c r="O112" s="1"/>
  <c r="U112" s="1"/>
  <c r="K111"/>
  <c r="Q111" s="1"/>
  <c r="W111" s="1"/>
  <c r="J111"/>
  <c r="P111" s="1"/>
  <c r="V111" s="1"/>
  <c r="I111"/>
  <c r="O111" s="1"/>
  <c r="U111" s="1"/>
  <c r="K110"/>
  <c r="Q110" s="1"/>
  <c r="W110" s="1"/>
  <c r="J110"/>
  <c r="P110" s="1"/>
  <c r="V110" s="1"/>
  <c r="I110"/>
  <c r="O110" s="1"/>
  <c r="U110" s="1"/>
  <c r="K109"/>
  <c r="Q109" s="1"/>
  <c r="W109" s="1"/>
  <c r="J109"/>
  <c r="P109" s="1"/>
  <c r="V109" s="1"/>
  <c r="I109"/>
  <c r="O109" s="1"/>
  <c r="U109" s="1"/>
  <c r="K107"/>
  <c r="Q107" s="1"/>
  <c r="W107" s="1"/>
  <c r="J107"/>
  <c r="P107" s="1"/>
  <c r="V107" s="1"/>
  <c r="K106"/>
  <c r="Q106" s="1"/>
  <c r="W106" s="1"/>
  <c r="J106"/>
  <c r="P106" s="1"/>
  <c r="V106" s="1"/>
  <c r="I106"/>
  <c r="O106" s="1"/>
  <c r="U106" s="1"/>
  <c r="K105"/>
  <c r="Q105" s="1"/>
  <c r="W105" s="1"/>
  <c r="J105"/>
  <c r="P105" s="1"/>
  <c r="V105" s="1"/>
  <c r="I105"/>
  <c r="O105" s="1"/>
  <c r="U105" s="1"/>
  <c r="K104"/>
  <c r="Q104" s="1"/>
  <c r="W104" s="1"/>
  <c r="J104"/>
  <c r="P104" s="1"/>
  <c r="V104" s="1"/>
  <c r="I104"/>
  <c r="O104" s="1"/>
  <c r="U104" s="1"/>
  <c r="K103"/>
  <c r="Q103" s="1"/>
  <c r="W103" s="1"/>
  <c r="J103"/>
  <c r="P103" s="1"/>
  <c r="V103" s="1"/>
  <c r="I103"/>
  <c r="O103" s="1"/>
  <c r="U103" s="1"/>
  <c r="K102"/>
  <c r="Q102" s="1"/>
  <c r="W102" s="1"/>
  <c r="J102"/>
  <c r="P102" s="1"/>
  <c r="V102" s="1"/>
  <c r="I102"/>
  <c r="O102" s="1"/>
  <c r="U102" s="1"/>
  <c r="K101"/>
  <c r="Q101" s="1"/>
  <c r="W101" s="1"/>
  <c r="J101"/>
  <c r="P101" s="1"/>
  <c r="V101" s="1"/>
  <c r="I101"/>
  <c r="O101" s="1"/>
  <c r="U101" s="1"/>
  <c r="K100"/>
  <c r="Q100" s="1"/>
  <c r="W100" s="1"/>
  <c r="J100"/>
  <c r="P100" s="1"/>
  <c r="V100" s="1"/>
  <c r="I100"/>
  <c r="O100" s="1"/>
  <c r="U100" s="1"/>
  <c r="K87"/>
  <c r="Q87" s="1"/>
  <c r="W87" s="1"/>
  <c r="J87"/>
  <c r="P87" s="1"/>
  <c r="V87" s="1"/>
  <c r="I87"/>
  <c r="O87" s="1"/>
  <c r="U87" s="1"/>
  <c r="K86"/>
  <c r="Q86" s="1"/>
  <c r="W86" s="1"/>
  <c r="J86"/>
  <c r="P86" s="1"/>
  <c r="V86" s="1"/>
  <c r="I86"/>
  <c r="O86" s="1"/>
  <c r="U86" s="1"/>
  <c r="K85"/>
  <c r="Q85" s="1"/>
  <c r="W85" s="1"/>
  <c r="J85"/>
  <c r="P85" s="1"/>
  <c r="V85" s="1"/>
  <c r="I85"/>
  <c r="O85" s="1"/>
  <c r="U85" s="1"/>
  <c r="K84"/>
  <c r="Q84" s="1"/>
  <c r="W84" s="1"/>
  <c r="J84"/>
  <c r="P84" s="1"/>
  <c r="V84" s="1"/>
  <c r="I84"/>
  <c r="O84" s="1"/>
  <c r="U84" s="1"/>
  <c r="K83"/>
  <c r="Q83" s="1"/>
  <c r="W83" s="1"/>
  <c r="J83"/>
  <c r="P83" s="1"/>
  <c r="V83" s="1"/>
  <c r="I83"/>
  <c r="O83" s="1"/>
  <c r="U83" s="1"/>
  <c r="K82"/>
  <c r="Q82" s="1"/>
  <c r="W82" s="1"/>
  <c r="J82"/>
  <c r="P82" s="1"/>
  <c r="V82" s="1"/>
  <c r="I82"/>
  <c r="O82" s="1"/>
  <c r="U82" s="1"/>
  <c r="K81"/>
  <c r="Q81" s="1"/>
  <c r="W81" s="1"/>
  <c r="J81"/>
  <c r="P81" s="1"/>
  <c r="V81" s="1"/>
  <c r="I81"/>
  <c r="O81" s="1"/>
  <c r="U81" s="1"/>
  <c r="K80"/>
  <c r="Q80" s="1"/>
  <c r="W80" s="1"/>
  <c r="J80"/>
  <c r="P80" s="1"/>
  <c r="V80" s="1"/>
  <c r="I80"/>
  <c r="O80" s="1"/>
  <c r="U80" s="1"/>
  <c r="K79"/>
  <c r="Q79" s="1"/>
  <c r="W79" s="1"/>
  <c r="J79"/>
  <c r="P79" s="1"/>
  <c r="V79" s="1"/>
  <c r="K72"/>
  <c r="Q72" s="1"/>
  <c r="W72" s="1"/>
  <c r="J72"/>
  <c r="P72" s="1"/>
  <c r="V72" s="1"/>
  <c r="I72"/>
  <c r="O72" s="1"/>
  <c r="U72" s="1"/>
  <c r="K69"/>
  <c r="Q69" s="1"/>
  <c r="W69" s="1"/>
  <c r="J69"/>
  <c r="P69" s="1"/>
  <c r="V69" s="1"/>
  <c r="I69"/>
  <c r="O69" s="1"/>
  <c r="U69" s="1"/>
  <c r="K68"/>
  <c r="Q68" s="1"/>
  <c r="W68" s="1"/>
  <c r="J68"/>
  <c r="P68" s="1"/>
  <c r="V68" s="1"/>
  <c r="I68"/>
  <c r="O68" s="1"/>
  <c r="U68" s="1"/>
  <c r="K67"/>
  <c r="Q67" s="1"/>
  <c r="W67" s="1"/>
  <c r="J67"/>
  <c r="P67" s="1"/>
  <c r="V67" s="1"/>
  <c r="I67"/>
  <c r="O67" s="1"/>
  <c r="U67" s="1"/>
  <c r="K66"/>
  <c r="Q66" s="1"/>
  <c r="W66" s="1"/>
  <c r="J66"/>
  <c r="P66" s="1"/>
  <c r="V66" s="1"/>
  <c r="I66"/>
  <c r="O66" s="1"/>
  <c r="U66" s="1"/>
  <c r="K64"/>
  <c r="Q64" s="1"/>
  <c r="J64"/>
  <c r="P64" s="1"/>
  <c r="I64"/>
  <c r="O64" s="1"/>
  <c r="K62"/>
  <c r="Q62" s="1"/>
  <c r="J62"/>
  <c r="P62" s="1"/>
  <c r="I62"/>
  <c r="O62" s="1"/>
  <c r="K49"/>
  <c r="J49"/>
  <c r="I49"/>
  <c r="K48"/>
  <c r="Q48" s="1"/>
  <c r="W48" s="1"/>
  <c r="J48"/>
  <c r="P48" s="1"/>
  <c r="V48" s="1"/>
  <c r="I48"/>
  <c r="O48" s="1"/>
  <c r="U48" s="1"/>
  <c r="K47"/>
  <c r="Q47" s="1"/>
  <c r="W47" s="1"/>
  <c r="J47"/>
  <c r="P47" s="1"/>
  <c r="V47" s="1"/>
  <c r="I47"/>
  <c r="O47" s="1"/>
  <c r="U47" s="1"/>
  <c r="K45"/>
  <c r="Q45" s="1"/>
  <c r="W45" s="1"/>
  <c r="J45"/>
  <c r="P45" s="1"/>
  <c r="V45" s="1"/>
  <c r="I45"/>
  <c r="O45" s="1"/>
  <c r="U45" s="1"/>
  <c r="K44"/>
  <c r="Q44" s="1"/>
  <c r="W44" s="1"/>
  <c r="J44"/>
  <c r="P44" s="1"/>
  <c r="V44" s="1"/>
  <c r="I44"/>
  <c r="O44" s="1"/>
  <c r="U44" s="1"/>
  <c r="K42"/>
  <c r="Q42" s="1"/>
  <c r="W42" s="1"/>
  <c r="J42"/>
  <c r="P42" s="1"/>
  <c r="V42" s="1"/>
  <c r="I42"/>
  <c r="O42" s="1"/>
  <c r="U42" s="1"/>
  <c r="K41"/>
  <c r="Q41" s="1"/>
  <c r="W41" s="1"/>
  <c r="J41"/>
  <c r="P41" s="1"/>
  <c r="V41" s="1"/>
  <c r="I41"/>
  <c r="O41" s="1"/>
  <c r="U41" s="1"/>
  <c r="K39"/>
  <c r="Q39" s="1"/>
  <c r="W39" s="1"/>
  <c r="J39"/>
  <c r="P39" s="1"/>
  <c r="V39" s="1"/>
  <c r="I39"/>
  <c r="O39" s="1"/>
  <c r="U39" s="1"/>
  <c r="K37"/>
  <c r="Q37" s="1"/>
  <c r="W37" s="1"/>
  <c r="J37"/>
  <c r="P37" s="1"/>
  <c r="V37" s="1"/>
  <c r="I37"/>
  <c r="O37" s="1"/>
  <c r="U37" s="1"/>
  <c r="K36"/>
  <c r="Q36" s="1"/>
  <c r="W36" s="1"/>
  <c r="J36"/>
  <c r="P36" s="1"/>
  <c r="V36" s="1"/>
  <c r="I36"/>
  <c r="O36" s="1"/>
  <c r="U36" s="1"/>
  <c r="K34"/>
  <c r="Q34" s="1"/>
  <c r="W34" s="1"/>
  <c r="J34"/>
  <c r="P34" s="1"/>
  <c r="V34" s="1"/>
  <c r="I34"/>
  <c r="O34" s="1"/>
  <c r="U34" s="1"/>
  <c r="K33"/>
  <c r="Q33" s="1"/>
  <c r="W33" s="1"/>
  <c r="J33"/>
  <c r="P33" s="1"/>
  <c r="V33" s="1"/>
  <c r="I33"/>
  <c r="O33" s="1"/>
  <c r="U33" s="1"/>
  <c r="K32"/>
  <c r="Q32" s="1"/>
  <c r="W32" s="1"/>
  <c r="J32"/>
  <c r="P32" s="1"/>
  <c r="V32" s="1"/>
  <c r="I32"/>
  <c r="O32" s="1"/>
  <c r="U32" s="1"/>
  <c r="K30"/>
  <c r="Q30" s="1"/>
  <c r="W30" s="1"/>
  <c r="J30"/>
  <c r="P30" s="1"/>
  <c r="V30" s="1"/>
  <c r="I30"/>
  <c r="O30" s="1"/>
  <c r="U30" s="1"/>
  <c r="K29"/>
  <c r="Q29" s="1"/>
  <c r="W29" s="1"/>
  <c r="J29"/>
  <c r="P29" s="1"/>
  <c r="V29" s="1"/>
  <c r="I29"/>
  <c r="O29" s="1"/>
  <c r="U29" s="1"/>
  <c r="K28"/>
  <c r="Q28" s="1"/>
  <c r="W28" s="1"/>
  <c r="J28"/>
  <c r="P28" s="1"/>
  <c r="V28" s="1"/>
  <c r="I28"/>
  <c r="O28" s="1"/>
  <c r="U28" s="1"/>
  <c r="K26"/>
  <c r="Q26" s="1"/>
  <c r="W26" s="1"/>
  <c r="J26"/>
  <c r="P26" s="1"/>
  <c r="V26" s="1"/>
  <c r="I26"/>
  <c r="O26" s="1"/>
  <c r="U26" s="1"/>
  <c r="K25"/>
  <c r="Q25" s="1"/>
  <c r="W25" s="1"/>
  <c r="J25"/>
  <c r="P25" s="1"/>
  <c r="V25" s="1"/>
  <c r="I25"/>
  <c r="O25" s="1"/>
  <c r="U25" s="1"/>
  <c r="K24"/>
  <c r="Q24" s="1"/>
  <c r="W24" s="1"/>
  <c r="J24"/>
  <c r="P24" s="1"/>
  <c r="V24" s="1"/>
  <c r="I24"/>
  <c r="O24" s="1"/>
  <c r="U24" s="1"/>
  <c r="K22"/>
  <c r="Q22" s="1"/>
  <c r="W22" s="1"/>
  <c r="J22"/>
  <c r="P22" s="1"/>
  <c r="V22" s="1"/>
  <c r="I22"/>
  <c r="O22" s="1"/>
  <c r="U22" s="1"/>
  <c r="K20"/>
  <c r="Q20" s="1"/>
  <c r="W20" s="1"/>
  <c r="J20"/>
  <c r="P20" s="1"/>
  <c r="V20" s="1"/>
  <c r="I20"/>
  <c r="O20" s="1"/>
  <c r="U20" s="1"/>
  <c r="G17" l="1"/>
  <c r="F17"/>
  <c r="G98"/>
  <c r="G63" s="1"/>
  <c r="G61" s="1"/>
  <c r="F98"/>
  <c r="F63" s="1"/>
  <c r="H98"/>
  <c r="H63" s="1"/>
  <c r="H61" s="1"/>
  <c r="H17"/>
  <c r="I79"/>
  <c r="O79" s="1"/>
  <c r="U79" s="1"/>
  <c r="E46"/>
  <c r="K46" s="1"/>
  <c r="Q46" s="1"/>
  <c r="W46" s="1"/>
  <c r="D46"/>
  <c r="J46" s="1"/>
  <c r="P46" s="1"/>
  <c r="V46" s="1"/>
  <c r="C46"/>
  <c r="I46" s="1"/>
  <c r="O46" s="1"/>
  <c r="U46" s="1"/>
  <c r="E43"/>
  <c r="K43" s="1"/>
  <c r="Q43" s="1"/>
  <c r="W43" s="1"/>
  <c r="D43"/>
  <c r="J43" s="1"/>
  <c r="P43" s="1"/>
  <c r="V43" s="1"/>
  <c r="C43"/>
  <c r="I43" s="1"/>
  <c r="O43" s="1"/>
  <c r="U43" s="1"/>
  <c r="E40"/>
  <c r="K40" s="1"/>
  <c r="Q40" s="1"/>
  <c r="W40" s="1"/>
  <c r="D40"/>
  <c r="J40" s="1"/>
  <c r="P40" s="1"/>
  <c r="V40" s="1"/>
  <c r="C40"/>
  <c r="I40" s="1"/>
  <c r="O40" s="1"/>
  <c r="U40" s="1"/>
  <c r="E38"/>
  <c r="K38" s="1"/>
  <c r="Q38" s="1"/>
  <c r="W38" s="1"/>
  <c r="D38"/>
  <c r="J38" s="1"/>
  <c r="P38" s="1"/>
  <c r="V38" s="1"/>
  <c r="C38"/>
  <c r="I38" s="1"/>
  <c r="O38" s="1"/>
  <c r="U38" s="1"/>
  <c r="E35"/>
  <c r="K35" s="1"/>
  <c r="Q35" s="1"/>
  <c r="W35" s="1"/>
  <c r="D35"/>
  <c r="J35" s="1"/>
  <c r="P35" s="1"/>
  <c r="V35" s="1"/>
  <c r="C35"/>
  <c r="I35" s="1"/>
  <c r="O35" s="1"/>
  <c r="U35" s="1"/>
  <c r="E31"/>
  <c r="K31" s="1"/>
  <c r="Q31" s="1"/>
  <c r="W31" s="1"/>
  <c r="D31"/>
  <c r="J31" s="1"/>
  <c r="P31" s="1"/>
  <c r="V31" s="1"/>
  <c r="C31"/>
  <c r="I31" s="1"/>
  <c r="O31" s="1"/>
  <c r="U31" s="1"/>
  <c r="E27"/>
  <c r="K27" s="1"/>
  <c r="Q27" s="1"/>
  <c r="W27" s="1"/>
  <c r="D27"/>
  <c r="J27" s="1"/>
  <c r="P27" s="1"/>
  <c r="V27" s="1"/>
  <c r="C27"/>
  <c r="I27" s="1"/>
  <c r="O27" s="1"/>
  <c r="U27" s="1"/>
  <c r="E23"/>
  <c r="K23" s="1"/>
  <c r="Q23" s="1"/>
  <c r="W23" s="1"/>
  <c r="D23"/>
  <c r="J23" s="1"/>
  <c r="P23" s="1"/>
  <c r="V23" s="1"/>
  <c r="C23"/>
  <c r="I23" s="1"/>
  <c r="O23" s="1"/>
  <c r="U23" s="1"/>
  <c r="E21"/>
  <c r="K21" s="1"/>
  <c r="Q21" s="1"/>
  <c r="W21" s="1"/>
  <c r="D21"/>
  <c r="J21" s="1"/>
  <c r="P21" s="1"/>
  <c r="V21" s="1"/>
  <c r="C21"/>
  <c r="I21" s="1"/>
  <c r="O21" s="1"/>
  <c r="U21" s="1"/>
  <c r="E19"/>
  <c r="K19" s="1"/>
  <c r="Q19" s="1"/>
  <c r="W19" s="1"/>
  <c r="D19"/>
  <c r="J19" s="1"/>
  <c r="P19" s="1"/>
  <c r="V19" s="1"/>
  <c r="C19"/>
  <c r="I19" s="1"/>
  <c r="O19" s="1"/>
  <c r="U19" s="1"/>
  <c r="F61" l="1"/>
  <c r="F143" s="1"/>
  <c r="H143"/>
  <c r="G143"/>
  <c r="D17"/>
  <c r="J17" s="1"/>
  <c r="P17" s="1"/>
  <c r="V17" s="1"/>
  <c r="E17"/>
  <c r="K17" s="1"/>
  <c r="Q17" s="1"/>
  <c r="W17" s="1"/>
  <c r="C17"/>
  <c r="I17" s="1"/>
  <c r="O17" s="1"/>
  <c r="U17" s="1"/>
  <c r="J123"/>
  <c r="P123" s="1"/>
  <c r="V123" s="1"/>
  <c r="K123"/>
  <c r="Q123" s="1"/>
  <c r="W123" s="1"/>
  <c r="O123"/>
  <c r="U123" s="1"/>
  <c r="C107"/>
  <c r="D119"/>
  <c r="J119" s="1"/>
  <c r="P119" s="1"/>
  <c r="V119" s="1"/>
  <c r="E119"/>
  <c r="K119" s="1"/>
  <c r="Q119" s="1"/>
  <c r="W119" s="1"/>
  <c r="C119"/>
  <c r="I119" s="1"/>
  <c r="O119" s="1"/>
  <c r="U119" s="1"/>
  <c r="C99" l="1"/>
  <c r="I99" s="1"/>
  <c r="O99" s="1"/>
  <c r="U99" s="1"/>
  <c r="I107"/>
  <c r="O107" s="1"/>
  <c r="U107" s="1"/>
  <c r="E122"/>
  <c r="K122" s="1"/>
  <c r="Q122" s="1"/>
  <c r="W122" s="1"/>
  <c r="D122"/>
  <c r="J122" s="1"/>
  <c r="P122" s="1"/>
  <c r="V122" s="1"/>
  <c r="E118"/>
  <c r="K118" s="1"/>
  <c r="Q118" s="1"/>
  <c r="W118" s="1"/>
  <c r="D118"/>
  <c r="J118" s="1"/>
  <c r="P118" s="1"/>
  <c r="V118" s="1"/>
  <c r="E114"/>
  <c r="K114" s="1"/>
  <c r="Q114" s="1"/>
  <c r="W114" s="1"/>
  <c r="D114"/>
  <c r="J114" s="1"/>
  <c r="P114" s="1"/>
  <c r="V114" s="1"/>
  <c r="D99"/>
  <c r="J99" s="1"/>
  <c r="P99" s="1"/>
  <c r="V99" s="1"/>
  <c r="E99"/>
  <c r="K99" s="1"/>
  <c r="Q99" s="1"/>
  <c r="W99" s="1"/>
  <c r="E78"/>
  <c r="E65" s="1"/>
  <c r="D78"/>
  <c r="D65" s="1"/>
  <c r="J78" l="1"/>
  <c r="P78" s="1"/>
  <c r="V78" s="1"/>
  <c r="K78"/>
  <c r="Q78" s="1"/>
  <c r="W78" s="1"/>
  <c r="K65"/>
  <c r="Q65" s="1"/>
  <c r="W65" s="1"/>
  <c r="E98"/>
  <c r="K98" s="1"/>
  <c r="Q98" s="1"/>
  <c r="W98" s="1"/>
  <c r="D98"/>
  <c r="J98" s="1"/>
  <c r="P98" s="1"/>
  <c r="V98" s="1"/>
  <c r="J65"/>
  <c r="P65" s="1"/>
  <c r="V65" s="1"/>
  <c r="E63" l="1"/>
  <c r="D63"/>
  <c r="D61" s="1"/>
  <c r="K63" l="1"/>
  <c r="Q63" s="1"/>
  <c r="W63" s="1"/>
  <c r="E61"/>
  <c r="J61"/>
  <c r="P61" s="1"/>
  <c r="V61" s="1"/>
  <c r="J63"/>
  <c r="P63" s="1"/>
  <c r="V63" s="1"/>
  <c r="D143" l="1"/>
  <c r="J143" s="1"/>
  <c r="P143" s="1"/>
  <c r="V143" s="1"/>
  <c r="E143"/>
  <c r="K143" s="1"/>
  <c r="Q143" s="1"/>
  <c r="W143" s="1"/>
  <c r="K61"/>
  <c r="Q61" s="1"/>
  <c r="W61" s="1"/>
  <c r="C122"/>
  <c r="I122" s="1"/>
  <c r="O122" l="1"/>
  <c r="U122" s="1"/>
  <c r="C114"/>
  <c r="I114" s="1"/>
  <c r="O114" s="1"/>
  <c r="U114" s="1"/>
  <c r="C78"/>
  <c r="C65" s="1"/>
  <c r="I65" l="1"/>
  <c r="O65" s="1"/>
  <c r="U65" s="1"/>
  <c r="I78"/>
  <c r="O78" s="1"/>
  <c r="U78" s="1"/>
  <c r="C118"/>
  <c r="C98" l="1"/>
  <c r="I98" s="1"/>
  <c r="O98" s="1"/>
  <c r="U98" s="1"/>
  <c r="I118"/>
  <c r="O118" s="1"/>
  <c r="U118" s="1"/>
  <c r="C63" l="1"/>
  <c r="C61" s="1"/>
  <c r="C143" s="1"/>
  <c r="I143" s="1"/>
  <c r="O143" s="1"/>
  <c r="U143" s="1"/>
  <c r="I63" l="1"/>
  <c r="O63" s="1"/>
  <c r="U63" s="1"/>
  <c r="I61"/>
  <c r="O61" s="1"/>
  <c r="U61" s="1"/>
</calcChain>
</file>

<file path=xl/sharedStrings.xml><?xml version="1.0" encoding="utf-8"?>
<sst xmlns="http://schemas.openxmlformats.org/spreadsheetml/2006/main" count="235" uniqueCount="209">
  <si>
    <t>Налог на доходы физических лиц</t>
  </si>
  <si>
    <t>НАЛОГИ НА СОВОКУПНЫЙ ДОХОД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</si>
  <si>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</si>
  <si>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</si>
  <si>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НАЛОГИ НА ПРИБЫЛЬ, ДОХОДЫ</t>
  </si>
  <si>
    <t>ПЛАТЕЖИ ПРИ ПОЛЬЗОВАНИИ ПРИРОДНЫМИ РЕСУРСАМИ</t>
  </si>
  <si>
    <t>Единый сельскохозяйственный налог</t>
  </si>
  <si>
    <t>1 00 00000 00 0000 000</t>
  </si>
  <si>
    <t>1 01 00000 00 0000 000</t>
  </si>
  <si>
    <t>1 01 02000 01 0000 110</t>
  </si>
  <si>
    <t>1 05 00000 00 0000 000</t>
  </si>
  <si>
    <t>1 08 00000 00 0000 000</t>
  </si>
  <si>
    <t>1 11 00000 00 0000 000</t>
  </si>
  <si>
    <t>1 12 00000 00 0000 000</t>
  </si>
  <si>
    <t>2 00 00000 00 0000 000</t>
  </si>
  <si>
    <t>Наименование доходов</t>
  </si>
  <si>
    <t>Код бюджетной классификации Российской Федерации</t>
  </si>
  <si>
    <t>ВСЕГО ДОХОДОВ</t>
  </si>
  <si>
    <t xml:space="preserve">Прочие субсидии </t>
  </si>
  <si>
    <t>Прочие субвенции</t>
  </si>
  <si>
    <t>БЕЗВОЗМЕЗДНЫЕ ПОСТУПЛЕНИЯ ОТ ДРУГИХ БЮДЖЕТОВ БЮДЖЕТНОЙ СИСТЕМЫ РОССИЙСКОЙ ФЕДЕРАЦИИ</t>
  </si>
  <si>
    <t>1 16 00000 00 0000 000</t>
  </si>
  <si>
    <t>ШТРАФЫ, САНКЦИИ, ВОЗМЕЩЕНИЕ УЩЕРБА</t>
  </si>
  <si>
    <t>ИНЫЕ МЕЖБЮДЖЕТНЫЕ ТРАНСФЕРТЫ</t>
  </si>
  <si>
    <t>из них :для предоставления дотаций бюджетам муниципальных образований из областного фонда финансовой поддержки поселений</t>
  </si>
  <si>
    <t>на осуществление государственных полномочий по организации и осуществлению деятельности по опеке и попечительству</t>
  </si>
  <si>
    <t>ДОХОДЫ ОТ ПРОДАЖИ МАТЕРИАЛЬНЫХ И НЕМАТЕРИАЛЬНЫХ АКТИВОВ</t>
  </si>
  <si>
    <t>1 14 00000 00 0000 000</t>
  </si>
  <si>
    <t>к решению Собрания депутатов</t>
  </si>
  <si>
    <t>на осуществление государственных полномочий по выплате вознаграждений профессиональным опекунам</t>
  </si>
  <si>
    <t>из них: субсидия на софинансирование вопросов местного значения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</si>
  <si>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</si>
  <si>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</si>
  <si>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</si>
  <si>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</si>
  <si>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Доходы, получаемые в виде арендной платы за передачу в возмездное пользование государственного и муниципального имущества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</si>
  <si>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</si>
  <si>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Плата за негативное воздействие на окружающую среду</t>
  </si>
  <si>
    <t>1 12 01000 01 0000 120</t>
  </si>
  <si>
    <t>1 14 06000 00 0000 430</t>
  </si>
  <si>
    <t>ГОСУДАРСТВЕННАЯ ПОШЛИНА</t>
  </si>
  <si>
    <t>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</si>
  <si>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1 13 00000 00 0000 000</t>
  </si>
  <si>
    <t>Доходы от оказания платных услуг (работ)</t>
  </si>
  <si>
    <t>1 13 01000 00 0000 130</t>
  </si>
  <si>
    <t>Доходы от компенсации затрат государства</t>
  </si>
  <si>
    <t>1 13 02000 00 0000 130</t>
  </si>
  <si>
    <t>2 02 20000 00 0000 150</t>
  </si>
  <si>
    <t>2 02 29999 00 0000 150</t>
  </si>
  <si>
    <t>2 02 30000 00 0000 150</t>
  </si>
  <si>
    <t>2 02 39999 00 0000 150</t>
  </si>
  <si>
    <t>2 02 40000 00 0000 150</t>
  </si>
  <si>
    <t>Налог, взимаемый в связи с применением патентной системы налогообложения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</si>
  <si>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</si>
  <si>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</si>
  <si>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Налог, взимаемый в связи с применением упрощенной системы налогообложения</t>
  </si>
  <si>
    <t>1 05 01000 00 0000 110</t>
  </si>
  <si>
    <t>1 05 03000 01 0000 110</t>
  </si>
  <si>
    <t>1 05 04000 02 0000 110</t>
  </si>
  <si>
    <t xml:space="preserve">Государственная пошлина по делам, рассматриваемым в судах общей юрисдикции, мировыми судьями </t>
  </si>
  <si>
    <t>1 08 03000 01 0000 110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</si>
  <si>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</si>
  <si>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</si>
  <si>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1 14 02000 00 0000 000</t>
  </si>
  <si>
    <t xml:space="preserve">Доходы от продажи земельных участков, находящихся в государственной и муниципальной собственности </t>
  </si>
  <si>
    <t>на развитие территориального общественного самоуправления в Архангельской области</t>
  </si>
  <si>
    <t>ДОХОДЫ ОТ ОКАЗАНИЯ ПЛАТНЫХ УСЛУГ И КОМПЕНСАЦИИ ЗАТРАТ ГОСУДАРСТВА</t>
  </si>
  <si>
    <t>НАЛОГОВЫЕ И НЕНАЛОГОВЫЕ ДОХОДЫ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</si>
  <si>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</si>
  <si>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</si>
  <si>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на укрепление материально-технической базы пищеблоков и столовых муниципальных общеобразовательных организаций Архангельской области в целях создания условий для организации горячего питания обучающихся, получающих начальное общее образование</t>
  </si>
  <si>
    <t>на укрепление материально-технической базы муниципальных дошкольных образовательных организаций</t>
  </si>
  <si>
    <t>на предоставление лицам, являющимся собственниками жилых помещений в многоквартирных домах, расположенных на территории Архангельской области и признанных в установленном порядке аварийными и подлежащими сносу или реконструкции, дополнительных мер поддержки по обеспечению жилыми помещениями</t>
  </si>
  <si>
    <t>на обеспечение условий для развития кадрового потенциала муниципальных образовательных организаций в Архангельской области</t>
  </si>
  <si>
    <t>на 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</si>
  <si>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</si>
  <si>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</si>
  <si>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</si>
  <si>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2023 год</t>
  </si>
  <si>
    <t>2024 год</t>
  </si>
  <si>
    <t>2025 год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</si>
  <si>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</si>
  <si>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2 02 20216 14 0000 150</t>
  </si>
  <si>
    <t>2 02 20299 14 0000 150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</si>
  <si>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</si>
  <si>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</si>
  <si>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</si>
  <si>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2 02 25304 14 0000 150</t>
  </si>
  <si>
    <t>2 02 25519 14 0000 150</t>
  </si>
  <si>
    <t>Прочие субсидии бюджетам муниципальных округов</t>
  </si>
  <si>
    <t>2 02 29999 14 0000 150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</si>
  <si>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</si>
  <si>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2 02 30024 14 0000 150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</si>
  <si>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</si>
  <si>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</si>
  <si>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</si>
  <si>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</si>
  <si>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</si>
  <si>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</si>
  <si>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</si>
  <si>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</si>
  <si>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</si>
  <si>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2 02 35303 14 0000 150</t>
  </si>
  <si>
    <t>Единая субвенция бюджетам муниципальных округов</t>
  </si>
  <si>
    <t>2 02 39998 14 0000 150</t>
  </si>
  <si>
    <t>Прочие субвенции бюджетам муниципальных округов</t>
  </si>
  <si>
    <t>2 02 39999 14 0000 150</t>
  </si>
  <si>
    <t>Прочие межбюджетные трансферты, передаваемые бюджетам муниципальных округов</t>
  </si>
  <si>
    <t>2 02 49999 14 0000 150</t>
  </si>
  <si>
    <t>2 02 00000 00 0000 000</t>
  </si>
  <si>
    <t xml:space="preserve">на комплектование книжных фондов библиотек муниципальных образований Архангельской области и подписку на периодическую печать </t>
  </si>
  <si>
    <t xml:space="preserve">на софинансирование выплаты выходных пособий и сохранения среднего месячного заработка на период трудоустройства в связи с ликвидацией органов местного самоуправления вследствие создания муниципального округа
</t>
  </si>
  <si>
    <t>на меру социальной поддержки отдельным категориям лиц, замещавших муниципальные должности, в случае досрочного прекращения их полномочий в связи с созданием муниципального округа</t>
  </si>
  <si>
    <t>на реализацию мероприятий по социально-экономическому развитию муниципальных округов</t>
  </si>
  <si>
    <t xml:space="preserve"> из них: на осуществление государственных полномочий в сфере охраны труда</t>
  </si>
  <si>
    <t>на создание условий для обеспечения поселений и жителей муниципальных и городских округов услугами торговли</t>
  </si>
  <si>
    <t>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</si>
  <si>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из них : на реализацию образовательных программ</t>
  </si>
  <si>
    <t>на осуществление государственных полномочий по формированию торгового реестра</t>
  </si>
  <si>
    <t xml:space="preserve">на 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 </t>
  </si>
  <si>
    <t>из них: на доставку муки и лекарственных средств в районы Крайнего Севера и приравненные к ним местности с ограниченными сроками завоза грузов</t>
  </si>
  <si>
    <t>Прогнозируемое поступление доходов бюджета муниципального округа на 2023 год и на плановый период 2024 и 2025 годов</t>
  </si>
  <si>
    <t>Приложение № 1</t>
  </si>
  <si>
    <t>на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</si>
  <si>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на осуществление государственных полномочий в сфере административных правонарушений</t>
  </si>
  <si>
    <t>из нее: на осуществление государственных полномочий по созданию комиссий по делам несовершеннолетних и защите их прав</t>
  </si>
  <si>
    <t>НАЛОГИ НА ИМУЩЕСТВО</t>
  </si>
  <si>
    <t>1 06 00000 00 0000 110</t>
  </si>
  <si>
    <t>Налог на имущество физических лиц</t>
  </si>
  <si>
    <t>1 06 01000 00 0000 110</t>
  </si>
  <si>
    <t>Транспортный налог с физических лиц</t>
  </si>
  <si>
    <t>1 06 06000 00 0000 110</t>
  </si>
  <si>
    <t>Земельный налог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</si>
  <si>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</si>
  <si>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1 08 04000 01 0000 110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</si>
  <si>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</si>
  <si>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</si>
  <si>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Мезенского муниципального округа</t>
  </si>
  <si>
    <t>Сумма, рублей</t>
  </si>
  <si>
    <t>от 15  декабря 2022 года № 42</t>
  </si>
  <si>
    <t>Предлагаемы поправки (+ увеличение, - уменьшение)</t>
  </si>
  <si>
    <r>
      <rPr>
        <b/>
        <sz val="10"/>
        <rFont val="Arial Cyr"/>
        <charset val="204"/>
      </rPr>
      <t>"</t>
    </r>
    <r>
      <rPr>
        <sz val="10"/>
        <rFont val="Arial Cyr"/>
        <charset val="204"/>
      </rPr>
      <t>Приложение № 1</t>
    </r>
  </si>
  <si>
    <t>на доставку муки и лекарственных средств в районы Крайнего Севера и приравненные к ним местности с ограниченными сроками завоза грузов</t>
  </si>
  <si>
    <t>на организацию транспортного обслуживания населения на пассажирских муниципальных маршрутах водного транспорта</t>
  </si>
  <si>
    <t>Субсидии бюджетам муниципальных округов на государственную поддержку отрасли культуры</t>
  </si>
  <si>
    <t>из них: на государственную поддержку отрасли культуры (реализацию мероприятий по модернизации библиотек в части комплектования книжных фондов муниципальных библиотек)</t>
  </si>
  <si>
    <t xml:space="preserve"> на государственную поддержку отрасли культуры (Федеральный проект "Творческие люди")</t>
  </si>
  <si>
    <t>на оснащение объектов строительства сферы образования муниципальных образований Архангельск6ой области (учреждениям общего образования)</t>
  </si>
  <si>
    <t>Субсидии бюджетам муниципальных округов на обеспечение комплексного развития сельских территорий</t>
  </si>
  <si>
    <t>2 02 25576 14 0000 150</t>
  </si>
  <si>
    <t>2 02 25555 14 0000 150</t>
  </si>
  <si>
    <t>Субсидии бюджетам муниципальных округов на реализацию программ формирования современной городской среды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</si>
  <si>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</si>
  <si>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</si>
  <si>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2 19 60010 14 0000 150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</si>
  <si>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</si>
  <si>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на обеспечение мероприятий по организации предоставления дополнительных мер социальной поддержки семьям военнослужащих, сотрудников некоторых федеральных органов исполнительной власти и федеральных государственных органов, в которых федеральным законом предусмотрена военная служба, сотрудников органов внутренних дел Российской Федерации, принимающих (принимавших) участие в специальной военной операции, сотрудников уголовно-исполнительной системы Российской Федерации, выполняющих (выполнявших) возложенные на них задачи в период проведения специальной военной операции, лиц, заключивших контракт о пребывании в добровольческом формировании (о добровольном содействии в выполнении задач, возложенных на Вооруженные Силы Российской Федерации) для участия в указанной специальной военной операции, а также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</si>
  <si>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1 06 04000 00 0000 110</t>
  </si>
  <si>
    <t>ПРОЧИЕ БЕЗВОЗМЕЗДНЫЕ ПОСТУПЛЕНИЯ</t>
  </si>
  <si>
    <t>2 07 00000 00 0000 150</t>
  </si>
  <si>
    <t>2 07 04050 14 0000 150</t>
  </si>
  <si>
    <t>Прочие безвозмездные поступления в бюджеты муниципальных округов</t>
  </si>
  <si>
    <t>на реализацию мероприятий по модернизации системы дошкольного образования</t>
  </si>
  <si>
    <t>Субсидии бюджетам муниципальных округов на реализацию мероприятий по обеспечению жильем молодых семей</t>
  </si>
  <si>
    <t>2 02 25497 14 0000 150</t>
  </si>
  <si>
    <t>2 02 25467 14 0000 150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</si>
  <si>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</si>
  <si>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 реализацию мероприятий по модернизации учреждений отрасли культуры</t>
  </si>
  <si>
    <t>на разработку проектно-сметной документации по строительству, модернизации объектов питьевого водоснабжения</t>
  </si>
  <si>
    <t>Субсидии бюджетам муниципальных округов на софинансирование капитальных вложений в объекты муниципальной собственности</t>
  </si>
  <si>
    <t>2 02 27112 14 0000 150</t>
  </si>
  <si>
    <t>на разработку проектно-сметной документации по благоустройству общественных и дворовых территорий при реализации муниципальных программ формирования современной городской среды</t>
  </si>
  <si>
    <t>на обеспечение учреждений культуры автотранспортом</t>
  </si>
  <si>
    <t>на развитие инициативного бюджетирования</t>
  </si>
  <si>
    <t>на ремонт грунтового полотна автомобильной дороги общего пользования местного значения по ул. Октябрьская (от жилого дома № 68 по ул. Октябрьская до здания новой школы) в с. Долгощелье Мезенского района Архангельской области</t>
  </si>
  <si>
    <t xml:space="preserve"> на устройство временного объездного низководного автомобильного моста через р. Сова в дер. Чижгора Мезенского района Архангельской области</t>
  </si>
  <si>
    <t>на предоставление меры социальной поддержки отдельным категориям лиц, замещавших муниципальные должности, в случае досрочного прекращения их полномочий в связи с созданием Мезенского муниципального округа Архангельской области</t>
  </si>
  <si>
    <t>на организацию транспортного обслуживания населения на пассажирских муниципальных маршрутах автомобильного транспорта</t>
  </si>
  <si>
    <t>"</t>
  </si>
  <si>
    <t>на обеспечение социально значимых объектов муниципальной собственности муниципальных образований Архангельской области резервными источниками снабжения электрической энергии</t>
  </si>
  <si>
    <t>на реализацию мероприятий по укреплению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 (учреждениям общего образования)</t>
  </si>
  <si>
    <t>на модернизацию нерегулируемых пешеходных переходов, светофорных объектов и установка светофорных объектов, пешеходных ограждений на автомобильных дорогах общего пользования местного значения</t>
  </si>
  <si>
    <t>на реализацию мероприятий по содействию трудоустройству несовершеннолетних граждан на территории Архангельской области</t>
  </si>
  <si>
    <t xml:space="preserve">  Решение от 09.02.2023 № 87</t>
  </si>
  <si>
    <t>Решение от 06.04.2023 № 129</t>
  </si>
  <si>
    <t>резервный фонд Правительства Архангельской области</t>
  </si>
  <si>
    <t>ПРОЧИЕ НЕНАЛОГОВЫЕ ДОХОДЫ</t>
  </si>
  <si>
    <t>1 17 00000 00 0000 000</t>
  </si>
  <si>
    <t>Инициативные платежи, зачисляемые в бюджеты муниципальных округов</t>
  </si>
  <si>
    <t>1 17 15020 14 0000 150</t>
  </si>
  <si>
    <t>1 17 15020 14 0001 150</t>
  </si>
  <si>
    <t>1 17 15020 14 0002 150</t>
  </si>
  <si>
    <t>1 17 15020 14 0003 150</t>
  </si>
  <si>
    <t>1 17 15020 14 0004 150</t>
  </si>
  <si>
    <t>1 17 15020 14 0005 150</t>
  </si>
  <si>
    <t>1 17 15020 14 0006 150</t>
  </si>
  <si>
    <t>1 17 15020 14 0007 150</t>
  </si>
  <si>
    <t>1 17 15020 14 0008 150</t>
  </si>
  <si>
    <t>Инициативные платежи, зачисляемые в бюджеты муниципальных округов на реализацию инициативного проекта "Приобретение мебели и оборудования для ДШИ №15"</t>
  </si>
  <si>
    <t>Инициативные платежи, зачисляемые в бюджеты муниципальных округов на реализацию инициативного проекта "Спорт доступен каждому"</t>
  </si>
  <si>
    <t>Инициативные платежи, зачисляемые в бюджеты муниципальных округов на реализацию инициативного проекта "Безопасные тротуары"</t>
  </si>
  <si>
    <t>Инициативные платежи, зачисляемые в бюджеты муниципальных округов на реализацию инициативного проекта "Мостовой - быть!"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</si>
  <si>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</si>
  <si>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Инициативные платежи, зачисляемые в бюджеты муниципальных округов на реализацию инициативного проекта "Обустройство хоккейной площадки"</t>
  </si>
  <si>
    <t>Инициативные платежи, зачисляемые в бюджеты муниципальных округов на реализацию инициативного проекта "Ремонт фойе Каменского ДК"</t>
  </si>
  <si>
    <t>Инициативные платежи, зачисляемые в бюджеты муниципальных округов на реализацию инициативного проекта "Соревнования по спортивному туризму на средствах передвижения-конные-Мезенка-трэк"</t>
  </si>
  <si>
    <t>на приобретение и установку автономных дымовых пожарных извещателей</t>
  </si>
  <si>
    <t>Инициативные платежи, зачисляемые в бюджеты муниципальных округов на реализацию инициативного проекта "Дом культуры, как место притяжения жителей"</t>
  </si>
  <si>
    <t>от 08 июня 2023 года №  137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</si>
</sst>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_р_._-;\-* #,##0.0_р_._-;_-* &quot;-&quot;?_р_._-;_-@_-"/>
  </numFmts>
  <fonts count="13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7"/>
      <name val="Arial Cyr"/>
      <family val="2"/>
      <charset val="204"/>
    </font>
    <font>
      <b/>
      <sz val="10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 Cyr"/>
      <charset val="204"/>
    </font>
    <font>
      <sz val="12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indexed="8"/>
      <name val="Arial Cyr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7" fillId="0" borderId="0"/>
    <xf numFmtId="43" fontId="1" fillId="0" borderId="0" applyFont="0" applyFill="0" applyBorder="0" applyAlignment="0" applyProtection="0"/>
  </cellStyleXfs>
  <cellXfs count="83">
    <xf numFmtId="0" fontId="0" fillId="0" borderId="0" xfId="0"/>
    <xf numFmtId="0" fontId="2" fillId="0" borderId="1" xfId="0" applyFont="1" applyBorder="1" applyAlignment="1">
      <alignment horizontal="left" vertical="center" wrapText="1" indent="2"/>
    </xf>
    <xf numFmtId="0" fontId="3" fillId="0" borderId="2" xfId="0" applyFont="1" applyBorder="1" applyAlignment="1">
      <alignment horizontal="center" vertical="center"/>
    </xf>
    <xf numFmtId="0" fontId="2" fillId="0" borderId="3" xfId="0" applyFont="1" applyBorder="1"/>
    <xf numFmtId="49" fontId="2" fillId="0" borderId="3" xfId="0" applyNumberFormat="1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2" fillId="0" borderId="0" xfId="0" applyFont="1"/>
    <xf numFmtId="49" fontId="2" fillId="0" borderId="0" xfId="0" applyNumberFormat="1" applyFont="1" applyAlignment="1">
      <alignment horizontal="center"/>
    </xf>
    <xf numFmtId="164" fontId="0" fillId="0" borderId="3" xfId="0" applyNumberFormat="1" applyBorder="1"/>
    <xf numFmtId="0" fontId="1" fillId="0" borderId="1" xfId="0" applyFont="1" applyBorder="1" applyAlignment="1">
      <alignment horizontal="left" vertical="center" wrapText="1" indent="1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 indent="3"/>
    </xf>
    <xf numFmtId="0" fontId="1" fillId="0" borderId="1" xfId="0" applyFont="1" applyBorder="1" applyAlignment="1">
      <alignment horizontal="left" wrapText="1" indent="1"/>
    </xf>
    <xf numFmtId="0" fontId="5" fillId="0" borderId="4" xfId="0" quotePrefix="1" applyFont="1" applyBorder="1" applyAlignment="1">
      <alignment horizontal="center" vertical="center" wrapText="1"/>
    </xf>
    <xf numFmtId="0" fontId="0" fillId="0" borderId="4" xfId="0" applyBorder="1"/>
    <xf numFmtId="49" fontId="4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2" fillId="2" borderId="5" xfId="0" applyNumberFormat="1" applyFont="1" applyFill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49" fontId="0" fillId="0" borderId="1" xfId="0" applyNumberFormat="1" applyBorder="1" applyAlignment="1">
      <alignment horizontal="center"/>
    </xf>
    <xf numFmtId="0" fontId="2" fillId="0" borderId="6" xfId="0" applyFont="1" applyBorder="1" applyAlignment="1">
      <alignment horizontal="left" vertical="center" wrapText="1" indent="1"/>
    </xf>
    <xf numFmtId="49" fontId="2" fillId="0" borderId="6" xfId="0" applyNumberFormat="1" applyFont="1" applyBorder="1" applyAlignment="1">
      <alignment horizontal="center"/>
    </xf>
    <xf numFmtId="0" fontId="2" fillId="0" borderId="7" xfId="0" applyFont="1" applyBorder="1" applyAlignment="1">
      <alignment horizontal="left" vertical="center" wrapText="1"/>
    </xf>
    <xf numFmtId="49" fontId="2" fillId="0" borderId="7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 wrapText="1" indent="1"/>
    </xf>
    <xf numFmtId="49" fontId="2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horizontal="left" vertical="center" wrapText="1" indent="2"/>
    </xf>
    <xf numFmtId="4" fontId="2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4" fontId="4" fillId="0" borderId="2" xfId="0" applyNumberFormat="1" applyFont="1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4" fontId="7" fillId="0" borderId="0" xfId="0" applyNumberFormat="1" applyFont="1" applyAlignment="1">
      <alignment horizontal="right"/>
    </xf>
    <xf numFmtId="49" fontId="2" fillId="0" borderId="8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right"/>
    </xf>
    <xf numFmtId="4" fontId="1" fillId="0" borderId="6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left" vertical="center" wrapText="1" indent="1"/>
    </xf>
    <xf numFmtId="0" fontId="0" fillId="0" borderId="1" xfId="0" applyBorder="1" applyAlignment="1">
      <alignment horizontal="left" wrapText="1" indent="1"/>
    </xf>
    <xf numFmtId="4" fontId="0" fillId="0" borderId="1" xfId="0" applyNumberFormat="1" applyBorder="1" applyAlignment="1">
      <alignment horizontal="right"/>
    </xf>
    <xf numFmtId="49" fontId="8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left" vertical="justify" wrapText="1" indent="1"/>
    </xf>
    <xf numFmtId="0" fontId="9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justify" wrapText="1" indent="3"/>
    </xf>
    <xf numFmtId="4" fontId="1" fillId="0" borderId="1" xfId="2" applyNumberFormat="1" applyFont="1" applyFill="1" applyBorder="1" applyAlignment="1">
      <alignment horizontal="right"/>
    </xf>
    <xf numFmtId="4" fontId="1" fillId="0" borderId="14" xfId="2" applyNumberFormat="1" applyFont="1" applyFill="1" applyBorder="1" applyAlignment="1">
      <alignment horizontal="right"/>
    </xf>
    <xf numFmtId="0" fontId="0" fillId="0" borderId="1" xfId="0" quotePrefix="1" applyBorder="1" applyAlignment="1">
      <alignment horizontal="left" vertical="center" wrapText="1" indent="1"/>
    </xf>
    <xf numFmtId="0" fontId="10" fillId="0" borderId="0" xfId="0" applyFont="1" applyAlignment="1">
      <alignment horizontal="left" wrapText="1" indent="3"/>
    </xf>
    <xf numFmtId="0" fontId="10" fillId="0" borderId="0" xfId="0" applyFont="1" applyAlignment="1">
      <alignment horizontal="left" wrapText="1" indent="2"/>
    </xf>
    <xf numFmtId="49" fontId="2" fillId="0" borderId="1" xfId="0" applyNumberFormat="1" applyFont="1" applyBorder="1" applyAlignment="1">
      <alignment horizontal="center" vertical="center"/>
    </xf>
    <xf numFmtId="49" fontId="11" fillId="0" borderId="6" xfId="1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/>
    </xf>
    <xf numFmtId="0" fontId="10" fillId="0" borderId="0" xfId="0" applyFont="1" applyAlignment="1">
      <alignment horizontal="left" wrapText="1" indent="1"/>
    </xf>
    <xf numFmtId="4" fontId="1" fillId="0" borderId="0" xfId="0" applyNumberFormat="1" applyFont="1" applyAlignment="1">
      <alignment horizontal="right"/>
    </xf>
    <xf numFmtId="0" fontId="6" fillId="0" borderId="0" xfId="0" applyFont="1"/>
    <xf numFmtId="0" fontId="12" fillId="3" borderId="0" xfId="0" applyFont="1" applyFill="1"/>
    <xf numFmtId="4" fontId="9" fillId="3" borderId="0" xfId="0" applyNumberFormat="1" applyFont="1" applyFill="1" applyAlignment="1">
      <alignment horizontal="left" vertical="center" wrapText="1" indent="1"/>
    </xf>
    <xf numFmtId="10" fontId="9" fillId="3" borderId="0" xfId="0" applyNumberFormat="1" applyFont="1" applyFill="1" applyAlignment="1">
      <alignment horizontal="left" vertical="center" wrapText="1" indent="1"/>
    </xf>
    <xf numFmtId="0" fontId="9" fillId="3" borderId="0" xfId="0" applyFont="1" applyFill="1" applyAlignment="1">
      <alignment horizontal="left" vertical="center" wrapText="1" indent="1"/>
    </xf>
    <xf numFmtId="4" fontId="9" fillId="3" borderId="0" xfId="0" applyNumberFormat="1" applyFont="1" applyFill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2" fillId="0" borderId="0" xfId="0" applyFont="1"/>
    <xf numFmtId="0" fontId="9" fillId="0" borderId="0" xfId="0" applyFont="1" applyAlignment="1">
      <alignment horizontal="left" vertical="center" wrapText="1" indent="1"/>
    </xf>
    <xf numFmtId="0" fontId="0" fillId="0" borderId="4" xfId="0" applyBorder="1" applyAlignment="1">
      <alignment horizontal="center"/>
    </xf>
    <xf numFmtId="0" fontId="5" fillId="0" borderId="0" xfId="0" quotePrefix="1" applyFont="1" applyAlignment="1">
      <alignment horizontal="center" vertical="center" wrapText="1"/>
    </xf>
    <xf numFmtId="0" fontId="0" fillId="0" borderId="0" xfId="0" applyAlignment="1">
      <alignment wrapText="1"/>
    </xf>
    <xf numFmtId="0" fontId="9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144"/>
  <sheetViews>
    <sheetView tabSelected="1" view="pageBreakPreview" zoomScale="124" zoomScaleNormal="100" zoomScaleSheetLayoutView="124" workbookViewId="0">
      <selection activeCell="W4" sqref="W4"/>
    </sheetView>
  </sheetViews>
  <sheetFormatPr defaultRowHeight="12.75"/>
  <cols>
    <col min="1" max="1" width="76.85546875" customWidth="1"/>
    <col min="2" max="2" width="23" customWidth="1"/>
    <col min="3" max="3" width="16.7109375" hidden="1" customWidth="1"/>
    <col min="4" max="4" width="15.140625" hidden="1" customWidth="1"/>
    <col min="5" max="5" width="16.42578125" hidden="1" customWidth="1"/>
    <col min="6" max="6" width="15" hidden="1" customWidth="1"/>
    <col min="7" max="7" width="14" hidden="1" customWidth="1"/>
    <col min="8" max="8" width="18.5703125" hidden="1" customWidth="1"/>
    <col min="9" max="9" width="16" hidden="1" customWidth="1"/>
    <col min="10" max="10" width="16.28515625" hidden="1" customWidth="1"/>
    <col min="11" max="11" width="15.140625" hidden="1" customWidth="1"/>
    <col min="12" max="12" width="14.85546875" hidden="1" customWidth="1"/>
    <col min="13" max="13" width="14" hidden="1" customWidth="1"/>
    <col min="14" max="14" width="12.7109375" hidden="1" customWidth="1"/>
    <col min="15" max="15" width="15.85546875" hidden="1" customWidth="1"/>
    <col min="16" max="16" width="16.7109375" hidden="1" customWidth="1"/>
    <col min="17" max="17" width="16.42578125" hidden="1" customWidth="1"/>
    <col min="18" max="18" width="14.85546875" hidden="1" customWidth="1"/>
    <col min="19" max="19" width="14" hidden="1" customWidth="1"/>
    <col min="20" max="20" width="12.7109375" hidden="1" customWidth="1"/>
    <col min="21" max="21" width="15.85546875" customWidth="1"/>
    <col min="22" max="22" width="16.7109375" customWidth="1"/>
    <col min="23" max="23" width="16.42578125" customWidth="1"/>
    <col min="24" max="24" width="1.42578125" customWidth="1"/>
  </cols>
  <sheetData>
    <row r="1" spans="1:23">
      <c r="W1" s="14" t="s">
        <v>122</v>
      </c>
    </row>
    <row r="2" spans="1:23">
      <c r="W2" s="42" t="s">
        <v>28</v>
      </c>
    </row>
    <row r="3" spans="1:23">
      <c r="W3" s="42" t="s">
        <v>137</v>
      </c>
    </row>
    <row r="4" spans="1:23">
      <c r="W4" s="14" t="s">
        <v>208</v>
      </c>
    </row>
    <row r="6" spans="1:23">
      <c r="B6" s="10"/>
      <c r="E6" s="41"/>
      <c r="W6" s="41" t="s">
        <v>141</v>
      </c>
    </row>
    <row r="7" spans="1:23">
      <c r="B7" s="10"/>
      <c r="E7" s="42"/>
      <c r="W7" s="42" t="s">
        <v>28</v>
      </c>
    </row>
    <row r="8" spans="1:23">
      <c r="B8" s="10"/>
      <c r="E8" s="42"/>
      <c r="W8" s="42" t="s">
        <v>137</v>
      </c>
    </row>
    <row r="9" spans="1:23">
      <c r="B9" s="10"/>
      <c r="E9" s="41"/>
      <c r="W9" s="41" t="s">
        <v>139</v>
      </c>
    </row>
    <row r="10" spans="1:23">
      <c r="B10" s="10"/>
      <c r="C10" s="14"/>
    </row>
    <row r="11" spans="1:23" ht="18" customHeight="1">
      <c r="A11" s="74" t="s">
        <v>121</v>
      </c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</row>
    <row r="12" spans="1:23" ht="13.5" customHeight="1">
      <c r="A12" s="18"/>
      <c r="B12" s="19"/>
      <c r="E12" s="43"/>
      <c r="F12" s="73" t="s">
        <v>183</v>
      </c>
      <c r="G12" s="73"/>
      <c r="H12" s="73"/>
      <c r="I12" s="73"/>
      <c r="J12" s="73"/>
      <c r="K12" s="73"/>
      <c r="L12" s="73" t="s">
        <v>184</v>
      </c>
      <c r="M12" s="73"/>
      <c r="N12" s="73"/>
      <c r="O12" s="73"/>
      <c r="P12" s="73"/>
      <c r="Q12" s="73"/>
    </row>
    <row r="13" spans="1:23" ht="41.25" customHeight="1">
      <c r="A13" s="78" t="s">
        <v>15</v>
      </c>
      <c r="B13" s="78" t="s">
        <v>16</v>
      </c>
      <c r="C13" s="76" t="s">
        <v>138</v>
      </c>
      <c r="D13" s="77"/>
      <c r="E13" s="77"/>
      <c r="F13" s="76" t="s">
        <v>140</v>
      </c>
      <c r="G13" s="80"/>
      <c r="H13" s="81"/>
      <c r="I13" s="80" t="s">
        <v>138</v>
      </c>
      <c r="J13" s="77"/>
      <c r="K13" s="82"/>
      <c r="L13" s="76" t="s">
        <v>140</v>
      </c>
      <c r="M13" s="80"/>
      <c r="N13" s="81"/>
      <c r="O13" s="80" t="s">
        <v>138</v>
      </c>
      <c r="P13" s="77"/>
      <c r="Q13" s="82"/>
      <c r="R13" s="76" t="s">
        <v>140</v>
      </c>
      <c r="S13" s="80"/>
      <c r="T13" s="81"/>
      <c r="U13" s="80" t="s">
        <v>138</v>
      </c>
      <c r="V13" s="77"/>
      <c r="W13" s="82"/>
    </row>
    <row r="14" spans="1:23" ht="24" customHeight="1">
      <c r="A14" s="79"/>
      <c r="B14" s="79"/>
      <c r="C14" s="52" t="s">
        <v>78</v>
      </c>
      <c r="D14" s="52" t="s">
        <v>79</v>
      </c>
      <c r="E14" s="52" t="s">
        <v>80</v>
      </c>
      <c r="F14" s="52" t="s">
        <v>78</v>
      </c>
      <c r="G14" s="52" t="s">
        <v>79</v>
      </c>
      <c r="H14" s="52" t="s">
        <v>80</v>
      </c>
      <c r="I14" s="52" t="s">
        <v>78</v>
      </c>
      <c r="J14" s="52" t="s">
        <v>79</v>
      </c>
      <c r="K14" s="52" t="s">
        <v>80</v>
      </c>
      <c r="L14" s="52" t="s">
        <v>78</v>
      </c>
      <c r="M14" s="52" t="s">
        <v>79</v>
      </c>
      <c r="N14" s="52" t="s">
        <v>80</v>
      </c>
      <c r="O14" s="52" t="s">
        <v>78</v>
      </c>
      <c r="P14" s="52" t="s">
        <v>79</v>
      </c>
      <c r="Q14" s="52" t="s">
        <v>80</v>
      </c>
      <c r="R14" s="52" t="s">
        <v>78</v>
      </c>
      <c r="S14" s="52" t="s">
        <v>79</v>
      </c>
      <c r="T14" s="52" t="s">
        <v>80</v>
      </c>
      <c r="U14" s="52" t="s">
        <v>78</v>
      </c>
      <c r="V14" s="52" t="s">
        <v>79</v>
      </c>
      <c r="W14" s="52" t="s">
        <v>80</v>
      </c>
    </row>
    <row r="15" spans="1:23" ht="9.9499999999999993" customHeight="1">
      <c r="A15" s="2">
        <v>1</v>
      </c>
      <c r="B15" s="2">
        <v>2</v>
      </c>
      <c r="C15" s="2">
        <v>3</v>
      </c>
      <c r="D15" s="2">
        <v>4</v>
      </c>
      <c r="E15" s="2">
        <v>5</v>
      </c>
      <c r="F15" s="2"/>
      <c r="G15" s="2"/>
      <c r="H15" s="2"/>
      <c r="I15" s="2">
        <v>3</v>
      </c>
      <c r="J15" s="2">
        <v>4</v>
      </c>
      <c r="K15" s="2">
        <v>5</v>
      </c>
      <c r="L15" s="2"/>
      <c r="M15" s="2"/>
      <c r="N15" s="2"/>
      <c r="O15" s="2">
        <v>3</v>
      </c>
      <c r="P15" s="2">
        <v>4</v>
      </c>
      <c r="Q15" s="2">
        <v>5</v>
      </c>
      <c r="R15" s="2"/>
      <c r="S15" s="2"/>
      <c r="T15" s="2"/>
      <c r="U15" s="2">
        <v>3</v>
      </c>
      <c r="V15" s="2">
        <v>4</v>
      </c>
      <c r="W15" s="2">
        <v>5</v>
      </c>
    </row>
    <row r="16" spans="1:23">
      <c r="A16" s="3"/>
      <c r="B16" s="4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</row>
    <row r="17" spans="1:23" ht="18" customHeight="1">
      <c r="A17" s="5" t="s">
        <v>67</v>
      </c>
      <c r="B17" s="20" t="s">
        <v>7</v>
      </c>
      <c r="C17" s="38">
        <f>C19+C21+C23+C27+C31+C35+C40+C38+C43+C46</f>
        <v>238412299</v>
      </c>
      <c r="D17" s="38">
        <f>D19+D21+D23+D27+D31+D35+D40+D38+D43+D46</f>
        <v>248973300</v>
      </c>
      <c r="E17" s="38">
        <f>E19+E21+E23+E27+E31+E35+E40+E38+E43+E46</f>
        <v>262059000</v>
      </c>
      <c r="F17" s="38">
        <f t="shared" ref="F17:H17" si="0">F19+F21+F23+F27+F31+F35+F40+F38+F43+F46</f>
        <v>0</v>
      </c>
      <c r="G17" s="38">
        <f t="shared" si="0"/>
        <v>0</v>
      </c>
      <c r="H17" s="38">
        <f t="shared" si="0"/>
        <v>0</v>
      </c>
      <c r="I17" s="38">
        <f>C17+F17</f>
        <v>238412299</v>
      </c>
      <c r="J17" s="38">
        <f>D17+G17</f>
        <v>248973300</v>
      </c>
      <c r="K17" s="38">
        <f>E17+H17</f>
        <v>262059000</v>
      </c>
      <c r="L17" s="38">
        <f t="shared" ref="L17:N17" si="1">L19+L21+L23+L27+L31+L35+L40+L38+L43+L46</f>
        <v>379507.29</v>
      </c>
      <c r="M17" s="38">
        <f t="shared" si="1"/>
        <v>0</v>
      </c>
      <c r="N17" s="38">
        <f t="shared" si="1"/>
        <v>0</v>
      </c>
      <c r="O17" s="38">
        <f>I17+L17</f>
        <v>238791806.28999999</v>
      </c>
      <c r="P17" s="38">
        <f>J17+M17</f>
        <v>248973300</v>
      </c>
      <c r="Q17" s="38">
        <f>K17+N17</f>
        <v>262059000</v>
      </c>
      <c r="R17" s="38">
        <f>R19+R21+R23+R27+R31+R35+R40+R38+R43+R46+R50</f>
        <v>411422</v>
      </c>
      <c r="S17" s="38">
        <f t="shared" ref="S17:T17" si="2">S19+S21+S23+S27+S31+S35+S40+S38+S43+S46+S50</f>
        <v>0</v>
      </c>
      <c r="T17" s="38">
        <f t="shared" si="2"/>
        <v>0</v>
      </c>
      <c r="U17" s="38">
        <f>O17+R17</f>
        <v>239203228.28999999</v>
      </c>
      <c r="V17" s="38">
        <f>P17+S17</f>
        <v>248973300</v>
      </c>
      <c r="W17" s="38">
        <f>Q17+T17</f>
        <v>262059000</v>
      </c>
    </row>
    <row r="18" spans="1:23">
      <c r="A18" s="5"/>
      <c r="B18" s="20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</row>
    <row r="19" spans="1:23" ht="18.75" customHeight="1">
      <c r="A19" s="6" t="s">
        <v>4</v>
      </c>
      <c r="B19" s="21" t="s">
        <v>8</v>
      </c>
      <c r="C19" s="39">
        <f>C20</f>
        <v>162512235</v>
      </c>
      <c r="D19" s="39">
        <f t="shared" ref="D19:H19" si="3">D20</f>
        <v>174411100</v>
      </c>
      <c r="E19" s="39">
        <f t="shared" si="3"/>
        <v>185682200</v>
      </c>
      <c r="F19" s="39">
        <f t="shared" si="3"/>
        <v>0</v>
      </c>
      <c r="G19" s="39">
        <f t="shared" si="3"/>
        <v>0</v>
      </c>
      <c r="H19" s="39">
        <f t="shared" si="3"/>
        <v>0</v>
      </c>
      <c r="I19" s="39">
        <f t="shared" ref="I19:I106" si="4">C19+F19</f>
        <v>162512235</v>
      </c>
      <c r="J19" s="39">
        <f t="shared" ref="J19:J106" si="5">D19+G19</f>
        <v>174411100</v>
      </c>
      <c r="K19" s="39">
        <f t="shared" ref="K19:K106" si="6">E19+H19</f>
        <v>185682200</v>
      </c>
      <c r="L19" s="39">
        <f t="shared" ref="L19:N19" si="7">L20</f>
        <v>0</v>
      </c>
      <c r="M19" s="39">
        <f t="shared" si="7"/>
        <v>0</v>
      </c>
      <c r="N19" s="39">
        <f t="shared" si="7"/>
        <v>0</v>
      </c>
      <c r="O19" s="39">
        <f t="shared" ref="O19:O106" si="8">I19+L19</f>
        <v>162512235</v>
      </c>
      <c r="P19" s="39">
        <f t="shared" ref="P19:P106" si="9">J19+M19</f>
        <v>174411100</v>
      </c>
      <c r="Q19" s="39">
        <f t="shared" ref="Q19:Q106" si="10">K19+N19</f>
        <v>185682200</v>
      </c>
      <c r="R19" s="39">
        <f t="shared" ref="R19:T19" si="11">R20</f>
        <v>0</v>
      </c>
      <c r="S19" s="39">
        <f t="shared" si="11"/>
        <v>0</v>
      </c>
      <c r="T19" s="39">
        <f t="shared" si="11"/>
        <v>0</v>
      </c>
      <c r="U19" s="39">
        <f>O19+R19</f>
        <v>162512235</v>
      </c>
      <c r="V19" s="39">
        <f t="shared" ref="V19" si="12">P19+S19</f>
        <v>174411100</v>
      </c>
      <c r="W19" s="39">
        <f t="shared" ref="W19" si="13">Q19+T19</f>
        <v>185682200</v>
      </c>
    </row>
    <row r="20" spans="1:23">
      <c r="A20" s="7" t="s">
        <v>0</v>
      </c>
      <c r="B20" s="21" t="s">
        <v>9</v>
      </c>
      <c r="C20" s="39">
        <v>162512235</v>
      </c>
      <c r="D20" s="39">
        <v>174411100</v>
      </c>
      <c r="E20" s="39">
        <v>185682200</v>
      </c>
      <c r="F20" s="39"/>
      <c r="G20" s="39"/>
      <c r="H20" s="39"/>
      <c r="I20" s="39">
        <f t="shared" si="4"/>
        <v>162512235</v>
      </c>
      <c r="J20" s="39">
        <f t="shared" si="5"/>
        <v>174411100</v>
      </c>
      <c r="K20" s="39">
        <f t="shared" si="6"/>
        <v>185682200</v>
      </c>
      <c r="L20" s="39"/>
      <c r="M20" s="39"/>
      <c r="N20" s="39"/>
      <c r="O20" s="39">
        <f>I20+L20</f>
        <v>162512235</v>
      </c>
      <c r="P20" s="39">
        <f>J20+M20</f>
        <v>174411100</v>
      </c>
      <c r="Q20" s="39">
        <f>K20+N20</f>
        <v>185682200</v>
      </c>
      <c r="R20" s="39"/>
      <c r="S20" s="39"/>
      <c r="T20" s="39"/>
      <c r="U20" s="39">
        <f>O20+R20</f>
        <v>162512235</v>
      </c>
      <c r="V20" s="39">
        <f>P20+S20</f>
        <v>174411100</v>
      </c>
      <c r="W20" s="39">
        <f>Q20+T20</f>
        <v>185682200</v>
      </c>
    </row>
    <row r="21" spans="1:23" ht="29.25" customHeight="1">
      <c r="A21" s="8" t="s">
        <v>31</v>
      </c>
      <c r="B21" s="21" t="s">
        <v>32</v>
      </c>
      <c r="C21" s="39">
        <f>C22</f>
        <v>15692882</v>
      </c>
      <c r="D21" s="39">
        <f t="shared" ref="D21:H21" si="14">D22</f>
        <v>16879000</v>
      </c>
      <c r="E21" s="39">
        <f t="shared" si="14"/>
        <v>17687000</v>
      </c>
      <c r="F21" s="39">
        <f t="shared" si="14"/>
        <v>0</v>
      </c>
      <c r="G21" s="39">
        <f t="shared" si="14"/>
        <v>0</v>
      </c>
      <c r="H21" s="39">
        <f t="shared" si="14"/>
        <v>0</v>
      </c>
      <c r="I21" s="39">
        <f t="shared" si="4"/>
        <v>15692882</v>
      </c>
      <c r="J21" s="39">
        <f t="shared" si="5"/>
        <v>16879000</v>
      </c>
      <c r="K21" s="39">
        <f t="shared" si="6"/>
        <v>17687000</v>
      </c>
      <c r="L21" s="39">
        <f t="shared" ref="L21:N21" si="15">L22</f>
        <v>0</v>
      </c>
      <c r="M21" s="39">
        <f t="shared" si="15"/>
        <v>0</v>
      </c>
      <c r="N21" s="39">
        <f t="shared" si="15"/>
        <v>0</v>
      </c>
      <c r="O21" s="39">
        <f t="shared" si="8"/>
        <v>15692882</v>
      </c>
      <c r="P21" s="39">
        <f t="shared" si="9"/>
        <v>16879000</v>
      </c>
      <c r="Q21" s="39">
        <f t="shared" si="10"/>
        <v>17687000</v>
      </c>
      <c r="R21" s="39">
        <f t="shared" ref="R21:T21" si="16">R22</f>
        <v>0</v>
      </c>
      <c r="S21" s="39">
        <f t="shared" si="16"/>
        <v>0</v>
      </c>
      <c r="T21" s="39">
        <f t="shared" si="16"/>
        <v>0</v>
      </c>
      <c r="U21" s="39">
        <f t="shared" ref="U21:U48" si="17">O21+R21</f>
        <v>15692882</v>
      </c>
      <c r="V21" s="39">
        <f t="shared" ref="V21:V48" si="18">P21+S21</f>
        <v>16879000</v>
      </c>
      <c r="W21" s="39">
        <f t="shared" ref="W21:W48" si="19">Q21+T21</f>
        <v>17687000</v>
      </c>
    </row>
    <row r="22" spans="1:23" ht="25.5">
      <c r="A22" s="7" t="s">
        <v>33</v>
      </c>
      <c r="B22" s="21" t="s">
        <v>34</v>
      </c>
      <c r="C22" s="39">
        <v>15692882</v>
      </c>
      <c r="D22" s="39">
        <v>16879000</v>
      </c>
      <c r="E22" s="39">
        <v>17687000</v>
      </c>
      <c r="F22" s="39"/>
      <c r="G22" s="39"/>
      <c r="H22" s="39"/>
      <c r="I22" s="39">
        <f t="shared" si="4"/>
        <v>15692882</v>
      </c>
      <c r="J22" s="39">
        <f t="shared" si="5"/>
        <v>16879000</v>
      </c>
      <c r="K22" s="39">
        <f t="shared" si="6"/>
        <v>17687000</v>
      </c>
      <c r="L22" s="39"/>
      <c r="M22" s="39"/>
      <c r="N22" s="39"/>
      <c r="O22" s="39">
        <f t="shared" si="8"/>
        <v>15692882</v>
      </c>
      <c r="P22" s="39">
        <f t="shared" si="9"/>
        <v>16879000</v>
      </c>
      <c r="Q22" s="39">
        <f t="shared" si="10"/>
        <v>17687000</v>
      </c>
      <c r="R22" s="39"/>
      <c r="S22" s="39"/>
      <c r="T22" s="39"/>
      <c r="U22" s="39">
        <f t="shared" si="17"/>
        <v>15692882</v>
      </c>
      <c r="V22" s="39">
        <f t="shared" si="18"/>
        <v>16879000</v>
      </c>
      <c r="W22" s="39">
        <f t="shared" si="19"/>
        <v>17687000</v>
      </c>
    </row>
    <row r="23" spans="1:23" ht="18.75" customHeight="1">
      <c r="A23" s="8" t="s">
        <v>1</v>
      </c>
      <c r="B23" s="21" t="s">
        <v>10</v>
      </c>
      <c r="C23" s="39">
        <f>SUM(C24:C26)</f>
        <v>23096000</v>
      </c>
      <c r="D23" s="39">
        <f t="shared" ref="D23:H23" si="20">SUM(D24:D26)</f>
        <v>23765100</v>
      </c>
      <c r="E23" s="39">
        <f t="shared" si="20"/>
        <v>24649400</v>
      </c>
      <c r="F23" s="39">
        <f t="shared" si="20"/>
        <v>0</v>
      </c>
      <c r="G23" s="39">
        <f t="shared" si="20"/>
        <v>0</v>
      </c>
      <c r="H23" s="39">
        <f t="shared" si="20"/>
        <v>0</v>
      </c>
      <c r="I23" s="39">
        <f t="shared" si="4"/>
        <v>23096000</v>
      </c>
      <c r="J23" s="39">
        <f t="shared" si="5"/>
        <v>23765100</v>
      </c>
      <c r="K23" s="39">
        <f t="shared" si="6"/>
        <v>24649400</v>
      </c>
      <c r="L23" s="39">
        <f t="shared" ref="L23:N23" si="21">SUM(L24:L26)</f>
        <v>0</v>
      </c>
      <c r="M23" s="39">
        <f t="shared" si="21"/>
        <v>0</v>
      </c>
      <c r="N23" s="39">
        <f t="shared" si="21"/>
        <v>0</v>
      </c>
      <c r="O23" s="39">
        <f t="shared" si="8"/>
        <v>23096000</v>
      </c>
      <c r="P23" s="39">
        <f t="shared" si="9"/>
        <v>23765100</v>
      </c>
      <c r="Q23" s="39">
        <f t="shared" si="10"/>
        <v>24649400</v>
      </c>
      <c r="R23" s="39">
        <f t="shared" ref="R23:T23" si="22">SUM(R24:R26)</f>
        <v>0</v>
      </c>
      <c r="S23" s="39">
        <f t="shared" si="22"/>
        <v>0</v>
      </c>
      <c r="T23" s="39">
        <f t="shared" si="22"/>
        <v>0</v>
      </c>
      <c r="U23" s="39">
        <f t="shared" si="17"/>
        <v>23096000</v>
      </c>
      <c r="V23" s="39">
        <f t="shared" si="18"/>
        <v>23765100</v>
      </c>
      <c r="W23" s="39">
        <f t="shared" si="19"/>
        <v>24649400</v>
      </c>
    </row>
    <row r="24" spans="1:23">
      <c r="A24" s="7" t="s">
        <v>55</v>
      </c>
      <c r="B24" s="21" t="s">
        <v>56</v>
      </c>
      <c r="C24" s="39">
        <v>4079000</v>
      </c>
      <c r="D24" s="39">
        <v>4279300</v>
      </c>
      <c r="E24" s="39">
        <v>4455600</v>
      </c>
      <c r="F24" s="39"/>
      <c r="G24" s="39"/>
      <c r="H24" s="39"/>
      <c r="I24" s="39">
        <f t="shared" si="4"/>
        <v>4079000</v>
      </c>
      <c r="J24" s="39">
        <f t="shared" si="5"/>
        <v>4279300</v>
      </c>
      <c r="K24" s="39">
        <f t="shared" si="6"/>
        <v>4455600</v>
      </c>
      <c r="L24" s="39"/>
      <c r="M24" s="39"/>
      <c r="N24" s="39"/>
      <c r="O24" s="39">
        <f t="shared" si="8"/>
        <v>4079000</v>
      </c>
      <c r="P24" s="39">
        <f t="shared" si="9"/>
        <v>4279300</v>
      </c>
      <c r="Q24" s="39">
        <f t="shared" si="10"/>
        <v>4455600</v>
      </c>
      <c r="R24" s="39"/>
      <c r="S24" s="39"/>
      <c r="T24" s="39"/>
      <c r="U24" s="39">
        <f t="shared" si="17"/>
        <v>4079000</v>
      </c>
      <c r="V24" s="39">
        <f t="shared" si="18"/>
        <v>4279300</v>
      </c>
      <c r="W24" s="39">
        <f t="shared" si="19"/>
        <v>4455600</v>
      </c>
    </row>
    <row r="25" spans="1:23">
      <c r="A25" s="7" t="s">
        <v>6</v>
      </c>
      <c r="B25" s="21" t="s">
        <v>57</v>
      </c>
      <c r="C25" s="39">
        <v>17362000</v>
      </c>
      <c r="D25" s="39">
        <v>17697100</v>
      </c>
      <c r="E25" s="39">
        <v>18331800</v>
      </c>
      <c r="F25" s="39"/>
      <c r="G25" s="39"/>
      <c r="H25" s="39"/>
      <c r="I25" s="39">
        <f t="shared" si="4"/>
        <v>17362000</v>
      </c>
      <c r="J25" s="39">
        <f t="shared" si="5"/>
        <v>17697100</v>
      </c>
      <c r="K25" s="39">
        <f t="shared" si="6"/>
        <v>18331800</v>
      </c>
      <c r="L25" s="39"/>
      <c r="M25" s="39"/>
      <c r="N25" s="39"/>
      <c r="O25" s="39">
        <f t="shared" si="8"/>
        <v>17362000</v>
      </c>
      <c r="P25" s="39">
        <f t="shared" si="9"/>
        <v>17697100</v>
      </c>
      <c r="Q25" s="39">
        <f t="shared" si="10"/>
        <v>18331800</v>
      </c>
      <c r="R25" s="39"/>
      <c r="S25" s="39"/>
      <c r="T25" s="39"/>
      <c r="U25" s="39">
        <f t="shared" si="17"/>
        <v>17362000</v>
      </c>
      <c r="V25" s="39">
        <f t="shared" si="18"/>
        <v>17697100</v>
      </c>
      <c r="W25" s="39">
        <f t="shared" si="19"/>
        <v>18331800</v>
      </c>
    </row>
    <row r="26" spans="1:23">
      <c r="A26" s="7" t="s">
        <v>52</v>
      </c>
      <c r="B26" s="21" t="s">
        <v>58</v>
      </c>
      <c r="C26" s="39">
        <v>1655000</v>
      </c>
      <c r="D26" s="39">
        <v>1788700</v>
      </c>
      <c r="E26" s="39">
        <v>1862000</v>
      </c>
      <c r="F26" s="39"/>
      <c r="G26" s="39"/>
      <c r="H26" s="39"/>
      <c r="I26" s="39">
        <f t="shared" si="4"/>
        <v>1655000</v>
      </c>
      <c r="J26" s="39">
        <f t="shared" si="5"/>
        <v>1788700</v>
      </c>
      <c r="K26" s="39">
        <f t="shared" si="6"/>
        <v>1862000</v>
      </c>
      <c r="L26" s="39"/>
      <c r="M26" s="39"/>
      <c r="N26" s="39"/>
      <c r="O26" s="39">
        <f t="shared" si="8"/>
        <v>1655000</v>
      </c>
      <c r="P26" s="39">
        <f t="shared" si="9"/>
        <v>1788700</v>
      </c>
      <c r="Q26" s="39">
        <f t="shared" si="10"/>
        <v>1862000</v>
      </c>
      <c r="R26" s="39"/>
      <c r="S26" s="39"/>
      <c r="T26" s="39"/>
      <c r="U26" s="39">
        <f t="shared" si="17"/>
        <v>1655000</v>
      </c>
      <c r="V26" s="39">
        <f t="shared" si="18"/>
        <v>1788700</v>
      </c>
      <c r="W26" s="39">
        <f t="shared" si="19"/>
        <v>1862000</v>
      </c>
    </row>
    <row r="27" spans="1:23" ht="18.75" customHeight="1">
      <c r="A27" s="8" t="s">
        <v>126</v>
      </c>
      <c r="B27" s="21" t="s">
        <v>127</v>
      </c>
      <c r="C27" s="39">
        <f>SUM(C28:C30)</f>
        <v>10277207</v>
      </c>
      <c r="D27" s="39">
        <f>SUM(D28:D30)</f>
        <v>10300200</v>
      </c>
      <c r="E27" s="39">
        <f>SUM(E28:E30)</f>
        <v>10323300</v>
      </c>
      <c r="F27" s="39">
        <f t="shared" ref="F27:H27" si="23">SUM(F28:F30)</f>
        <v>0</v>
      </c>
      <c r="G27" s="39">
        <f t="shared" si="23"/>
        <v>0</v>
      </c>
      <c r="H27" s="39">
        <f t="shared" si="23"/>
        <v>0</v>
      </c>
      <c r="I27" s="39">
        <f t="shared" si="4"/>
        <v>10277207</v>
      </c>
      <c r="J27" s="39">
        <f t="shared" si="5"/>
        <v>10300200</v>
      </c>
      <c r="K27" s="39">
        <f t="shared" si="6"/>
        <v>10323300</v>
      </c>
      <c r="L27" s="39">
        <f t="shared" ref="L27:N27" si="24">SUM(L28:L30)</f>
        <v>0</v>
      </c>
      <c r="M27" s="39">
        <f t="shared" si="24"/>
        <v>0</v>
      </c>
      <c r="N27" s="39">
        <f t="shared" si="24"/>
        <v>0</v>
      </c>
      <c r="O27" s="39">
        <f t="shared" si="8"/>
        <v>10277207</v>
      </c>
      <c r="P27" s="39">
        <f t="shared" si="9"/>
        <v>10300200</v>
      </c>
      <c r="Q27" s="39">
        <f t="shared" si="10"/>
        <v>10323300</v>
      </c>
      <c r="R27" s="39">
        <f t="shared" ref="R27:T27" si="25">SUM(R28:R30)</f>
        <v>0</v>
      </c>
      <c r="S27" s="39">
        <f t="shared" si="25"/>
        <v>0</v>
      </c>
      <c r="T27" s="39">
        <f t="shared" si="25"/>
        <v>0</v>
      </c>
      <c r="U27" s="39">
        <f t="shared" si="17"/>
        <v>10277207</v>
      </c>
      <c r="V27" s="39">
        <f t="shared" si="18"/>
        <v>10300200</v>
      </c>
      <c r="W27" s="39">
        <f t="shared" si="19"/>
        <v>10323300</v>
      </c>
    </row>
    <row r="28" spans="1:23">
      <c r="A28" s="7" t="s">
        <v>128</v>
      </c>
      <c r="B28" s="21" t="s">
        <v>129</v>
      </c>
      <c r="C28" s="39">
        <v>1417000</v>
      </c>
      <c r="D28" s="39">
        <v>1417000</v>
      </c>
      <c r="E28" s="39">
        <v>1417000</v>
      </c>
      <c r="F28" s="39"/>
      <c r="G28" s="39"/>
      <c r="H28" s="39"/>
      <c r="I28" s="39">
        <f t="shared" si="4"/>
        <v>1417000</v>
      </c>
      <c r="J28" s="39">
        <f t="shared" si="5"/>
        <v>1417000</v>
      </c>
      <c r="K28" s="39">
        <f t="shared" si="6"/>
        <v>1417000</v>
      </c>
      <c r="L28" s="39"/>
      <c r="M28" s="39"/>
      <c r="N28" s="39"/>
      <c r="O28" s="39">
        <f t="shared" si="8"/>
        <v>1417000</v>
      </c>
      <c r="P28" s="39">
        <f t="shared" si="9"/>
        <v>1417000</v>
      </c>
      <c r="Q28" s="39">
        <f t="shared" si="10"/>
        <v>1417000</v>
      </c>
      <c r="R28" s="39"/>
      <c r="S28" s="39"/>
      <c r="T28" s="39"/>
      <c r="U28" s="39">
        <f t="shared" si="17"/>
        <v>1417000</v>
      </c>
      <c r="V28" s="39">
        <f t="shared" si="18"/>
        <v>1417000</v>
      </c>
      <c r="W28" s="39">
        <f t="shared" si="19"/>
        <v>1417000</v>
      </c>
    </row>
    <row r="29" spans="1:23">
      <c r="A29" s="7" t="s">
        <v>130</v>
      </c>
      <c r="B29" s="21" t="s">
        <v>157</v>
      </c>
      <c r="C29" s="39">
        <v>7415207</v>
      </c>
      <c r="D29" s="39">
        <v>7438200</v>
      </c>
      <c r="E29" s="39">
        <v>7461300</v>
      </c>
      <c r="F29" s="39"/>
      <c r="G29" s="39"/>
      <c r="H29" s="39"/>
      <c r="I29" s="39">
        <f t="shared" si="4"/>
        <v>7415207</v>
      </c>
      <c r="J29" s="39">
        <f t="shared" si="5"/>
        <v>7438200</v>
      </c>
      <c r="K29" s="39">
        <f t="shared" si="6"/>
        <v>7461300</v>
      </c>
      <c r="L29" s="39"/>
      <c r="M29" s="39"/>
      <c r="N29" s="39"/>
      <c r="O29" s="39">
        <f t="shared" si="8"/>
        <v>7415207</v>
      </c>
      <c r="P29" s="39">
        <f t="shared" si="9"/>
        <v>7438200</v>
      </c>
      <c r="Q29" s="39">
        <f t="shared" si="10"/>
        <v>7461300</v>
      </c>
      <c r="R29" s="39"/>
      <c r="S29" s="39"/>
      <c r="T29" s="39"/>
      <c r="U29" s="39">
        <f t="shared" si="17"/>
        <v>7415207</v>
      </c>
      <c r="V29" s="39">
        <f t="shared" si="18"/>
        <v>7438200</v>
      </c>
      <c r="W29" s="39">
        <f t="shared" si="19"/>
        <v>7461300</v>
      </c>
    </row>
    <row r="30" spans="1:23">
      <c r="A30" s="7" t="s">
        <v>132</v>
      </c>
      <c r="B30" s="21" t="s">
        <v>131</v>
      </c>
      <c r="C30" s="39">
        <v>1445000</v>
      </c>
      <c r="D30" s="39">
        <v>1445000</v>
      </c>
      <c r="E30" s="39">
        <v>1445000</v>
      </c>
      <c r="F30" s="39"/>
      <c r="G30" s="39"/>
      <c r="H30" s="39"/>
      <c r="I30" s="39">
        <f t="shared" si="4"/>
        <v>1445000</v>
      </c>
      <c r="J30" s="39">
        <f t="shared" si="5"/>
        <v>1445000</v>
      </c>
      <c r="K30" s="39">
        <f t="shared" si="6"/>
        <v>1445000</v>
      </c>
      <c r="L30" s="39"/>
      <c r="M30" s="39"/>
      <c r="N30" s="39"/>
      <c r="O30" s="39">
        <f t="shared" si="8"/>
        <v>1445000</v>
      </c>
      <c r="P30" s="39">
        <f t="shared" si="9"/>
        <v>1445000</v>
      </c>
      <c r="Q30" s="39">
        <f t="shared" si="10"/>
        <v>1445000</v>
      </c>
      <c r="R30" s="39"/>
      <c r="S30" s="39"/>
      <c r="T30" s="39"/>
      <c r="U30" s="39">
        <f t="shared" si="17"/>
        <v>1445000</v>
      </c>
      <c r="V30" s="39">
        <f t="shared" si="18"/>
        <v>1445000</v>
      </c>
      <c r="W30" s="39">
        <f t="shared" si="19"/>
        <v>1445000</v>
      </c>
    </row>
    <row r="31" spans="1:23" ht="18.75" customHeight="1">
      <c r="A31" s="8" t="s">
        <v>40</v>
      </c>
      <c r="B31" s="21" t="s">
        <v>11</v>
      </c>
      <c r="C31" s="39">
        <f>SUM(C32:C34)</f>
        <v>2003000</v>
      </c>
      <c r="D31" s="39">
        <f t="shared" ref="D31:H31" si="26">SUM(D32:D34)</f>
        <v>2058000</v>
      </c>
      <c r="E31" s="39">
        <f t="shared" si="26"/>
        <v>2107200</v>
      </c>
      <c r="F31" s="39">
        <f t="shared" si="26"/>
        <v>0</v>
      </c>
      <c r="G31" s="39">
        <f t="shared" si="26"/>
        <v>0</v>
      </c>
      <c r="H31" s="39">
        <f t="shared" si="26"/>
        <v>0</v>
      </c>
      <c r="I31" s="39">
        <f t="shared" si="4"/>
        <v>2003000</v>
      </c>
      <c r="J31" s="39">
        <f t="shared" si="5"/>
        <v>2058000</v>
      </c>
      <c r="K31" s="39">
        <f t="shared" si="6"/>
        <v>2107200</v>
      </c>
      <c r="L31" s="39">
        <f t="shared" ref="L31:N31" si="27">SUM(L32:L34)</f>
        <v>0</v>
      </c>
      <c r="M31" s="39">
        <f t="shared" si="27"/>
        <v>0</v>
      </c>
      <c r="N31" s="39">
        <f t="shared" si="27"/>
        <v>0</v>
      </c>
      <c r="O31" s="39">
        <f t="shared" si="8"/>
        <v>2003000</v>
      </c>
      <c r="P31" s="39">
        <f t="shared" si="9"/>
        <v>2058000</v>
      </c>
      <c r="Q31" s="39">
        <f t="shared" si="10"/>
        <v>2107200</v>
      </c>
      <c r="R31" s="39">
        <f t="shared" ref="R31:T31" si="28">SUM(R32:R34)</f>
        <v>0</v>
      </c>
      <c r="S31" s="39">
        <f t="shared" si="28"/>
        <v>0</v>
      </c>
      <c r="T31" s="39">
        <f t="shared" si="28"/>
        <v>0</v>
      </c>
      <c r="U31" s="39">
        <f t="shared" si="17"/>
        <v>2003000</v>
      </c>
      <c r="V31" s="39">
        <f t="shared" si="18"/>
        <v>2058000</v>
      </c>
      <c r="W31" s="39">
        <f t="shared" si="19"/>
        <v>2107200</v>
      </c>
    </row>
    <row r="32" spans="1:23" ht="25.5">
      <c r="A32" s="7" t="s">
        <v>59</v>
      </c>
      <c r="B32" s="21" t="s">
        <v>60</v>
      </c>
      <c r="C32" s="49">
        <v>995300</v>
      </c>
      <c r="D32" s="39">
        <v>1022600</v>
      </c>
      <c r="E32" s="39">
        <v>1047000</v>
      </c>
      <c r="F32" s="49"/>
      <c r="G32" s="39"/>
      <c r="H32" s="39"/>
      <c r="I32" s="49">
        <f t="shared" si="4"/>
        <v>995300</v>
      </c>
      <c r="J32" s="39">
        <f t="shared" si="5"/>
        <v>1022600</v>
      </c>
      <c r="K32" s="39">
        <f t="shared" si="6"/>
        <v>1047000</v>
      </c>
      <c r="L32" s="49"/>
      <c r="M32" s="39"/>
      <c r="N32" s="39"/>
      <c r="O32" s="49">
        <f t="shared" si="8"/>
        <v>995300</v>
      </c>
      <c r="P32" s="39">
        <f t="shared" si="9"/>
        <v>1022600</v>
      </c>
      <c r="Q32" s="39">
        <f t="shared" si="10"/>
        <v>1047000</v>
      </c>
      <c r="R32" s="49"/>
      <c r="S32" s="39"/>
      <c r="T32" s="39"/>
      <c r="U32" s="49">
        <f t="shared" si="17"/>
        <v>995300</v>
      </c>
      <c r="V32" s="39">
        <f t="shared" si="18"/>
        <v>1022600</v>
      </c>
      <c r="W32" s="39">
        <f t="shared" si="19"/>
        <v>1047000</v>
      </c>
    </row>
    <row r="33" spans="1:23" ht="36" customHeight="1">
      <c r="A33" s="7" t="s">
        <v>133</v>
      </c>
      <c r="B33" s="21" t="s">
        <v>134</v>
      </c>
      <c r="C33" s="39">
        <v>66500</v>
      </c>
      <c r="D33" s="39">
        <v>68400</v>
      </c>
      <c r="E33" s="39">
        <v>70100</v>
      </c>
      <c r="F33" s="39"/>
      <c r="G33" s="39"/>
      <c r="H33" s="39"/>
      <c r="I33" s="39">
        <f t="shared" si="4"/>
        <v>66500</v>
      </c>
      <c r="J33" s="39">
        <f t="shared" si="5"/>
        <v>68400</v>
      </c>
      <c r="K33" s="39">
        <f t="shared" si="6"/>
        <v>70100</v>
      </c>
      <c r="L33" s="39"/>
      <c r="M33" s="39"/>
      <c r="N33" s="39"/>
      <c r="O33" s="39">
        <f t="shared" si="8"/>
        <v>66500</v>
      </c>
      <c r="P33" s="39">
        <f t="shared" si="9"/>
        <v>68400</v>
      </c>
      <c r="Q33" s="39">
        <f t="shared" si="10"/>
        <v>70100</v>
      </c>
      <c r="R33" s="39"/>
      <c r="S33" s="39"/>
      <c r="T33" s="39"/>
      <c r="U33" s="39">
        <f t="shared" si="17"/>
        <v>66500</v>
      </c>
      <c r="V33" s="39">
        <f t="shared" si="18"/>
        <v>68400</v>
      </c>
      <c r="W33" s="39">
        <f t="shared" si="19"/>
        <v>70100</v>
      </c>
    </row>
    <row r="34" spans="1:23" ht="25.5">
      <c r="A34" s="48" t="s">
        <v>61</v>
      </c>
      <c r="B34" s="28" t="s">
        <v>62</v>
      </c>
      <c r="C34" s="49">
        <v>941200</v>
      </c>
      <c r="D34" s="39">
        <v>967000</v>
      </c>
      <c r="E34" s="39">
        <v>990100</v>
      </c>
      <c r="F34" s="49"/>
      <c r="G34" s="39"/>
      <c r="H34" s="39"/>
      <c r="I34" s="49">
        <f t="shared" si="4"/>
        <v>941200</v>
      </c>
      <c r="J34" s="39">
        <f t="shared" si="5"/>
        <v>967000</v>
      </c>
      <c r="K34" s="39">
        <f t="shared" si="6"/>
        <v>990100</v>
      </c>
      <c r="L34" s="49"/>
      <c r="M34" s="39"/>
      <c r="N34" s="39"/>
      <c r="O34" s="49">
        <f t="shared" si="8"/>
        <v>941200</v>
      </c>
      <c r="P34" s="39">
        <f t="shared" si="9"/>
        <v>967000</v>
      </c>
      <c r="Q34" s="39">
        <f t="shared" si="10"/>
        <v>990100</v>
      </c>
      <c r="R34" s="49"/>
      <c r="S34" s="39"/>
      <c r="T34" s="39"/>
      <c r="U34" s="49">
        <f t="shared" si="17"/>
        <v>941200</v>
      </c>
      <c r="V34" s="39">
        <f t="shared" si="18"/>
        <v>967000</v>
      </c>
      <c r="W34" s="39">
        <f t="shared" si="19"/>
        <v>990100</v>
      </c>
    </row>
    <row r="35" spans="1:23" ht="25.5">
      <c r="A35" s="6" t="s">
        <v>2</v>
      </c>
      <c r="B35" s="21" t="s">
        <v>12</v>
      </c>
      <c r="C35" s="39">
        <f>SUM(C36:C37)</f>
        <v>8047581</v>
      </c>
      <c r="D35" s="39">
        <f t="shared" ref="D35:H35" si="29">SUM(D36:D37)</f>
        <v>5812600</v>
      </c>
      <c r="E35" s="39">
        <f t="shared" si="29"/>
        <v>5807600</v>
      </c>
      <c r="F35" s="39">
        <f t="shared" si="29"/>
        <v>0</v>
      </c>
      <c r="G35" s="39">
        <f t="shared" si="29"/>
        <v>0</v>
      </c>
      <c r="H35" s="39">
        <f t="shared" si="29"/>
        <v>0</v>
      </c>
      <c r="I35" s="39">
        <f t="shared" si="4"/>
        <v>8047581</v>
      </c>
      <c r="J35" s="39">
        <f t="shared" si="5"/>
        <v>5812600</v>
      </c>
      <c r="K35" s="39">
        <f t="shared" si="6"/>
        <v>5807600</v>
      </c>
      <c r="L35" s="39">
        <f t="shared" ref="L35:N35" si="30">SUM(L36:L37)</f>
        <v>0</v>
      </c>
      <c r="M35" s="39">
        <f t="shared" si="30"/>
        <v>0</v>
      </c>
      <c r="N35" s="39">
        <f t="shared" si="30"/>
        <v>0</v>
      </c>
      <c r="O35" s="39">
        <f t="shared" si="8"/>
        <v>8047581</v>
      </c>
      <c r="P35" s="39">
        <f t="shared" si="9"/>
        <v>5812600</v>
      </c>
      <c r="Q35" s="39">
        <f t="shared" si="10"/>
        <v>5807600</v>
      </c>
      <c r="R35" s="39">
        <f t="shared" ref="R35:T35" si="31">SUM(R36:R37)</f>
        <v>0</v>
      </c>
      <c r="S35" s="39">
        <f t="shared" si="31"/>
        <v>0</v>
      </c>
      <c r="T35" s="39">
        <f t="shared" si="31"/>
        <v>0</v>
      </c>
      <c r="U35" s="39">
        <f t="shared" si="17"/>
        <v>8047581</v>
      </c>
      <c r="V35" s="39">
        <f t="shared" si="18"/>
        <v>5812600</v>
      </c>
      <c r="W35" s="39">
        <f t="shared" si="19"/>
        <v>5807600</v>
      </c>
    </row>
    <row r="36" spans="1:23" ht="51">
      <c r="A36" s="7" t="s">
        <v>35</v>
      </c>
      <c r="B36" s="28" t="s">
        <v>36</v>
      </c>
      <c r="C36" s="39">
        <v>3947581</v>
      </c>
      <c r="D36" s="39">
        <v>3504600</v>
      </c>
      <c r="E36" s="39">
        <v>3504600</v>
      </c>
      <c r="F36" s="39"/>
      <c r="G36" s="39"/>
      <c r="H36" s="39"/>
      <c r="I36" s="39">
        <f t="shared" si="4"/>
        <v>3947581</v>
      </c>
      <c r="J36" s="39">
        <f t="shared" si="5"/>
        <v>3504600</v>
      </c>
      <c r="K36" s="39">
        <f t="shared" si="6"/>
        <v>3504600</v>
      </c>
      <c r="L36" s="39"/>
      <c r="M36" s="39"/>
      <c r="N36" s="39"/>
      <c r="O36" s="39">
        <f t="shared" si="8"/>
        <v>3947581</v>
      </c>
      <c r="P36" s="39">
        <f t="shared" si="9"/>
        <v>3504600</v>
      </c>
      <c r="Q36" s="39">
        <f t="shared" si="10"/>
        <v>3504600</v>
      </c>
      <c r="R36" s="39"/>
      <c r="S36" s="39"/>
      <c r="T36" s="39"/>
      <c r="U36" s="39">
        <f t="shared" si="17"/>
        <v>3947581</v>
      </c>
      <c r="V36" s="39">
        <f t="shared" si="18"/>
        <v>3504600</v>
      </c>
      <c r="W36" s="39">
        <f t="shared" si="19"/>
        <v>3504600</v>
      </c>
    </row>
    <row r="37" spans="1:23" ht="51">
      <c r="A37" s="7" t="s">
        <v>76</v>
      </c>
      <c r="B37" s="22" t="s">
        <v>75</v>
      </c>
      <c r="C37" s="39">
        <v>4100000</v>
      </c>
      <c r="D37" s="39">
        <v>2308000</v>
      </c>
      <c r="E37" s="39">
        <v>2303000</v>
      </c>
      <c r="F37" s="39"/>
      <c r="G37" s="39"/>
      <c r="H37" s="39"/>
      <c r="I37" s="39">
        <f t="shared" si="4"/>
        <v>4100000</v>
      </c>
      <c r="J37" s="39">
        <f t="shared" si="5"/>
        <v>2308000</v>
      </c>
      <c r="K37" s="39">
        <f t="shared" si="6"/>
        <v>2303000</v>
      </c>
      <c r="L37" s="39"/>
      <c r="M37" s="39"/>
      <c r="N37" s="39"/>
      <c r="O37" s="39">
        <f t="shared" si="8"/>
        <v>4100000</v>
      </c>
      <c r="P37" s="39">
        <f t="shared" si="9"/>
        <v>2308000</v>
      </c>
      <c r="Q37" s="39">
        <f t="shared" si="10"/>
        <v>2303000</v>
      </c>
      <c r="R37" s="39"/>
      <c r="S37" s="39"/>
      <c r="T37" s="39"/>
      <c r="U37" s="39">
        <f t="shared" si="17"/>
        <v>4100000</v>
      </c>
      <c r="V37" s="39">
        <f t="shared" si="18"/>
        <v>2308000</v>
      </c>
      <c r="W37" s="39">
        <f t="shared" si="19"/>
        <v>2303000</v>
      </c>
    </row>
    <row r="38" spans="1:23" ht="18.75" customHeight="1">
      <c r="A38" s="31" t="s">
        <v>5</v>
      </c>
      <c r="B38" s="32" t="s">
        <v>13</v>
      </c>
      <c r="C38" s="45">
        <f>SUM(C39:C39)</f>
        <v>10719000</v>
      </c>
      <c r="D38" s="45">
        <f t="shared" ref="D38:H38" si="32">SUM(D39:D39)</f>
        <v>10719000</v>
      </c>
      <c r="E38" s="45">
        <f t="shared" si="32"/>
        <v>10719000</v>
      </c>
      <c r="F38" s="45">
        <f t="shared" si="32"/>
        <v>0</v>
      </c>
      <c r="G38" s="45">
        <f t="shared" si="32"/>
        <v>0</v>
      </c>
      <c r="H38" s="45">
        <f t="shared" si="32"/>
        <v>0</v>
      </c>
      <c r="I38" s="45">
        <f t="shared" si="4"/>
        <v>10719000</v>
      </c>
      <c r="J38" s="45">
        <f t="shared" si="5"/>
        <v>10719000</v>
      </c>
      <c r="K38" s="45">
        <f t="shared" si="6"/>
        <v>10719000</v>
      </c>
      <c r="L38" s="45">
        <f t="shared" ref="L38:N38" si="33">SUM(L39:L39)</f>
        <v>0</v>
      </c>
      <c r="M38" s="45">
        <f t="shared" si="33"/>
        <v>0</v>
      </c>
      <c r="N38" s="45">
        <f t="shared" si="33"/>
        <v>0</v>
      </c>
      <c r="O38" s="45">
        <f t="shared" si="8"/>
        <v>10719000</v>
      </c>
      <c r="P38" s="45">
        <f t="shared" si="9"/>
        <v>10719000</v>
      </c>
      <c r="Q38" s="45">
        <f t="shared" si="10"/>
        <v>10719000</v>
      </c>
      <c r="R38" s="45">
        <f t="shared" ref="R38:T38" si="34">SUM(R39:R39)</f>
        <v>0</v>
      </c>
      <c r="S38" s="45">
        <f t="shared" si="34"/>
        <v>0</v>
      </c>
      <c r="T38" s="45">
        <f t="shared" si="34"/>
        <v>0</v>
      </c>
      <c r="U38" s="45">
        <f t="shared" si="17"/>
        <v>10719000</v>
      </c>
      <c r="V38" s="45">
        <f t="shared" si="18"/>
        <v>10719000</v>
      </c>
      <c r="W38" s="45">
        <f t="shared" si="19"/>
        <v>10719000</v>
      </c>
    </row>
    <row r="39" spans="1:23">
      <c r="A39" s="17" t="s">
        <v>37</v>
      </c>
      <c r="B39" s="21" t="s">
        <v>38</v>
      </c>
      <c r="C39" s="49">
        <v>10719000</v>
      </c>
      <c r="D39" s="49">
        <v>10719000</v>
      </c>
      <c r="E39" s="49">
        <v>10719000</v>
      </c>
      <c r="F39" s="49"/>
      <c r="G39" s="49"/>
      <c r="H39" s="49"/>
      <c r="I39" s="49">
        <f t="shared" si="4"/>
        <v>10719000</v>
      </c>
      <c r="J39" s="49">
        <f t="shared" si="5"/>
        <v>10719000</v>
      </c>
      <c r="K39" s="49">
        <f t="shared" si="6"/>
        <v>10719000</v>
      </c>
      <c r="L39" s="49"/>
      <c r="M39" s="49"/>
      <c r="N39" s="49"/>
      <c r="O39" s="49">
        <f t="shared" si="8"/>
        <v>10719000</v>
      </c>
      <c r="P39" s="49">
        <f t="shared" si="9"/>
        <v>10719000</v>
      </c>
      <c r="Q39" s="49">
        <f t="shared" si="10"/>
        <v>10719000</v>
      </c>
      <c r="R39" s="49"/>
      <c r="S39" s="49"/>
      <c r="T39" s="49"/>
      <c r="U39" s="49">
        <f t="shared" si="17"/>
        <v>10719000</v>
      </c>
      <c r="V39" s="49">
        <f t="shared" si="18"/>
        <v>10719000</v>
      </c>
      <c r="W39" s="49">
        <f t="shared" si="19"/>
        <v>10719000</v>
      </c>
    </row>
    <row r="40" spans="1:23" ht="18.75" customHeight="1">
      <c r="A40" s="8" t="s">
        <v>66</v>
      </c>
      <c r="B40" s="21" t="s">
        <v>42</v>
      </c>
      <c r="C40" s="39">
        <f>SUM(C41:C42)</f>
        <v>4067900</v>
      </c>
      <c r="D40" s="39">
        <f t="shared" ref="D40:H40" si="35">SUM(D41:D42)</f>
        <v>3958300</v>
      </c>
      <c r="E40" s="39">
        <f t="shared" si="35"/>
        <v>3958300</v>
      </c>
      <c r="F40" s="39">
        <f t="shared" si="35"/>
        <v>0</v>
      </c>
      <c r="G40" s="39">
        <f t="shared" si="35"/>
        <v>0</v>
      </c>
      <c r="H40" s="39">
        <f t="shared" si="35"/>
        <v>0</v>
      </c>
      <c r="I40" s="39">
        <f t="shared" si="4"/>
        <v>4067900</v>
      </c>
      <c r="J40" s="39">
        <f t="shared" si="5"/>
        <v>3958300</v>
      </c>
      <c r="K40" s="39">
        <f t="shared" si="6"/>
        <v>3958300</v>
      </c>
      <c r="L40" s="39">
        <f t="shared" ref="L40:N40" si="36">SUM(L41:L42)</f>
        <v>379507.29</v>
      </c>
      <c r="M40" s="39">
        <f t="shared" si="36"/>
        <v>0</v>
      </c>
      <c r="N40" s="39">
        <f t="shared" si="36"/>
        <v>0</v>
      </c>
      <c r="O40" s="39">
        <f t="shared" si="8"/>
        <v>4447407.29</v>
      </c>
      <c r="P40" s="39">
        <f t="shared" si="9"/>
        <v>3958300</v>
      </c>
      <c r="Q40" s="39">
        <f t="shared" si="10"/>
        <v>3958300</v>
      </c>
      <c r="R40" s="39">
        <f t="shared" ref="R40:T40" si="37">SUM(R41:R42)</f>
        <v>0</v>
      </c>
      <c r="S40" s="39">
        <f t="shared" si="37"/>
        <v>0</v>
      </c>
      <c r="T40" s="39">
        <f t="shared" si="37"/>
        <v>0</v>
      </c>
      <c r="U40" s="39">
        <f t="shared" si="17"/>
        <v>4447407.29</v>
      </c>
      <c r="V40" s="39">
        <f t="shared" si="18"/>
        <v>3958300</v>
      </c>
      <c r="W40" s="39">
        <f t="shared" si="19"/>
        <v>3958300</v>
      </c>
    </row>
    <row r="41" spans="1:23">
      <c r="A41" s="29" t="s">
        <v>43</v>
      </c>
      <c r="B41" s="30" t="s">
        <v>44</v>
      </c>
      <c r="C41" s="46">
        <v>1233000</v>
      </c>
      <c r="D41" s="46">
        <v>1276300</v>
      </c>
      <c r="E41" s="46">
        <v>1276300</v>
      </c>
      <c r="F41" s="46"/>
      <c r="G41" s="46"/>
      <c r="H41" s="46"/>
      <c r="I41" s="46">
        <f t="shared" si="4"/>
        <v>1233000</v>
      </c>
      <c r="J41" s="46">
        <f t="shared" si="5"/>
        <v>1276300</v>
      </c>
      <c r="K41" s="46">
        <f t="shared" si="6"/>
        <v>1276300</v>
      </c>
      <c r="L41" s="46">
        <v>379507.29</v>
      </c>
      <c r="M41" s="46"/>
      <c r="N41" s="46"/>
      <c r="O41" s="46">
        <f t="shared" si="8"/>
        <v>1612507.29</v>
      </c>
      <c r="P41" s="46">
        <f t="shared" si="9"/>
        <v>1276300</v>
      </c>
      <c r="Q41" s="46">
        <f t="shared" si="10"/>
        <v>1276300</v>
      </c>
      <c r="R41" s="46"/>
      <c r="S41" s="46"/>
      <c r="T41" s="46"/>
      <c r="U41" s="46">
        <f t="shared" si="17"/>
        <v>1612507.29</v>
      </c>
      <c r="V41" s="46">
        <f t="shared" si="18"/>
        <v>1276300</v>
      </c>
      <c r="W41" s="46">
        <f t="shared" si="19"/>
        <v>1276300</v>
      </c>
    </row>
    <row r="42" spans="1:23">
      <c r="A42" s="13" t="s">
        <v>45</v>
      </c>
      <c r="B42" s="33" t="s">
        <v>46</v>
      </c>
      <c r="C42" s="39">
        <v>2834900</v>
      </c>
      <c r="D42" s="39">
        <v>2682000</v>
      </c>
      <c r="E42" s="39">
        <v>2682000</v>
      </c>
      <c r="F42" s="39"/>
      <c r="G42" s="39"/>
      <c r="H42" s="39"/>
      <c r="I42" s="39">
        <f t="shared" si="4"/>
        <v>2834900</v>
      </c>
      <c r="J42" s="39">
        <f t="shared" si="5"/>
        <v>2682000</v>
      </c>
      <c r="K42" s="39">
        <f t="shared" si="6"/>
        <v>2682000</v>
      </c>
      <c r="L42" s="39"/>
      <c r="M42" s="39"/>
      <c r="N42" s="39"/>
      <c r="O42" s="39">
        <f t="shared" si="8"/>
        <v>2834900</v>
      </c>
      <c r="P42" s="39">
        <f t="shared" si="9"/>
        <v>2682000</v>
      </c>
      <c r="Q42" s="39">
        <f t="shared" si="10"/>
        <v>2682000</v>
      </c>
      <c r="R42" s="39"/>
      <c r="S42" s="39"/>
      <c r="T42" s="39"/>
      <c r="U42" s="39">
        <f t="shared" si="17"/>
        <v>2834900</v>
      </c>
      <c r="V42" s="39">
        <f t="shared" si="18"/>
        <v>2682000</v>
      </c>
      <c r="W42" s="39">
        <f t="shared" si="19"/>
        <v>2682000</v>
      </c>
    </row>
    <row r="43" spans="1:23" ht="18.75" customHeight="1">
      <c r="A43" s="15" t="s">
        <v>26</v>
      </c>
      <c r="B43" s="23" t="s">
        <v>27</v>
      </c>
      <c r="C43" s="39">
        <f>SUM(C44:C45)</f>
        <v>1385494</v>
      </c>
      <c r="D43" s="39">
        <f t="shared" ref="D43:H43" si="38">SUM(D44:D45)</f>
        <v>620000</v>
      </c>
      <c r="E43" s="39">
        <f t="shared" si="38"/>
        <v>675000</v>
      </c>
      <c r="F43" s="39">
        <f t="shared" si="38"/>
        <v>0</v>
      </c>
      <c r="G43" s="39">
        <f t="shared" si="38"/>
        <v>0</v>
      </c>
      <c r="H43" s="39">
        <f t="shared" si="38"/>
        <v>0</v>
      </c>
      <c r="I43" s="39">
        <f t="shared" si="4"/>
        <v>1385494</v>
      </c>
      <c r="J43" s="39">
        <f t="shared" si="5"/>
        <v>620000</v>
      </c>
      <c r="K43" s="39">
        <f t="shared" si="6"/>
        <v>675000</v>
      </c>
      <c r="L43" s="39">
        <f t="shared" ref="L43:N43" si="39">SUM(L44:L45)</f>
        <v>0</v>
      </c>
      <c r="M43" s="39">
        <f t="shared" si="39"/>
        <v>0</v>
      </c>
      <c r="N43" s="39">
        <f t="shared" si="39"/>
        <v>0</v>
      </c>
      <c r="O43" s="39">
        <f t="shared" si="8"/>
        <v>1385494</v>
      </c>
      <c r="P43" s="39">
        <f t="shared" si="9"/>
        <v>620000</v>
      </c>
      <c r="Q43" s="39">
        <f t="shared" si="10"/>
        <v>675000</v>
      </c>
      <c r="R43" s="39">
        <f t="shared" ref="R43:T43" si="40">SUM(R44:R45)</f>
        <v>0</v>
      </c>
      <c r="S43" s="39">
        <f t="shared" si="40"/>
        <v>0</v>
      </c>
      <c r="T43" s="39">
        <f t="shared" si="40"/>
        <v>0</v>
      </c>
      <c r="U43" s="39">
        <f t="shared" si="17"/>
        <v>1385494</v>
      </c>
      <c r="V43" s="39">
        <f t="shared" si="18"/>
        <v>620000</v>
      </c>
      <c r="W43" s="39">
        <f t="shared" si="19"/>
        <v>675000</v>
      </c>
    </row>
    <row r="44" spans="1:23" ht="51">
      <c r="A44" s="7" t="s">
        <v>77</v>
      </c>
      <c r="B44" s="28" t="s">
        <v>63</v>
      </c>
      <c r="C44" s="39">
        <v>956632</v>
      </c>
      <c r="D44" s="39">
        <v>450000</v>
      </c>
      <c r="E44" s="39">
        <v>500000</v>
      </c>
      <c r="F44" s="39"/>
      <c r="G44" s="39"/>
      <c r="H44" s="39"/>
      <c r="I44" s="39">
        <f t="shared" si="4"/>
        <v>956632</v>
      </c>
      <c r="J44" s="39">
        <f t="shared" si="5"/>
        <v>450000</v>
      </c>
      <c r="K44" s="39">
        <f t="shared" si="6"/>
        <v>500000</v>
      </c>
      <c r="L44" s="39"/>
      <c r="M44" s="39"/>
      <c r="N44" s="39"/>
      <c r="O44" s="39">
        <f t="shared" si="8"/>
        <v>956632</v>
      </c>
      <c r="P44" s="39">
        <f t="shared" si="9"/>
        <v>450000</v>
      </c>
      <c r="Q44" s="39">
        <f t="shared" si="10"/>
        <v>500000</v>
      </c>
      <c r="R44" s="39"/>
      <c r="S44" s="39"/>
      <c r="T44" s="39"/>
      <c r="U44" s="39">
        <f t="shared" si="17"/>
        <v>956632</v>
      </c>
      <c r="V44" s="39">
        <f t="shared" si="18"/>
        <v>450000</v>
      </c>
      <c r="W44" s="39">
        <f t="shared" si="19"/>
        <v>500000</v>
      </c>
    </row>
    <row r="45" spans="1:23" ht="25.5">
      <c r="A45" s="7" t="s">
        <v>64</v>
      </c>
      <c r="B45" s="22" t="s">
        <v>39</v>
      </c>
      <c r="C45" s="39">
        <v>428862</v>
      </c>
      <c r="D45" s="39">
        <v>170000</v>
      </c>
      <c r="E45" s="39">
        <v>175000</v>
      </c>
      <c r="F45" s="39"/>
      <c r="G45" s="39"/>
      <c r="H45" s="39"/>
      <c r="I45" s="39">
        <f t="shared" si="4"/>
        <v>428862</v>
      </c>
      <c r="J45" s="39">
        <f t="shared" si="5"/>
        <v>170000</v>
      </c>
      <c r="K45" s="39">
        <f t="shared" si="6"/>
        <v>175000</v>
      </c>
      <c r="L45" s="39"/>
      <c r="M45" s="39"/>
      <c r="N45" s="39"/>
      <c r="O45" s="39">
        <f t="shared" si="8"/>
        <v>428862</v>
      </c>
      <c r="P45" s="39">
        <f t="shared" si="9"/>
        <v>170000</v>
      </c>
      <c r="Q45" s="39">
        <f t="shared" si="10"/>
        <v>175000</v>
      </c>
      <c r="R45" s="39"/>
      <c r="S45" s="39"/>
      <c r="T45" s="39"/>
      <c r="U45" s="39">
        <f t="shared" si="17"/>
        <v>428862</v>
      </c>
      <c r="V45" s="39">
        <f t="shared" si="18"/>
        <v>170000</v>
      </c>
      <c r="W45" s="39">
        <f t="shared" si="19"/>
        <v>175000</v>
      </c>
    </row>
    <row r="46" spans="1:23" ht="18.75" customHeight="1">
      <c r="A46" s="8" t="s">
        <v>22</v>
      </c>
      <c r="B46" s="21" t="s">
        <v>21</v>
      </c>
      <c r="C46" s="39">
        <f>SUM(C47:C48)</f>
        <v>611000</v>
      </c>
      <c r="D46" s="39">
        <f>SUM(D47:D48)</f>
        <v>450000</v>
      </c>
      <c r="E46" s="39">
        <f>SUM(E47:E48)</f>
        <v>450000</v>
      </c>
      <c r="F46" s="39">
        <f t="shared" ref="F46:H46" si="41">SUM(F47:F48)</f>
        <v>0</v>
      </c>
      <c r="G46" s="39">
        <f t="shared" si="41"/>
        <v>0</v>
      </c>
      <c r="H46" s="39">
        <f t="shared" si="41"/>
        <v>0</v>
      </c>
      <c r="I46" s="39">
        <f t="shared" si="4"/>
        <v>611000</v>
      </c>
      <c r="J46" s="39">
        <f t="shared" si="5"/>
        <v>450000</v>
      </c>
      <c r="K46" s="39">
        <f t="shared" si="6"/>
        <v>450000</v>
      </c>
      <c r="L46" s="39">
        <f t="shared" ref="L46:N46" si="42">SUM(L47:L48)</f>
        <v>0</v>
      </c>
      <c r="M46" s="39">
        <f t="shared" si="42"/>
        <v>0</v>
      </c>
      <c r="N46" s="39">
        <f t="shared" si="42"/>
        <v>0</v>
      </c>
      <c r="O46" s="39">
        <f t="shared" si="8"/>
        <v>611000</v>
      </c>
      <c r="P46" s="39">
        <f t="shared" si="9"/>
        <v>450000</v>
      </c>
      <c r="Q46" s="39">
        <f t="shared" si="10"/>
        <v>450000</v>
      </c>
      <c r="R46" s="39">
        <f t="shared" ref="R46:T46" si="43">SUM(R47:R48)</f>
        <v>0</v>
      </c>
      <c r="S46" s="39">
        <f t="shared" si="43"/>
        <v>0</v>
      </c>
      <c r="T46" s="39">
        <f t="shared" si="43"/>
        <v>0</v>
      </c>
      <c r="U46" s="39">
        <f t="shared" si="17"/>
        <v>611000</v>
      </c>
      <c r="V46" s="39">
        <f t="shared" si="18"/>
        <v>450000</v>
      </c>
      <c r="W46" s="39">
        <f t="shared" si="19"/>
        <v>450000</v>
      </c>
    </row>
    <row r="47" spans="1:23" ht="25.5">
      <c r="A47" s="47" t="s">
        <v>53</v>
      </c>
      <c r="B47" s="50" t="s">
        <v>54</v>
      </c>
      <c r="C47" s="39">
        <v>477900</v>
      </c>
      <c r="D47" s="39">
        <v>450000</v>
      </c>
      <c r="E47" s="39">
        <v>450000</v>
      </c>
      <c r="F47" s="39"/>
      <c r="G47" s="39"/>
      <c r="H47" s="39"/>
      <c r="I47" s="39">
        <f t="shared" si="4"/>
        <v>477900</v>
      </c>
      <c r="J47" s="39">
        <f t="shared" si="5"/>
        <v>450000</v>
      </c>
      <c r="K47" s="39">
        <f t="shared" si="6"/>
        <v>450000</v>
      </c>
      <c r="L47" s="39">
        <v>-357900</v>
      </c>
      <c r="M47" s="39"/>
      <c r="N47" s="39"/>
      <c r="O47" s="39">
        <f t="shared" si="8"/>
        <v>120000</v>
      </c>
      <c r="P47" s="39">
        <f t="shared" si="9"/>
        <v>450000</v>
      </c>
      <c r="Q47" s="39">
        <f t="shared" si="10"/>
        <v>450000</v>
      </c>
      <c r="R47" s="39"/>
      <c r="S47" s="39"/>
      <c r="T47" s="39"/>
      <c r="U47" s="39">
        <f t="shared" si="17"/>
        <v>120000</v>
      </c>
      <c r="V47" s="39">
        <f t="shared" si="18"/>
        <v>450000</v>
      </c>
      <c r="W47" s="39">
        <f t="shared" si="19"/>
        <v>450000</v>
      </c>
    </row>
    <row r="48" spans="1:23" ht="75.75" customHeight="1">
      <c r="A48" s="47" t="s">
        <v>135</v>
      </c>
      <c r="B48" s="28" t="s">
        <v>136</v>
      </c>
      <c r="C48" s="37">
        <v>133100</v>
      </c>
      <c r="D48" s="37"/>
      <c r="E48" s="37"/>
      <c r="F48" s="37"/>
      <c r="G48" s="37"/>
      <c r="H48" s="37"/>
      <c r="I48" s="37">
        <f t="shared" si="4"/>
        <v>133100</v>
      </c>
      <c r="J48" s="37">
        <f t="shared" si="5"/>
        <v>0</v>
      </c>
      <c r="K48" s="37">
        <f t="shared" si="6"/>
        <v>0</v>
      </c>
      <c r="L48" s="37">
        <v>357900</v>
      </c>
      <c r="M48" s="37"/>
      <c r="N48" s="37"/>
      <c r="O48" s="37">
        <f t="shared" si="8"/>
        <v>491000</v>
      </c>
      <c r="P48" s="37">
        <f t="shared" si="9"/>
        <v>0</v>
      </c>
      <c r="Q48" s="37">
        <f t="shared" si="10"/>
        <v>0</v>
      </c>
      <c r="R48" s="37"/>
      <c r="S48" s="37"/>
      <c r="T48" s="37"/>
      <c r="U48" s="37">
        <f t="shared" si="17"/>
        <v>491000</v>
      </c>
      <c r="V48" s="37">
        <f t="shared" si="18"/>
        <v>0</v>
      </c>
      <c r="W48" s="37">
        <f t="shared" si="19"/>
        <v>0</v>
      </c>
    </row>
    <row r="49" spans="1:256">
      <c r="A49" s="7"/>
      <c r="B49" s="24"/>
      <c r="C49" s="39"/>
      <c r="D49" s="39"/>
      <c r="E49" s="39"/>
      <c r="F49" s="39"/>
      <c r="G49" s="39"/>
      <c r="H49" s="39"/>
      <c r="I49" s="39">
        <f t="shared" si="4"/>
        <v>0</v>
      </c>
      <c r="J49" s="39">
        <f t="shared" si="5"/>
        <v>0</v>
      </c>
      <c r="K49" s="39">
        <f t="shared" si="6"/>
        <v>0</v>
      </c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</row>
    <row r="50" spans="1:256" s="71" customFormat="1">
      <c r="A50" s="8" t="s">
        <v>186</v>
      </c>
      <c r="B50" s="50" t="s">
        <v>187</v>
      </c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>
        <f>R51</f>
        <v>411422</v>
      </c>
      <c r="S50" s="37">
        <f t="shared" ref="S50:T50" si="44">S51</f>
        <v>0</v>
      </c>
      <c r="T50" s="37">
        <f t="shared" si="44"/>
        <v>0</v>
      </c>
      <c r="U50" s="39">
        <f t="shared" ref="U50:U59" si="45">O50+R50</f>
        <v>411422</v>
      </c>
      <c r="V50" s="39">
        <f t="shared" ref="V50:V59" si="46">P50+S50</f>
        <v>0</v>
      </c>
      <c r="W50" s="39">
        <f t="shared" ref="W50:W59" si="47">Q50+T50</f>
        <v>0</v>
      </c>
    </row>
    <row r="51" spans="1:256" s="71" customFormat="1" ht="15.75">
      <c r="A51" s="47" t="s">
        <v>188</v>
      </c>
      <c r="B51" s="50" t="s">
        <v>189</v>
      </c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>
        <f>R52+R53+R54+R55+R56+R57+R58+R59</f>
        <v>411422</v>
      </c>
      <c r="S51" s="37">
        <f t="shared" ref="S51:T51" si="48">S52+S53+S54+S55+S56+S57+S58+S59</f>
        <v>0</v>
      </c>
      <c r="T51" s="37">
        <f t="shared" si="48"/>
        <v>0</v>
      </c>
      <c r="U51" s="39">
        <f t="shared" si="45"/>
        <v>411422</v>
      </c>
      <c r="V51" s="39">
        <f t="shared" si="46"/>
        <v>0</v>
      </c>
      <c r="W51" s="39">
        <f t="shared" si="47"/>
        <v>0</v>
      </c>
      <c r="X51" s="72"/>
      <c r="Y51" s="72"/>
      <c r="Z51" s="72"/>
      <c r="AA51" s="72"/>
      <c r="AB51" s="72"/>
      <c r="AC51" s="72"/>
      <c r="AD51" s="72"/>
      <c r="AE51" s="72"/>
      <c r="AF51" s="72"/>
      <c r="AG51" s="72"/>
      <c r="AH51" s="72"/>
      <c r="AI51" s="72"/>
      <c r="AJ51" s="72"/>
      <c r="AK51" s="72"/>
      <c r="AL51" s="72"/>
      <c r="AM51" s="72"/>
      <c r="AN51" s="72"/>
      <c r="AO51" s="72"/>
      <c r="AP51" s="72"/>
      <c r="AQ51" s="72"/>
      <c r="AR51" s="72"/>
      <c r="AS51" s="72"/>
      <c r="AT51" s="72"/>
      <c r="AU51" s="72"/>
      <c r="AV51" s="72"/>
      <c r="AW51" s="72"/>
      <c r="AX51" s="72"/>
      <c r="AY51" s="72"/>
      <c r="AZ51" s="72"/>
      <c r="BA51" s="72"/>
      <c r="BB51" s="72"/>
      <c r="BC51" s="72"/>
      <c r="BD51" s="72"/>
      <c r="BE51" s="72"/>
      <c r="BF51" s="72"/>
      <c r="BG51" s="72"/>
      <c r="BH51" s="72"/>
      <c r="BI51" s="72"/>
      <c r="BJ51" s="72"/>
      <c r="BK51" s="72"/>
      <c r="BL51" s="72"/>
      <c r="BM51" s="72"/>
      <c r="BN51" s="72"/>
      <c r="BO51" s="72"/>
      <c r="BP51" s="72"/>
      <c r="BQ51" s="72"/>
      <c r="BR51" s="72"/>
      <c r="BS51" s="72"/>
      <c r="BT51" s="72"/>
      <c r="BU51" s="72"/>
      <c r="BV51" s="72"/>
      <c r="BW51" s="72"/>
      <c r="BX51" s="72"/>
      <c r="BY51" s="72"/>
      <c r="BZ51" s="72"/>
      <c r="CA51" s="72"/>
      <c r="CB51" s="72"/>
      <c r="CC51" s="72"/>
      <c r="CD51" s="72"/>
      <c r="CE51" s="72"/>
      <c r="CF51" s="72"/>
      <c r="CG51" s="72"/>
      <c r="CH51" s="72"/>
      <c r="CI51" s="72"/>
      <c r="CJ51" s="72"/>
      <c r="CK51" s="72"/>
      <c r="CL51" s="72"/>
      <c r="CM51" s="72"/>
      <c r="CN51" s="72"/>
      <c r="CO51" s="72"/>
      <c r="CP51" s="72"/>
      <c r="CQ51" s="72"/>
      <c r="CR51" s="72"/>
      <c r="CS51" s="72"/>
      <c r="CT51" s="72"/>
      <c r="CU51" s="72"/>
      <c r="CV51" s="72"/>
      <c r="CW51" s="72"/>
      <c r="CX51" s="72"/>
      <c r="CY51" s="72"/>
      <c r="CZ51" s="72"/>
      <c r="DA51" s="72"/>
      <c r="DB51" s="72"/>
      <c r="DC51" s="72"/>
      <c r="DD51" s="72"/>
      <c r="DE51" s="72"/>
      <c r="DF51" s="72"/>
      <c r="DG51" s="72"/>
      <c r="DH51" s="72"/>
      <c r="DI51" s="72"/>
      <c r="DJ51" s="72"/>
      <c r="DK51" s="72"/>
      <c r="DL51" s="72"/>
      <c r="DM51" s="72"/>
      <c r="DN51" s="72"/>
      <c r="DO51" s="72"/>
      <c r="DP51" s="72"/>
      <c r="DQ51" s="72"/>
      <c r="DR51" s="72"/>
      <c r="DS51" s="72"/>
      <c r="DT51" s="72"/>
      <c r="DU51" s="72"/>
      <c r="DV51" s="72"/>
      <c r="DW51" s="72"/>
      <c r="DX51" s="72"/>
      <c r="DY51" s="72"/>
      <c r="DZ51" s="72"/>
      <c r="EA51" s="72"/>
      <c r="EB51" s="72"/>
      <c r="EC51" s="72"/>
      <c r="ED51" s="72"/>
      <c r="EE51" s="72"/>
      <c r="EF51" s="72"/>
      <c r="EG51" s="72"/>
      <c r="EH51" s="72"/>
      <c r="EI51" s="72"/>
      <c r="EJ51" s="72"/>
      <c r="EK51" s="72"/>
      <c r="EL51" s="72"/>
      <c r="EM51" s="72"/>
      <c r="EN51" s="72"/>
      <c r="EO51" s="72"/>
      <c r="EP51" s="72"/>
      <c r="EQ51" s="72"/>
      <c r="ER51" s="72"/>
      <c r="ES51" s="72"/>
      <c r="ET51" s="72"/>
      <c r="EU51" s="72"/>
      <c r="EV51" s="72"/>
      <c r="EW51" s="72"/>
      <c r="EX51" s="72"/>
      <c r="EY51" s="72"/>
      <c r="EZ51" s="72"/>
      <c r="FA51" s="72"/>
      <c r="FB51" s="72"/>
      <c r="FC51" s="72"/>
      <c r="FD51" s="72"/>
      <c r="FE51" s="72"/>
      <c r="FF51" s="72"/>
      <c r="FG51" s="72"/>
      <c r="FH51" s="72"/>
      <c r="FI51" s="72"/>
      <c r="FJ51" s="72"/>
      <c r="FK51" s="72"/>
      <c r="FL51" s="72"/>
      <c r="FM51" s="72"/>
      <c r="FN51" s="72"/>
      <c r="FO51" s="72"/>
      <c r="FP51" s="72"/>
      <c r="FQ51" s="72"/>
      <c r="FR51" s="72"/>
      <c r="FS51" s="72"/>
      <c r="FT51" s="72"/>
      <c r="FU51" s="72"/>
      <c r="FV51" s="72"/>
      <c r="FW51" s="72"/>
      <c r="FX51" s="72"/>
      <c r="FY51" s="72"/>
      <c r="FZ51" s="72"/>
      <c r="GA51" s="72"/>
      <c r="GB51" s="72"/>
      <c r="GC51" s="72"/>
      <c r="GD51" s="72"/>
      <c r="GE51" s="72"/>
      <c r="GF51" s="72"/>
      <c r="GG51" s="72"/>
      <c r="GH51" s="72"/>
      <c r="GI51" s="72"/>
      <c r="GJ51" s="72"/>
      <c r="GK51" s="72"/>
      <c r="GL51" s="72"/>
      <c r="GM51" s="72"/>
      <c r="GN51" s="72"/>
      <c r="GO51" s="72"/>
      <c r="GP51" s="72"/>
      <c r="GQ51" s="72"/>
      <c r="GR51" s="72"/>
      <c r="GS51" s="72"/>
      <c r="GT51" s="72"/>
      <c r="GU51" s="72"/>
      <c r="GV51" s="72"/>
      <c r="GW51" s="72"/>
      <c r="GX51" s="72"/>
      <c r="GY51" s="72"/>
      <c r="GZ51" s="72"/>
      <c r="HA51" s="72"/>
      <c r="HB51" s="72"/>
      <c r="HC51" s="72"/>
      <c r="HD51" s="72"/>
      <c r="HE51" s="72"/>
      <c r="HF51" s="72"/>
      <c r="HG51" s="72"/>
      <c r="HH51" s="72"/>
      <c r="HI51" s="72"/>
      <c r="HJ51" s="72"/>
      <c r="HK51" s="72"/>
      <c r="HL51" s="72"/>
      <c r="HM51" s="72"/>
      <c r="HN51" s="72"/>
      <c r="HO51" s="72"/>
      <c r="HP51" s="72"/>
      <c r="HQ51" s="72"/>
      <c r="HR51" s="72"/>
      <c r="HS51" s="72"/>
      <c r="HT51" s="72"/>
      <c r="HU51" s="72"/>
      <c r="HV51" s="72"/>
      <c r="HW51" s="72"/>
      <c r="HX51" s="72"/>
      <c r="HY51" s="72"/>
      <c r="HZ51" s="72"/>
      <c r="IA51" s="72"/>
      <c r="IB51" s="72"/>
      <c r="IC51" s="72"/>
      <c r="ID51" s="72"/>
      <c r="IE51" s="72"/>
      <c r="IF51" s="72"/>
      <c r="IG51" s="72"/>
      <c r="IH51" s="72"/>
      <c r="II51" s="72"/>
      <c r="IJ51" s="72"/>
      <c r="IK51" s="72"/>
      <c r="IL51" s="72"/>
      <c r="IM51" s="72"/>
      <c r="IN51" s="72"/>
      <c r="IO51" s="72"/>
      <c r="IP51" s="72"/>
      <c r="IQ51" s="72"/>
      <c r="IR51" s="72"/>
      <c r="IS51" s="72"/>
      <c r="IT51" s="72"/>
      <c r="IU51" s="72"/>
      <c r="IV51" s="72"/>
    </row>
    <row r="52" spans="1:256" s="71" customFormat="1" ht="25.5">
      <c r="A52" s="47" t="s">
        <v>203</v>
      </c>
      <c r="B52" s="50" t="s">
        <v>190</v>
      </c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>
        <v>70407</v>
      </c>
      <c r="S52" s="37"/>
      <c r="T52" s="37"/>
      <c r="U52" s="39">
        <f t="shared" si="45"/>
        <v>70407</v>
      </c>
      <c r="V52" s="39">
        <f t="shared" si="46"/>
        <v>0</v>
      </c>
      <c r="W52" s="39">
        <f t="shared" si="47"/>
        <v>0</v>
      </c>
      <c r="X52" s="72"/>
      <c r="Y52" s="72"/>
      <c r="Z52" s="72"/>
      <c r="AA52" s="72"/>
      <c r="AB52" s="72"/>
      <c r="AC52" s="72"/>
      <c r="AD52" s="72"/>
      <c r="AE52" s="72"/>
      <c r="AF52" s="72"/>
      <c r="AG52" s="72"/>
      <c r="AH52" s="72"/>
      <c r="AI52" s="72"/>
      <c r="AJ52" s="72"/>
      <c r="AK52" s="72"/>
      <c r="AL52" s="72"/>
      <c r="AM52" s="72"/>
      <c r="AN52" s="72"/>
      <c r="AO52" s="72"/>
      <c r="AP52" s="72"/>
      <c r="AQ52" s="72"/>
      <c r="AR52" s="72"/>
      <c r="AS52" s="72"/>
      <c r="AT52" s="72"/>
      <c r="AU52" s="72"/>
      <c r="AV52" s="72"/>
      <c r="AW52" s="72"/>
      <c r="AX52" s="72"/>
      <c r="AY52" s="72"/>
      <c r="AZ52" s="72"/>
      <c r="BA52" s="72"/>
      <c r="BB52" s="72"/>
      <c r="BC52" s="72"/>
      <c r="BD52" s="72"/>
      <c r="BE52" s="72"/>
      <c r="BF52" s="72"/>
      <c r="BG52" s="72"/>
      <c r="BH52" s="72"/>
      <c r="BI52" s="72"/>
      <c r="BJ52" s="72"/>
      <c r="BK52" s="72"/>
      <c r="BL52" s="72"/>
      <c r="BM52" s="72"/>
      <c r="BN52" s="72"/>
      <c r="BO52" s="72"/>
      <c r="BP52" s="72"/>
      <c r="BQ52" s="72"/>
      <c r="BR52" s="72"/>
      <c r="BS52" s="72"/>
      <c r="BT52" s="72"/>
      <c r="BU52" s="72"/>
      <c r="BV52" s="72"/>
      <c r="BW52" s="72"/>
      <c r="BX52" s="72"/>
      <c r="BY52" s="72"/>
      <c r="BZ52" s="72"/>
      <c r="CA52" s="72"/>
      <c r="CB52" s="72"/>
      <c r="CC52" s="72"/>
      <c r="CD52" s="72"/>
      <c r="CE52" s="72"/>
      <c r="CF52" s="72"/>
      <c r="CG52" s="72"/>
      <c r="CH52" s="72"/>
      <c r="CI52" s="72"/>
      <c r="CJ52" s="72"/>
      <c r="CK52" s="72"/>
      <c r="CL52" s="72"/>
      <c r="CM52" s="72"/>
      <c r="CN52" s="72"/>
      <c r="CO52" s="72"/>
      <c r="CP52" s="72"/>
      <c r="CQ52" s="72"/>
      <c r="CR52" s="72"/>
      <c r="CS52" s="72"/>
      <c r="CT52" s="72"/>
      <c r="CU52" s="72"/>
      <c r="CV52" s="72"/>
      <c r="CW52" s="72"/>
      <c r="CX52" s="72"/>
      <c r="CY52" s="72"/>
      <c r="CZ52" s="72"/>
      <c r="DA52" s="72"/>
      <c r="DB52" s="72"/>
      <c r="DC52" s="72"/>
      <c r="DD52" s="72"/>
      <c r="DE52" s="72"/>
      <c r="DF52" s="72"/>
      <c r="DG52" s="72"/>
      <c r="DH52" s="72"/>
      <c r="DI52" s="72"/>
      <c r="DJ52" s="72"/>
      <c r="DK52" s="72"/>
      <c r="DL52" s="72"/>
      <c r="DM52" s="72"/>
      <c r="DN52" s="72"/>
      <c r="DO52" s="72"/>
      <c r="DP52" s="72"/>
      <c r="DQ52" s="72"/>
      <c r="DR52" s="72"/>
      <c r="DS52" s="72"/>
      <c r="DT52" s="72"/>
      <c r="DU52" s="72"/>
      <c r="DV52" s="72"/>
      <c r="DW52" s="72"/>
      <c r="DX52" s="72"/>
      <c r="DY52" s="72"/>
      <c r="DZ52" s="72"/>
      <c r="EA52" s="72"/>
      <c r="EB52" s="72"/>
      <c r="EC52" s="72"/>
      <c r="ED52" s="72"/>
      <c r="EE52" s="72"/>
      <c r="EF52" s="72"/>
      <c r="EG52" s="72"/>
      <c r="EH52" s="72"/>
      <c r="EI52" s="72"/>
      <c r="EJ52" s="72"/>
      <c r="EK52" s="72"/>
      <c r="EL52" s="72"/>
      <c r="EM52" s="72"/>
      <c r="EN52" s="72"/>
      <c r="EO52" s="72"/>
      <c r="EP52" s="72"/>
      <c r="EQ52" s="72"/>
      <c r="ER52" s="72"/>
      <c r="ES52" s="72"/>
      <c r="ET52" s="72"/>
      <c r="EU52" s="72"/>
      <c r="EV52" s="72"/>
      <c r="EW52" s="72"/>
      <c r="EX52" s="72"/>
      <c r="EY52" s="72"/>
      <c r="EZ52" s="72"/>
      <c r="FA52" s="72"/>
      <c r="FB52" s="72"/>
      <c r="FC52" s="72"/>
      <c r="FD52" s="72"/>
      <c r="FE52" s="72"/>
      <c r="FF52" s="72"/>
      <c r="FG52" s="72"/>
      <c r="FH52" s="72"/>
      <c r="FI52" s="72"/>
      <c r="FJ52" s="72"/>
      <c r="FK52" s="72"/>
      <c r="FL52" s="72"/>
      <c r="FM52" s="72"/>
      <c r="FN52" s="72"/>
      <c r="FO52" s="72"/>
      <c r="FP52" s="72"/>
      <c r="FQ52" s="72"/>
      <c r="FR52" s="72"/>
      <c r="FS52" s="72"/>
      <c r="FT52" s="72"/>
      <c r="FU52" s="72"/>
      <c r="FV52" s="72"/>
      <c r="FW52" s="72"/>
      <c r="FX52" s="72"/>
      <c r="FY52" s="72"/>
      <c r="FZ52" s="72"/>
      <c r="GA52" s="72"/>
      <c r="GB52" s="72"/>
      <c r="GC52" s="72"/>
      <c r="GD52" s="72"/>
      <c r="GE52" s="72"/>
      <c r="GF52" s="72"/>
      <c r="GG52" s="72"/>
      <c r="GH52" s="72"/>
      <c r="GI52" s="72"/>
      <c r="GJ52" s="72"/>
      <c r="GK52" s="72"/>
      <c r="GL52" s="72"/>
      <c r="GM52" s="72"/>
      <c r="GN52" s="72"/>
      <c r="GO52" s="72"/>
      <c r="GP52" s="72"/>
      <c r="GQ52" s="72"/>
      <c r="GR52" s="72"/>
      <c r="GS52" s="72"/>
      <c r="GT52" s="72"/>
      <c r="GU52" s="72"/>
      <c r="GV52" s="72"/>
      <c r="GW52" s="72"/>
      <c r="GX52" s="72"/>
      <c r="GY52" s="72"/>
      <c r="GZ52" s="72"/>
      <c r="HA52" s="72"/>
      <c r="HB52" s="72"/>
      <c r="HC52" s="72"/>
      <c r="HD52" s="72"/>
      <c r="HE52" s="72"/>
      <c r="HF52" s="72"/>
      <c r="HG52" s="72"/>
      <c r="HH52" s="72"/>
      <c r="HI52" s="72"/>
      <c r="HJ52" s="72"/>
      <c r="HK52" s="72"/>
      <c r="HL52" s="72"/>
      <c r="HM52" s="72"/>
      <c r="HN52" s="72"/>
      <c r="HO52" s="72"/>
      <c r="HP52" s="72"/>
      <c r="HQ52" s="72"/>
      <c r="HR52" s="72"/>
      <c r="HS52" s="72"/>
      <c r="HT52" s="72"/>
      <c r="HU52" s="72"/>
      <c r="HV52" s="72"/>
      <c r="HW52" s="72"/>
      <c r="HX52" s="72"/>
      <c r="HY52" s="72"/>
      <c r="HZ52" s="72"/>
      <c r="IA52" s="72"/>
      <c r="IB52" s="72"/>
      <c r="IC52" s="72"/>
      <c r="ID52" s="72"/>
      <c r="IE52" s="72"/>
      <c r="IF52" s="72"/>
      <c r="IG52" s="72"/>
      <c r="IH52" s="72"/>
      <c r="II52" s="72"/>
      <c r="IJ52" s="72"/>
      <c r="IK52" s="72"/>
      <c r="IL52" s="72"/>
      <c r="IM52" s="72"/>
      <c r="IN52" s="72"/>
      <c r="IO52" s="72"/>
      <c r="IP52" s="72"/>
      <c r="IQ52" s="72"/>
      <c r="IR52" s="72"/>
      <c r="IS52" s="72"/>
      <c r="IT52" s="72"/>
      <c r="IU52" s="72"/>
      <c r="IV52" s="72"/>
    </row>
    <row r="53" spans="1:256" s="71" customFormat="1" ht="38.25">
      <c r="A53" s="47" t="s">
        <v>198</v>
      </c>
      <c r="B53" s="50" t="s">
        <v>191</v>
      </c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>
        <v>70407</v>
      </c>
      <c r="S53" s="37"/>
      <c r="T53" s="37"/>
      <c r="U53" s="39">
        <f t="shared" si="45"/>
        <v>70407</v>
      </c>
      <c r="V53" s="39">
        <f t="shared" si="46"/>
        <v>0</v>
      </c>
      <c r="W53" s="39">
        <f t="shared" si="47"/>
        <v>0</v>
      </c>
      <c r="X53" s="72"/>
      <c r="Y53" s="72"/>
      <c r="Z53" s="72"/>
      <c r="AA53" s="72"/>
      <c r="AB53" s="72"/>
      <c r="AC53" s="72"/>
      <c r="AD53" s="72"/>
      <c r="AE53" s="72"/>
      <c r="AF53" s="72"/>
      <c r="AG53" s="72"/>
      <c r="AH53" s="72"/>
      <c r="AI53" s="72"/>
      <c r="AJ53" s="72"/>
      <c r="AK53" s="72"/>
      <c r="AL53" s="72"/>
      <c r="AM53" s="72"/>
      <c r="AN53" s="72"/>
      <c r="AO53" s="72"/>
      <c r="AP53" s="72"/>
      <c r="AQ53" s="72"/>
      <c r="AR53" s="72"/>
      <c r="AS53" s="72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2"/>
      <c r="BE53" s="72"/>
      <c r="BF53" s="72"/>
      <c r="BG53" s="72"/>
      <c r="BH53" s="72"/>
      <c r="BI53" s="72"/>
      <c r="BJ53" s="72"/>
      <c r="BK53" s="72"/>
      <c r="BL53" s="72"/>
      <c r="BM53" s="72"/>
      <c r="BN53" s="72"/>
      <c r="BO53" s="72"/>
      <c r="BP53" s="72"/>
      <c r="BQ53" s="72"/>
      <c r="BR53" s="72"/>
      <c r="BS53" s="72"/>
      <c r="BT53" s="72"/>
      <c r="BU53" s="72"/>
      <c r="BV53" s="72"/>
      <c r="BW53" s="72"/>
      <c r="BX53" s="72"/>
      <c r="BY53" s="72"/>
      <c r="BZ53" s="72"/>
      <c r="CA53" s="72"/>
      <c r="CB53" s="72"/>
      <c r="CC53" s="72"/>
      <c r="CD53" s="72"/>
      <c r="CE53" s="72"/>
      <c r="CF53" s="72"/>
      <c r="CG53" s="72"/>
      <c r="CH53" s="72"/>
      <c r="CI53" s="72"/>
      <c r="CJ53" s="72"/>
      <c r="CK53" s="72"/>
      <c r="CL53" s="72"/>
      <c r="CM53" s="72"/>
      <c r="CN53" s="72"/>
      <c r="CO53" s="72"/>
      <c r="CP53" s="72"/>
      <c r="CQ53" s="72"/>
      <c r="CR53" s="72"/>
      <c r="CS53" s="72"/>
      <c r="CT53" s="72"/>
      <c r="CU53" s="72"/>
      <c r="CV53" s="72"/>
      <c r="CW53" s="72"/>
      <c r="CX53" s="72"/>
      <c r="CY53" s="72"/>
      <c r="CZ53" s="72"/>
      <c r="DA53" s="72"/>
      <c r="DB53" s="72"/>
      <c r="DC53" s="72"/>
      <c r="DD53" s="72"/>
      <c r="DE53" s="72"/>
      <c r="DF53" s="72"/>
      <c r="DG53" s="72"/>
      <c r="DH53" s="72"/>
      <c r="DI53" s="72"/>
      <c r="DJ53" s="72"/>
      <c r="DK53" s="72"/>
      <c r="DL53" s="72"/>
      <c r="DM53" s="72"/>
      <c r="DN53" s="72"/>
      <c r="DO53" s="72"/>
      <c r="DP53" s="72"/>
      <c r="DQ53" s="72"/>
      <c r="DR53" s="72"/>
      <c r="DS53" s="72"/>
      <c r="DT53" s="72"/>
      <c r="DU53" s="72"/>
      <c r="DV53" s="72"/>
      <c r="DW53" s="72"/>
      <c r="DX53" s="72"/>
      <c r="DY53" s="72"/>
      <c r="DZ53" s="72"/>
      <c r="EA53" s="72"/>
      <c r="EB53" s="72"/>
      <c r="EC53" s="72"/>
      <c r="ED53" s="72"/>
      <c r="EE53" s="72"/>
      <c r="EF53" s="72"/>
      <c r="EG53" s="72"/>
      <c r="EH53" s="72"/>
      <c r="EI53" s="72"/>
      <c r="EJ53" s="72"/>
      <c r="EK53" s="72"/>
      <c r="EL53" s="72"/>
      <c r="EM53" s="72"/>
      <c r="EN53" s="72"/>
      <c r="EO53" s="72"/>
      <c r="EP53" s="72"/>
      <c r="EQ53" s="72"/>
      <c r="ER53" s="72"/>
      <c r="ES53" s="72"/>
      <c r="ET53" s="72"/>
      <c r="EU53" s="72"/>
      <c r="EV53" s="72"/>
      <c r="EW53" s="72"/>
      <c r="EX53" s="72"/>
      <c r="EY53" s="72"/>
      <c r="EZ53" s="72"/>
      <c r="FA53" s="72"/>
      <c r="FB53" s="72"/>
      <c r="FC53" s="72"/>
      <c r="FD53" s="72"/>
      <c r="FE53" s="72"/>
      <c r="FF53" s="72"/>
      <c r="FG53" s="72"/>
      <c r="FH53" s="72"/>
      <c r="FI53" s="72"/>
      <c r="FJ53" s="72"/>
      <c r="FK53" s="72"/>
      <c r="FL53" s="72"/>
      <c r="FM53" s="72"/>
      <c r="FN53" s="72"/>
      <c r="FO53" s="72"/>
      <c r="FP53" s="72"/>
      <c r="FQ53" s="72"/>
      <c r="FR53" s="72"/>
      <c r="FS53" s="72"/>
      <c r="FT53" s="72"/>
      <c r="FU53" s="72"/>
      <c r="FV53" s="72"/>
      <c r="FW53" s="72"/>
      <c r="FX53" s="72"/>
      <c r="FY53" s="72"/>
      <c r="FZ53" s="72"/>
      <c r="GA53" s="72"/>
      <c r="GB53" s="72"/>
      <c r="GC53" s="72"/>
      <c r="GD53" s="72"/>
      <c r="GE53" s="72"/>
      <c r="GF53" s="72"/>
      <c r="GG53" s="72"/>
      <c r="GH53" s="72"/>
      <c r="GI53" s="72"/>
      <c r="GJ53" s="72"/>
      <c r="GK53" s="72"/>
      <c r="GL53" s="72"/>
      <c r="GM53" s="72"/>
      <c r="GN53" s="72"/>
      <c r="GO53" s="72"/>
      <c r="GP53" s="72"/>
      <c r="GQ53" s="72"/>
      <c r="GR53" s="72"/>
      <c r="GS53" s="72"/>
      <c r="GT53" s="72"/>
      <c r="GU53" s="72"/>
      <c r="GV53" s="72"/>
      <c r="GW53" s="72"/>
      <c r="GX53" s="72"/>
      <c r="GY53" s="72"/>
      <c r="GZ53" s="72"/>
      <c r="HA53" s="72"/>
      <c r="HB53" s="72"/>
      <c r="HC53" s="72"/>
      <c r="HD53" s="72"/>
      <c r="HE53" s="72"/>
      <c r="HF53" s="72"/>
      <c r="HG53" s="72"/>
      <c r="HH53" s="72"/>
      <c r="HI53" s="72"/>
      <c r="HJ53" s="72"/>
      <c r="HK53" s="72"/>
      <c r="HL53" s="72"/>
      <c r="HM53" s="72"/>
      <c r="HN53" s="72"/>
      <c r="HO53" s="72"/>
      <c r="HP53" s="72"/>
      <c r="HQ53" s="72"/>
      <c r="HR53" s="72"/>
      <c r="HS53" s="72"/>
      <c r="HT53" s="72"/>
      <c r="HU53" s="72"/>
      <c r="HV53" s="72"/>
      <c r="HW53" s="72"/>
      <c r="HX53" s="72"/>
      <c r="HY53" s="72"/>
      <c r="HZ53" s="72"/>
      <c r="IA53" s="72"/>
      <c r="IB53" s="72"/>
      <c r="IC53" s="72"/>
      <c r="ID53" s="72"/>
      <c r="IE53" s="72"/>
      <c r="IF53" s="72"/>
      <c r="IG53" s="72"/>
      <c r="IH53" s="72"/>
      <c r="II53" s="72"/>
      <c r="IJ53" s="72"/>
      <c r="IK53" s="72"/>
      <c r="IL53" s="72"/>
      <c r="IM53" s="72"/>
      <c r="IN53" s="72"/>
      <c r="IO53" s="72"/>
      <c r="IP53" s="72"/>
      <c r="IQ53" s="72"/>
      <c r="IR53" s="72"/>
      <c r="IS53" s="72"/>
      <c r="IT53" s="72"/>
      <c r="IU53" s="72"/>
      <c r="IV53" s="72"/>
    </row>
    <row r="54" spans="1:256" s="71" customFormat="1" ht="37.5" customHeight="1">
      <c r="A54" s="47" t="s">
        <v>207</v>
      </c>
      <c r="B54" s="50" t="s">
        <v>192</v>
      </c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>
        <v>50000</v>
      </c>
      <c r="S54" s="37"/>
      <c r="T54" s="37"/>
      <c r="U54" s="39">
        <f t="shared" si="45"/>
        <v>50000</v>
      </c>
      <c r="V54" s="39">
        <f t="shared" si="46"/>
        <v>0</v>
      </c>
      <c r="W54" s="39">
        <f t="shared" si="47"/>
        <v>0</v>
      </c>
      <c r="X54" s="72"/>
      <c r="Y54" s="72"/>
      <c r="Z54" s="72"/>
      <c r="AA54" s="72"/>
      <c r="AB54" s="72"/>
      <c r="AC54" s="72"/>
      <c r="AD54" s="72"/>
      <c r="AE54" s="72"/>
      <c r="AF54" s="72"/>
      <c r="AG54" s="72"/>
      <c r="AH54" s="72"/>
      <c r="AI54" s="72"/>
      <c r="AJ54" s="72"/>
      <c r="AK54" s="72"/>
      <c r="AL54" s="72"/>
      <c r="AM54" s="72"/>
      <c r="AN54" s="72"/>
      <c r="AO54" s="72"/>
      <c r="AP54" s="72"/>
      <c r="AQ54" s="72"/>
      <c r="AR54" s="72"/>
      <c r="AS54" s="72"/>
      <c r="AT54" s="72"/>
      <c r="AU54" s="72"/>
      <c r="AV54" s="72"/>
      <c r="AW54" s="72"/>
      <c r="AX54" s="72"/>
      <c r="AY54" s="72"/>
      <c r="AZ54" s="72"/>
      <c r="BA54" s="72"/>
      <c r="BB54" s="72"/>
      <c r="BC54" s="72"/>
      <c r="BD54" s="72"/>
      <c r="BE54" s="72"/>
      <c r="BF54" s="72"/>
      <c r="BG54" s="72"/>
      <c r="BH54" s="72"/>
      <c r="BI54" s="72"/>
      <c r="BJ54" s="72"/>
      <c r="BK54" s="72"/>
      <c r="BL54" s="72"/>
      <c r="BM54" s="72"/>
      <c r="BN54" s="72"/>
      <c r="BO54" s="72"/>
      <c r="BP54" s="72"/>
      <c r="BQ54" s="72"/>
      <c r="BR54" s="72"/>
      <c r="BS54" s="72"/>
      <c r="BT54" s="72"/>
      <c r="BU54" s="72"/>
      <c r="BV54" s="72"/>
      <c r="BW54" s="72"/>
      <c r="BX54" s="72"/>
      <c r="BY54" s="72"/>
      <c r="BZ54" s="72"/>
      <c r="CA54" s="72"/>
      <c r="CB54" s="72"/>
      <c r="CC54" s="72"/>
      <c r="CD54" s="72"/>
      <c r="CE54" s="72"/>
      <c r="CF54" s="72"/>
      <c r="CG54" s="72"/>
      <c r="CH54" s="72"/>
      <c r="CI54" s="72"/>
      <c r="CJ54" s="72"/>
      <c r="CK54" s="72"/>
      <c r="CL54" s="72"/>
      <c r="CM54" s="72"/>
      <c r="CN54" s="72"/>
      <c r="CO54" s="72"/>
      <c r="CP54" s="72"/>
      <c r="CQ54" s="72"/>
      <c r="CR54" s="72"/>
      <c r="CS54" s="72"/>
      <c r="CT54" s="72"/>
      <c r="CU54" s="72"/>
      <c r="CV54" s="72"/>
      <c r="CW54" s="72"/>
      <c r="CX54" s="72"/>
      <c r="CY54" s="72"/>
      <c r="CZ54" s="72"/>
      <c r="DA54" s="72"/>
      <c r="DB54" s="72"/>
      <c r="DC54" s="72"/>
      <c r="DD54" s="72"/>
      <c r="DE54" s="72"/>
      <c r="DF54" s="72"/>
      <c r="DG54" s="72"/>
      <c r="DH54" s="72"/>
      <c r="DI54" s="72"/>
      <c r="DJ54" s="72"/>
      <c r="DK54" s="72"/>
      <c r="DL54" s="72"/>
      <c r="DM54" s="72"/>
      <c r="DN54" s="72"/>
      <c r="DO54" s="72"/>
      <c r="DP54" s="72"/>
      <c r="DQ54" s="72"/>
      <c r="DR54" s="72"/>
      <c r="DS54" s="72"/>
      <c r="DT54" s="72"/>
      <c r="DU54" s="72"/>
      <c r="DV54" s="72"/>
      <c r="DW54" s="72"/>
      <c r="DX54" s="72"/>
      <c r="DY54" s="72"/>
      <c r="DZ54" s="72"/>
      <c r="EA54" s="72"/>
      <c r="EB54" s="72"/>
      <c r="EC54" s="72"/>
      <c r="ED54" s="72"/>
      <c r="EE54" s="72"/>
      <c r="EF54" s="72"/>
      <c r="EG54" s="72"/>
      <c r="EH54" s="72"/>
      <c r="EI54" s="72"/>
      <c r="EJ54" s="72"/>
      <c r="EK54" s="72"/>
      <c r="EL54" s="72"/>
      <c r="EM54" s="72"/>
      <c r="EN54" s="72"/>
      <c r="EO54" s="72"/>
      <c r="EP54" s="72"/>
      <c r="EQ54" s="72"/>
      <c r="ER54" s="72"/>
      <c r="ES54" s="72"/>
      <c r="ET54" s="72"/>
      <c r="EU54" s="72"/>
      <c r="EV54" s="72"/>
      <c r="EW54" s="72"/>
      <c r="EX54" s="72"/>
      <c r="EY54" s="72"/>
      <c r="EZ54" s="72"/>
      <c r="FA54" s="72"/>
      <c r="FB54" s="72"/>
      <c r="FC54" s="72"/>
      <c r="FD54" s="72"/>
      <c r="FE54" s="72"/>
      <c r="FF54" s="72"/>
      <c r="FG54" s="72"/>
      <c r="FH54" s="72"/>
      <c r="FI54" s="72"/>
      <c r="FJ54" s="72"/>
      <c r="FK54" s="72"/>
      <c r="FL54" s="72"/>
      <c r="FM54" s="72"/>
      <c r="FN54" s="72"/>
      <c r="FO54" s="72"/>
      <c r="FP54" s="72"/>
      <c r="FQ54" s="72"/>
      <c r="FR54" s="72"/>
      <c r="FS54" s="72"/>
      <c r="FT54" s="72"/>
      <c r="FU54" s="72"/>
      <c r="FV54" s="72"/>
      <c r="FW54" s="72"/>
      <c r="FX54" s="72"/>
      <c r="FY54" s="72"/>
      <c r="FZ54" s="72"/>
      <c r="GA54" s="72"/>
      <c r="GB54" s="72"/>
      <c r="GC54" s="72"/>
      <c r="GD54" s="72"/>
      <c r="GE54" s="72"/>
      <c r="GF54" s="72"/>
      <c r="GG54" s="72"/>
      <c r="GH54" s="72"/>
      <c r="GI54" s="72"/>
      <c r="GJ54" s="72"/>
      <c r="GK54" s="72"/>
      <c r="GL54" s="72"/>
      <c r="GM54" s="72"/>
      <c r="GN54" s="72"/>
      <c r="GO54" s="72"/>
      <c r="GP54" s="72"/>
      <c r="GQ54" s="72"/>
      <c r="GR54" s="72"/>
      <c r="GS54" s="72"/>
      <c r="GT54" s="72"/>
      <c r="GU54" s="72"/>
      <c r="GV54" s="72"/>
      <c r="GW54" s="72"/>
      <c r="GX54" s="72"/>
      <c r="GY54" s="72"/>
      <c r="GZ54" s="72"/>
      <c r="HA54" s="72"/>
      <c r="HB54" s="72"/>
      <c r="HC54" s="72"/>
      <c r="HD54" s="72"/>
      <c r="HE54" s="72"/>
      <c r="HF54" s="72"/>
      <c r="HG54" s="72"/>
      <c r="HH54" s="72"/>
      <c r="HI54" s="72"/>
      <c r="HJ54" s="72"/>
      <c r="HK54" s="72"/>
      <c r="HL54" s="72"/>
      <c r="HM54" s="72"/>
      <c r="HN54" s="72"/>
      <c r="HO54" s="72"/>
      <c r="HP54" s="72"/>
      <c r="HQ54" s="72"/>
      <c r="HR54" s="72"/>
      <c r="HS54" s="72"/>
      <c r="HT54" s="72"/>
      <c r="HU54" s="72"/>
      <c r="HV54" s="72"/>
      <c r="HW54" s="72"/>
      <c r="HX54" s="72"/>
      <c r="HY54" s="72"/>
      <c r="HZ54" s="72"/>
      <c r="IA54" s="72"/>
      <c r="IB54" s="72"/>
      <c r="IC54" s="72"/>
      <c r="ID54" s="72"/>
      <c r="IE54" s="72"/>
      <c r="IF54" s="72"/>
      <c r="IG54" s="72"/>
      <c r="IH54" s="72"/>
      <c r="II54" s="72"/>
      <c r="IJ54" s="72"/>
      <c r="IK54" s="72"/>
      <c r="IL54" s="72"/>
      <c r="IM54" s="72"/>
      <c r="IN54" s="72"/>
      <c r="IO54" s="72"/>
      <c r="IP54" s="72"/>
      <c r="IQ54" s="72"/>
      <c r="IR54" s="72"/>
      <c r="IS54" s="72"/>
      <c r="IT54" s="72"/>
      <c r="IU54" s="72"/>
      <c r="IV54" s="72"/>
    </row>
    <row r="55" spans="1:256" s="71" customFormat="1" ht="25.5">
      <c r="A55" s="47" t="s">
        <v>204</v>
      </c>
      <c r="B55" s="50" t="s">
        <v>193</v>
      </c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>
        <v>52400</v>
      </c>
      <c r="S55" s="37"/>
      <c r="T55" s="37"/>
      <c r="U55" s="39">
        <f t="shared" si="45"/>
        <v>52400</v>
      </c>
      <c r="V55" s="39">
        <f t="shared" si="46"/>
        <v>0</v>
      </c>
      <c r="W55" s="39">
        <f t="shared" si="47"/>
        <v>0</v>
      </c>
      <c r="X55" s="72"/>
      <c r="Y55" s="72"/>
      <c r="Z55" s="72"/>
      <c r="AA55" s="72"/>
      <c r="AB55" s="72"/>
      <c r="AC55" s="72"/>
      <c r="AD55" s="72"/>
      <c r="AE55" s="72"/>
      <c r="AF55" s="72"/>
      <c r="AG55" s="72"/>
      <c r="AH55" s="72"/>
      <c r="AI55" s="72"/>
      <c r="AJ55" s="72"/>
      <c r="AK55" s="72"/>
      <c r="AL55" s="72"/>
      <c r="AM55" s="72"/>
      <c r="AN55" s="72"/>
      <c r="AO55" s="72"/>
      <c r="AP55" s="72"/>
      <c r="AQ55" s="72"/>
      <c r="AR55" s="72"/>
      <c r="AS55" s="72"/>
      <c r="AT55" s="72"/>
      <c r="AU55" s="72"/>
      <c r="AV55" s="72"/>
      <c r="AW55" s="72"/>
      <c r="AX55" s="72"/>
      <c r="AY55" s="72"/>
      <c r="AZ55" s="72"/>
      <c r="BA55" s="72"/>
      <c r="BB55" s="72"/>
      <c r="BC55" s="72"/>
      <c r="BD55" s="72"/>
      <c r="BE55" s="72"/>
      <c r="BF55" s="72"/>
      <c r="BG55" s="72"/>
      <c r="BH55" s="72"/>
      <c r="BI55" s="72"/>
      <c r="BJ55" s="72"/>
      <c r="BK55" s="72"/>
      <c r="BL55" s="72"/>
      <c r="BM55" s="72"/>
      <c r="BN55" s="72"/>
      <c r="BO55" s="72"/>
      <c r="BP55" s="72"/>
      <c r="BQ55" s="72"/>
      <c r="BR55" s="72"/>
      <c r="BS55" s="72"/>
      <c r="BT55" s="72"/>
      <c r="BU55" s="72"/>
      <c r="BV55" s="72"/>
      <c r="BW55" s="72"/>
      <c r="BX55" s="72"/>
      <c r="BY55" s="72"/>
      <c r="BZ55" s="72"/>
      <c r="CA55" s="72"/>
      <c r="CB55" s="72"/>
      <c r="CC55" s="72"/>
      <c r="CD55" s="72"/>
      <c r="CE55" s="72"/>
      <c r="CF55" s="72"/>
      <c r="CG55" s="72"/>
      <c r="CH55" s="72"/>
      <c r="CI55" s="72"/>
      <c r="CJ55" s="72"/>
      <c r="CK55" s="72"/>
      <c r="CL55" s="72"/>
      <c r="CM55" s="72"/>
      <c r="CN55" s="72"/>
      <c r="CO55" s="72"/>
      <c r="CP55" s="72"/>
      <c r="CQ55" s="72"/>
      <c r="CR55" s="72"/>
      <c r="CS55" s="72"/>
      <c r="CT55" s="72"/>
      <c r="CU55" s="72"/>
      <c r="CV55" s="72"/>
      <c r="CW55" s="72"/>
      <c r="CX55" s="72"/>
      <c r="CY55" s="72"/>
      <c r="CZ55" s="72"/>
      <c r="DA55" s="72"/>
      <c r="DB55" s="72"/>
      <c r="DC55" s="72"/>
      <c r="DD55" s="72"/>
      <c r="DE55" s="72"/>
      <c r="DF55" s="72"/>
      <c r="DG55" s="72"/>
      <c r="DH55" s="72"/>
      <c r="DI55" s="72"/>
      <c r="DJ55" s="72"/>
      <c r="DK55" s="72"/>
      <c r="DL55" s="72"/>
      <c r="DM55" s="72"/>
      <c r="DN55" s="72"/>
      <c r="DO55" s="72"/>
      <c r="DP55" s="72"/>
      <c r="DQ55" s="72"/>
      <c r="DR55" s="72"/>
      <c r="DS55" s="72"/>
      <c r="DT55" s="72"/>
      <c r="DU55" s="72"/>
      <c r="DV55" s="72"/>
      <c r="DW55" s="72"/>
      <c r="DX55" s="72"/>
      <c r="DY55" s="72"/>
      <c r="DZ55" s="72"/>
      <c r="EA55" s="72"/>
      <c r="EB55" s="72"/>
      <c r="EC55" s="72"/>
      <c r="ED55" s="72"/>
      <c r="EE55" s="72"/>
      <c r="EF55" s="72"/>
      <c r="EG55" s="72"/>
      <c r="EH55" s="72"/>
      <c r="EI55" s="72"/>
      <c r="EJ55" s="72"/>
      <c r="EK55" s="72"/>
      <c r="EL55" s="72"/>
      <c r="EM55" s="72"/>
      <c r="EN55" s="72"/>
      <c r="EO55" s="72"/>
      <c r="EP55" s="72"/>
      <c r="EQ55" s="72"/>
      <c r="ER55" s="72"/>
      <c r="ES55" s="72"/>
      <c r="ET55" s="72"/>
      <c r="EU55" s="72"/>
      <c r="EV55" s="72"/>
      <c r="EW55" s="72"/>
      <c r="EX55" s="72"/>
      <c r="EY55" s="72"/>
      <c r="EZ55" s="72"/>
      <c r="FA55" s="72"/>
      <c r="FB55" s="72"/>
      <c r="FC55" s="72"/>
      <c r="FD55" s="72"/>
      <c r="FE55" s="72"/>
      <c r="FF55" s="72"/>
      <c r="FG55" s="72"/>
      <c r="FH55" s="72"/>
      <c r="FI55" s="72"/>
      <c r="FJ55" s="72"/>
      <c r="FK55" s="72"/>
      <c r="FL55" s="72"/>
      <c r="FM55" s="72"/>
      <c r="FN55" s="72"/>
      <c r="FO55" s="72"/>
      <c r="FP55" s="72"/>
      <c r="FQ55" s="72"/>
      <c r="FR55" s="72"/>
      <c r="FS55" s="72"/>
      <c r="FT55" s="72"/>
      <c r="FU55" s="72"/>
      <c r="FV55" s="72"/>
      <c r="FW55" s="72"/>
      <c r="FX55" s="72"/>
      <c r="FY55" s="72"/>
      <c r="FZ55" s="72"/>
      <c r="GA55" s="72"/>
      <c r="GB55" s="72"/>
      <c r="GC55" s="72"/>
      <c r="GD55" s="72"/>
      <c r="GE55" s="72"/>
      <c r="GF55" s="72"/>
      <c r="GG55" s="72"/>
      <c r="GH55" s="72"/>
      <c r="GI55" s="72"/>
      <c r="GJ55" s="72"/>
      <c r="GK55" s="72"/>
      <c r="GL55" s="72"/>
      <c r="GM55" s="72"/>
      <c r="GN55" s="72"/>
      <c r="GO55" s="72"/>
      <c r="GP55" s="72"/>
      <c r="GQ55" s="72"/>
      <c r="GR55" s="72"/>
      <c r="GS55" s="72"/>
      <c r="GT55" s="72"/>
      <c r="GU55" s="72"/>
      <c r="GV55" s="72"/>
      <c r="GW55" s="72"/>
      <c r="GX55" s="72"/>
      <c r="GY55" s="72"/>
      <c r="GZ55" s="72"/>
      <c r="HA55" s="72"/>
      <c r="HB55" s="72"/>
      <c r="HC55" s="72"/>
      <c r="HD55" s="72"/>
      <c r="HE55" s="72"/>
      <c r="HF55" s="72"/>
      <c r="HG55" s="72"/>
      <c r="HH55" s="72"/>
      <c r="HI55" s="72"/>
      <c r="HJ55" s="72"/>
      <c r="HK55" s="72"/>
      <c r="HL55" s="72"/>
      <c r="HM55" s="72"/>
      <c r="HN55" s="72"/>
      <c r="HO55" s="72"/>
      <c r="HP55" s="72"/>
      <c r="HQ55" s="72"/>
      <c r="HR55" s="72"/>
      <c r="HS55" s="72"/>
      <c r="HT55" s="72"/>
      <c r="HU55" s="72"/>
      <c r="HV55" s="72"/>
      <c r="HW55" s="72"/>
      <c r="HX55" s="72"/>
      <c r="HY55" s="72"/>
      <c r="HZ55" s="72"/>
      <c r="IA55" s="72"/>
      <c r="IB55" s="72"/>
      <c r="IC55" s="72"/>
      <c r="ID55" s="72"/>
      <c r="IE55" s="72"/>
      <c r="IF55" s="72"/>
      <c r="IG55" s="72"/>
      <c r="IH55" s="72"/>
      <c r="II55" s="72"/>
      <c r="IJ55" s="72"/>
      <c r="IK55" s="72"/>
      <c r="IL55" s="72"/>
      <c r="IM55" s="72"/>
      <c r="IN55" s="72"/>
      <c r="IO55" s="72"/>
      <c r="IP55" s="72"/>
      <c r="IQ55" s="72"/>
      <c r="IR55" s="72"/>
      <c r="IS55" s="72"/>
      <c r="IT55" s="72"/>
      <c r="IU55" s="72"/>
      <c r="IV55" s="72"/>
    </row>
    <row r="56" spans="1:256" s="71" customFormat="1" ht="38.25">
      <c r="A56" s="47" t="s">
        <v>205</v>
      </c>
      <c r="B56" s="50" t="s">
        <v>194</v>
      </c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>
        <v>24400</v>
      </c>
      <c r="S56" s="37"/>
      <c r="T56" s="37"/>
      <c r="U56" s="39">
        <f t="shared" si="45"/>
        <v>24400</v>
      </c>
      <c r="V56" s="39">
        <f t="shared" si="46"/>
        <v>0</v>
      </c>
      <c r="W56" s="39">
        <f t="shared" si="47"/>
        <v>0</v>
      </c>
      <c r="X56" s="72"/>
      <c r="Y56" s="72"/>
      <c r="Z56" s="72"/>
      <c r="AA56" s="72"/>
      <c r="AB56" s="72"/>
      <c r="AC56" s="72"/>
      <c r="AD56" s="72"/>
      <c r="AE56" s="72"/>
      <c r="AF56" s="72"/>
      <c r="AG56" s="72"/>
      <c r="AH56" s="72"/>
      <c r="AI56" s="72"/>
      <c r="AJ56" s="72"/>
      <c r="AK56" s="72"/>
      <c r="AL56" s="72"/>
      <c r="AM56" s="72"/>
      <c r="AN56" s="72"/>
      <c r="AO56" s="72"/>
      <c r="AP56" s="72"/>
      <c r="AQ56" s="72"/>
      <c r="AR56" s="72"/>
      <c r="AS56" s="72"/>
      <c r="AT56" s="72"/>
      <c r="AU56" s="72"/>
      <c r="AV56" s="72"/>
      <c r="AW56" s="72"/>
      <c r="AX56" s="72"/>
      <c r="AY56" s="72"/>
      <c r="AZ56" s="72"/>
      <c r="BA56" s="72"/>
      <c r="BB56" s="72"/>
      <c r="BC56" s="72"/>
      <c r="BD56" s="72"/>
      <c r="BE56" s="72"/>
      <c r="BF56" s="72"/>
      <c r="BG56" s="72"/>
      <c r="BH56" s="72"/>
      <c r="BI56" s="72"/>
      <c r="BJ56" s="72"/>
      <c r="BK56" s="72"/>
      <c r="BL56" s="72"/>
      <c r="BM56" s="72"/>
      <c r="BN56" s="72"/>
      <c r="BO56" s="72"/>
      <c r="BP56" s="72"/>
      <c r="BQ56" s="72"/>
      <c r="BR56" s="72"/>
      <c r="BS56" s="72"/>
      <c r="BT56" s="72"/>
      <c r="BU56" s="72"/>
      <c r="BV56" s="72"/>
      <c r="BW56" s="72"/>
      <c r="BX56" s="72"/>
      <c r="BY56" s="72"/>
      <c r="BZ56" s="72"/>
      <c r="CA56" s="72"/>
      <c r="CB56" s="72"/>
      <c r="CC56" s="72"/>
      <c r="CD56" s="72"/>
      <c r="CE56" s="72"/>
      <c r="CF56" s="72"/>
      <c r="CG56" s="72"/>
      <c r="CH56" s="72"/>
      <c r="CI56" s="72"/>
      <c r="CJ56" s="72"/>
      <c r="CK56" s="72"/>
      <c r="CL56" s="72"/>
      <c r="CM56" s="72"/>
      <c r="CN56" s="72"/>
      <c r="CO56" s="72"/>
      <c r="CP56" s="72"/>
      <c r="CQ56" s="72"/>
      <c r="CR56" s="72"/>
      <c r="CS56" s="72"/>
      <c r="CT56" s="72"/>
      <c r="CU56" s="72"/>
      <c r="CV56" s="72"/>
      <c r="CW56" s="72"/>
      <c r="CX56" s="72"/>
      <c r="CY56" s="72"/>
      <c r="CZ56" s="72"/>
      <c r="DA56" s="72"/>
      <c r="DB56" s="72"/>
      <c r="DC56" s="72"/>
      <c r="DD56" s="72"/>
      <c r="DE56" s="72"/>
      <c r="DF56" s="72"/>
      <c r="DG56" s="72"/>
      <c r="DH56" s="72"/>
      <c r="DI56" s="72"/>
      <c r="DJ56" s="72"/>
      <c r="DK56" s="72"/>
      <c r="DL56" s="72"/>
      <c r="DM56" s="72"/>
      <c r="DN56" s="72"/>
      <c r="DO56" s="72"/>
      <c r="DP56" s="72"/>
      <c r="DQ56" s="72"/>
      <c r="DR56" s="72"/>
      <c r="DS56" s="72"/>
      <c r="DT56" s="72"/>
      <c r="DU56" s="72"/>
      <c r="DV56" s="72"/>
      <c r="DW56" s="72"/>
      <c r="DX56" s="72"/>
      <c r="DY56" s="72"/>
      <c r="DZ56" s="72"/>
      <c r="EA56" s="72"/>
      <c r="EB56" s="72"/>
      <c r="EC56" s="72"/>
      <c r="ED56" s="72"/>
      <c r="EE56" s="72"/>
      <c r="EF56" s="72"/>
      <c r="EG56" s="72"/>
      <c r="EH56" s="72"/>
      <c r="EI56" s="72"/>
      <c r="EJ56" s="72"/>
      <c r="EK56" s="72"/>
      <c r="EL56" s="72"/>
      <c r="EM56" s="72"/>
      <c r="EN56" s="72"/>
      <c r="EO56" s="72"/>
      <c r="EP56" s="72"/>
      <c r="EQ56" s="72"/>
      <c r="ER56" s="72"/>
      <c r="ES56" s="72"/>
      <c r="ET56" s="72"/>
      <c r="EU56" s="72"/>
      <c r="EV56" s="72"/>
      <c r="EW56" s="72"/>
      <c r="EX56" s="72"/>
      <c r="EY56" s="72"/>
      <c r="EZ56" s="72"/>
      <c r="FA56" s="72"/>
      <c r="FB56" s="72"/>
      <c r="FC56" s="72"/>
      <c r="FD56" s="72"/>
      <c r="FE56" s="72"/>
      <c r="FF56" s="72"/>
      <c r="FG56" s="72"/>
      <c r="FH56" s="72"/>
      <c r="FI56" s="72"/>
      <c r="FJ56" s="72"/>
      <c r="FK56" s="72"/>
      <c r="FL56" s="72"/>
      <c r="FM56" s="72"/>
      <c r="FN56" s="72"/>
      <c r="FO56" s="72"/>
      <c r="FP56" s="72"/>
      <c r="FQ56" s="72"/>
      <c r="FR56" s="72"/>
      <c r="FS56" s="72"/>
      <c r="FT56" s="72"/>
      <c r="FU56" s="72"/>
      <c r="FV56" s="72"/>
      <c r="FW56" s="72"/>
      <c r="FX56" s="72"/>
      <c r="FY56" s="72"/>
      <c r="FZ56" s="72"/>
      <c r="GA56" s="72"/>
      <c r="GB56" s="72"/>
      <c r="GC56" s="72"/>
      <c r="GD56" s="72"/>
      <c r="GE56" s="72"/>
      <c r="GF56" s="72"/>
      <c r="GG56" s="72"/>
      <c r="GH56" s="72"/>
      <c r="GI56" s="72"/>
      <c r="GJ56" s="72"/>
      <c r="GK56" s="72"/>
      <c r="GL56" s="72"/>
      <c r="GM56" s="72"/>
      <c r="GN56" s="72"/>
      <c r="GO56" s="72"/>
      <c r="GP56" s="72"/>
      <c r="GQ56" s="72"/>
      <c r="GR56" s="72"/>
      <c r="GS56" s="72"/>
      <c r="GT56" s="72"/>
      <c r="GU56" s="72"/>
      <c r="GV56" s="72"/>
      <c r="GW56" s="72"/>
      <c r="GX56" s="72"/>
      <c r="GY56" s="72"/>
      <c r="GZ56" s="72"/>
      <c r="HA56" s="72"/>
      <c r="HB56" s="72"/>
      <c r="HC56" s="72"/>
      <c r="HD56" s="72"/>
      <c r="HE56" s="72"/>
      <c r="HF56" s="72"/>
      <c r="HG56" s="72"/>
      <c r="HH56" s="72"/>
      <c r="HI56" s="72"/>
      <c r="HJ56" s="72"/>
      <c r="HK56" s="72"/>
      <c r="HL56" s="72"/>
      <c r="HM56" s="72"/>
      <c r="HN56" s="72"/>
      <c r="HO56" s="72"/>
      <c r="HP56" s="72"/>
      <c r="HQ56" s="72"/>
      <c r="HR56" s="72"/>
      <c r="HS56" s="72"/>
      <c r="HT56" s="72"/>
      <c r="HU56" s="72"/>
      <c r="HV56" s="72"/>
      <c r="HW56" s="72"/>
      <c r="HX56" s="72"/>
      <c r="HY56" s="72"/>
      <c r="HZ56" s="72"/>
      <c r="IA56" s="72"/>
      <c r="IB56" s="72"/>
      <c r="IC56" s="72"/>
      <c r="ID56" s="72"/>
      <c r="IE56" s="72"/>
      <c r="IF56" s="72"/>
      <c r="IG56" s="72"/>
      <c r="IH56" s="72"/>
      <c r="II56" s="72"/>
      <c r="IJ56" s="72"/>
      <c r="IK56" s="72"/>
      <c r="IL56" s="72"/>
      <c r="IM56" s="72"/>
      <c r="IN56" s="72"/>
      <c r="IO56" s="72"/>
      <c r="IP56" s="72"/>
      <c r="IQ56" s="72"/>
      <c r="IR56" s="72"/>
      <c r="IS56" s="72"/>
      <c r="IT56" s="72"/>
      <c r="IU56" s="72"/>
      <c r="IV56" s="72"/>
    </row>
    <row r="57" spans="1:256" s="71" customFormat="1" ht="25.5">
      <c r="A57" s="47" t="s">
        <v>199</v>
      </c>
      <c r="B57" s="50" t="s">
        <v>195</v>
      </c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>
        <v>53000</v>
      </c>
      <c r="S57" s="37"/>
      <c r="T57" s="37"/>
      <c r="U57" s="39">
        <f t="shared" si="45"/>
        <v>53000</v>
      </c>
      <c r="V57" s="39">
        <f t="shared" si="46"/>
        <v>0</v>
      </c>
      <c r="W57" s="39">
        <f t="shared" si="47"/>
        <v>0</v>
      </c>
      <c r="X57" s="72"/>
      <c r="Y57" s="72"/>
      <c r="Z57" s="72"/>
      <c r="AA57" s="72"/>
      <c r="AB57" s="72"/>
      <c r="AC57" s="72"/>
      <c r="AD57" s="72"/>
      <c r="AE57" s="72"/>
      <c r="AF57" s="72"/>
      <c r="AG57" s="72"/>
      <c r="AH57" s="72"/>
      <c r="AI57" s="72"/>
      <c r="AJ57" s="72"/>
      <c r="AK57" s="72"/>
      <c r="AL57" s="72"/>
      <c r="AM57" s="72"/>
      <c r="AN57" s="72"/>
      <c r="AO57" s="72"/>
      <c r="AP57" s="72"/>
      <c r="AQ57" s="72"/>
      <c r="AR57" s="72"/>
      <c r="AS57" s="72"/>
      <c r="AT57" s="72"/>
      <c r="AU57" s="72"/>
      <c r="AV57" s="72"/>
      <c r="AW57" s="72"/>
      <c r="AX57" s="72"/>
      <c r="AY57" s="72"/>
      <c r="AZ57" s="72"/>
      <c r="BA57" s="72"/>
      <c r="BB57" s="72"/>
      <c r="BC57" s="72"/>
      <c r="BD57" s="72"/>
      <c r="BE57" s="72"/>
      <c r="BF57" s="72"/>
      <c r="BG57" s="72"/>
      <c r="BH57" s="72"/>
      <c r="BI57" s="72"/>
      <c r="BJ57" s="72"/>
      <c r="BK57" s="72"/>
      <c r="BL57" s="72"/>
      <c r="BM57" s="72"/>
      <c r="BN57" s="72"/>
      <c r="BO57" s="72"/>
      <c r="BP57" s="72"/>
      <c r="BQ57" s="72"/>
      <c r="BR57" s="72"/>
      <c r="BS57" s="72"/>
      <c r="BT57" s="72"/>
      <c r="BU57" s="72"/>
      <c r="BV57" s="72"/>
      <c r="BW57" s="72"/>
      <c r="BX57" s="72"/>
      <c r="BY57" s="72"/>
      <c r="BZ57" s="72"/>
      <c r="CA57" s="72"/>
      <c r="CB57" s="72"/>
      <c r="CC57" s="72"/>
      <c r="CD57" s="72"/>
      <c r="CE57" s="72"/>
      <c r="CF57" s="72"/>
      <c r="CG57" s="72"/>
      <c r="CH57" s="72"/>
      <c r="CI57" s="72"/>
      <c r="CJ57" s="72"/>
      <c r="CK57" s="72"/>
      <c r="CL57" s="72"/>
      <c r="CM57" s="72"/>
      <c r="CN57" s="72"/>
      <c r="CO57" s="72"/>
      <c r="CP57" s="72"/>
      <c r="CQ57" s="72"/>
      <c r="CR57" s="72"/>
      <c r="CS57" s="72"/>
      <c r="CT57" s="72"/>
      <c r="CU57" s="72"/>
      <c r="CV57" s="72"/>
      <c r="CW57" s="72"/>
      <c r="CX57" s="72"/>
      <c r="CY57" s="72"/>
      <c r="CZ57" s="72"/>
      <c r="DA57" s="72"/>
      <c r="DB57" s="72"/>
      <c r="DC57" s="72"/>
      <c r="DD57" s="72"/>
      <c r="DE57" s="72"/>
      <c r="DF57" s="72"/>
      <c r="DG57" s="72"/>
      <c r="DH57" s="72"/>
      <c r="DI57" s="72"/>
      <c r="DJ57" s="72"/>
      <c r="DK57" s="72"/>
      <c r="DL57" s="72"/>
      <c r="DM57" s="72"/>
      <c r="DN57" s="72"/>
      <c r="DO57" s="72"/>
      <c r="DP57" s="72"/>
      <c r="DQ57" s="72"/>
      <c r="DR57" s="72"/>
      <c r="DS57" s="72"/>
      <c r="DT57" s="72"/>
      <c r="DU57" s="72"/>
      <c r="DV57" s="72"/>
      <c r="DW57" s="72"/>
      <c r="DX57" s="72"/>
      <c r="DY57" s="72"/>
      <c r="DZ57" s="72"/>
      <c r="EA57" s="72"/>
      <c r="EB57" s="72"/>
      <c r="EC57" s="72"/>
      <c r="ED57" s="72"/>
      <c r="EE57" s="72"/>
      <c r="EF57" s="72"/>
      <c r="EG57" s="72"/>
      <c r="EH57" s="72"/>
      <c r="EI57" s="72"/>
      <c r="EJ57" s="72"/>
      <c r="EK57" s="72"/>
      <c r="EL57" s="72"/>
      <c r="EM57" s="72"/>
      <c r="EN57" s="72"/>
      <c r="EO57" s="72"/>
      <c r="EP57" s="72"/>
      <c r="EQ57" s="72"/>
      <c r="ER57" s="72"/>
      <c r="ES57" s="72"/>
      <c r="ET57" s="72"/>
      <c r="EU57" s="72"/>
      <c r="EV57" s="72"/>
      <c r="EW57" s="72"/>
      <c r="EX57" s="72"/>
      <c r="EY57" s="72"/>
      <c r="EZ57" s="72"/>
      <c r="FA57" s="72"/>
      <c r="FB57" s="72"/>
      <c r="FC57" s="72"/>
      <c r="FD57" s="72"/>
      <c r="FE57" s="72"/>
      <c r="FF57" s="72"/>
      <c r="FG57" s="72"/>
      <c r="FH57" s="72"/>
      <c r="FI57" s="72"/>
      <c r="FJ57" s="72"/>
      <c r="FK57" s="72"/>
      <c r="FL57" s="72"/>
      <c r="FM57" s="72"/>
      <c r="FN57" s="72"/>
      <c r="FO57" s="72"/>
      <c r="FP57" s="72"/>
      <c r="FQ57" s="72"/>
      <c r="FR57" s="72"/>
      <c r="FS57" s="72"/>
      <c r="FT57" s="72"/>
      <c r="FU57" s="72"/>
      <c r="FV57" s="72"/>
      <c r="FW57" s="72"/>
      <c r="FX57" s="72"/>
      <c r="FY57" s="72"/>
      <c r="FZ57" s="72"/>
      <c r="GA57" s="72"/>
      <c r="GB57" s="72"/>
      <c r="GC57" s="72"/>
      <c r="GD57" s="72"/>
      <c r="GE57" s="72"/>
      <c r="GF57" s="72"/>
      <c r="GG57" s="72"/>
      <c r="GH57" s="72"/>
      <c r="GI57" s="72"/>
      <c r="GJ57" s="72"/>
      <c r="GK57" s="72"/>
      <c r="GL57" s="72"/>
      <c r="GM57" s="72"/>
      <c r="GN57" s="72"/>
      <c r="GO57" s="72"/>
      <c r="GP57" s="72"/>
      <c r="GQ57" s="72"/>
      <c r="GR57" s="72"/>
      <c r="GS57" s="72"/>
      <c r="GT57" s="72"/>
      <c r="GU57" s="72"/>
      <c r="GV57" s="72"/>
      <c r="GW57" s="72"/>
      <c r="GX57" s="72"/>
      <c r="GY57" s="72"/>
      <c r="GZ57" s="72"/>
      <c r="HA57" s="72"/>
      <c r="HB57" s="72"/>
      <c r="HC57" s="72"/>
      <c r="HD57" s="72"/>
      <c r="HE57" s="72"/>
      <c r="HF57" s="72"/>
      <c r="HG57" s="72"/>
      <c r="HH57" s="72"/>
      <c r="HI57" s="72"/>
      <c r="HJ57" s="72"/>
      <c r="HK57" s="72"/>
      <c r="HL57" s="72"/>
      <c r="HM57" s="72"/>
      <c r="HN57" s="72"/>
      <c r="HO57" s="72"/>
      <c r="HP57" s="72"/>
      <c r="HQ57" s="72"/>
      <c r="HR57" s="72"/>
      <c r="HS57" s="72"/>
      <c r="HT57" s="72"/>
      <c r="HU57" s="72"/>
      <c r="HV57" s="72"/>
      <c r="HW57" s="72"/>
      <c r="HX57" s="72"/>
      <c r="HY57" s="72"/>
      <c r="HZ57" s="72"/>
      <c r="IA57" s="72"/>
      <c r="IB57" s="72"/>
      <c r="IC57" s="72"/>
      <c r="ID57" s="72"/>
      <c r="IE57" s="72"/>
      <c r="IF57" s="72"/>
      <c r="IG57" s="72"/>
      <c r="IH57" s="72"/>
      <c r="II57" s="72"/>
      <c r="IJ57" s="72"/>
      <c r="IK57" s="72"/>
      <c r="IL57" s="72"/>
      <c r="IM57" s="72"/>
      <c r="IN57" s="72"/>
      <c r="IO57" s="72"/>
      <c r="IP57" s="72"/>
      <c r="IQ57" s="72"/>
      <c r="IR57" s="72"/>
      <c r="IS57" s="72"/>
      <c r="IT57" s="72"/>
      <c r="IU57" s="72"/>
      <c r="IV57" s="72"/>
    </row>
    <row r="58" spans="1:256" s="71" customFormat="1" ht="25.5">
      <c r="A58" s="47" t="s">
        <v>200</v>
      </c>
      <c r="B58" s="50" t="s">
        <v>196</v>
      </c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>
        <v>40808</v>
      </c>
      <c r="S58" s="37"/>
      <c r="T58" s="37"/>
      <c r="U58" s="39">
        <f t="shared" si="45"/>
        <v>40808</v>
      </c>
      <c r="V58" s="39">
        <f t="shared" si="46"/>
        <v>0</v>
      </c>
      <c r="W58" s="39">
        <f t="shared" si="47"/>
        <v>0</v>
      </c>
      <c r="X58" s="72"/>
      <c r="Y58" s="72"/>
      <c r="Z58" s="72"/>
      <c r="AA58" s="72"/>
      <c r="AB58" s="72"/>
      <c r="AC58" s="72"/>
      <c r="AD58" s="72"/>
      <c r="AE58" s="72"/>
      <c r="AF58" s="72"/>
      <c r="AG58" s="72"/>
      <c r="AH58" s="72"/>
      <c r="AI58" s="72"/>
      <c r="AJ58" s="72"/>
      <c r="AK58" s="72"/>
      <c r="AL58" s="72"/>
      <c r="AM58" s="72"/>
      <c r="AN58" s="72"/>
      <c r="AO58" s="72"/>
      <c r="AP58" s="72"/>
      <c r="AQ58" s="72"/>
      <c r="AR58" s="72"/>
      <c r="AS58" s="72"/>
      <c r="AT58" s="72"/>
      <c r="AU58" s="72"/>
      <c r="AV58" s="72"/>
      <c r="AW58" s="72"/>
      <c r="AX58" s="72"/>
      <c r="AY58" s="72"/>
      <c r="AZ58" s="72"/>
      <c r="BA58" s="72"/>
      <c r="BB58" s="72"/>
      <c r="BC58" s="72"/>
      <c r="BD58" s="72"/>
      <c r="BE58" s="72"/>
      <c r="BF58" s="72"/>
      <c r="BG58" s="72"/>
      <c r="BH58" s="72"/>
      <c r="BI58" s="72"/>
      <c r="BJ58" s="72"/>
      <c r="BK58" s="72"/>
      <c r="BL58" s="72"/>
      <c r="BM58" s="72"/>
      <c r="BN58" s="72"/>
      <c r="BO58" s="72"/>
      <c r="BP58" s="72"/>
      <c r="BQ58" s="72"/>
      <c r="BR58" s="72"/>
      <c r="BS58" s="72"/>
      <c r="BT58" s="72"/>
      <c r="BU58" s="72"/>
      <c r="BV58" s="72"/>
      <c r="BW58" s="72"/>
      <c r="BX58" s="72"/>
      <c r="BY58" s="72"/>
      <c r="BZ58" s="72"/>
      <c r="CA58" s="72"/>
      <c r="CB58" s="72"/>
      <c r="CC58" s="72"/>
      <c r="CD58" s="72"/>
      <c r="CE58" s="72"/>
      <c r="CF58" s="72"/>
      <c r="CG58" s="72"/>
      <c r="CH58" s="72"/>
      <c r="CI58" s="72"/>
      <c r="CJ58" s="72"/>
      <c r="CK58" s="72"/>
      <c r="CL58" s="72"/>
      <c r="CM58" s="72"/>
      <c r="CN58" s="72"/>
      <c r="CO58" s="72"/>
      <c r="CP58" s="72"/>
      <c r="CQ58" s="72"/>
      <c r="CR58" s="72"/>
      <c r="CS58" s="72"/>
      <c r="CT58" s="72"/>
      <c r="CU58" s="72"/>
      <c r="CV58" s="72"/>
      <c r="CW58" s="72"/>
      <c r="CX58" s="72"/>
      <c r="CY58" s="72"/>
      <c r="CZ58" s="72"/>
      <c r="DA58" s="72"/>
      <c r="DB58" s="72"/>
      <c r="DC58" s="72"/>
      <c r="DD58" s="72"/>
      <c r="DE58" s="72"/>
      <c r="DF58" s="72"/>
      <c r="DG58" s="72"/>
      <c r="DH58" s="72"/>
      <c r="DI58" s="72"/>
      <c r="DJ58" s="72"/>
      <c r="DK58" s="72"/>
      <c r="DL58" s="72"/>
      <c r="DM58" s="72"/>
      <c r="DN58" s="72"/>
      <c r="DO58" s="72"/>
      <c r="DP58" s="72"/>
      <c r="DQ58" s="72"/>
      <c r="DR58" s="72"/>
      <c r="DS58" s="72"/>
      <c r="DT58" s="72"/>
      <c r="DU58" s="72"/>
      <c r="DV58" s="72"/>
      <c r="DW58" s="72"/>
      <c r="DX58" s="72"/>
      <c r="DY58" s="72"/>
      <c r="DZ58" s="72"/>
      <c r="EA58" s="72"/>
      <c r="EB58" s="72"/>
      <c r="EC58" s="72"/>
      <c r="ED58" s="72"/>
      <c r="EE58" s="72"/>
      <c r="EF58" s="72"/>
      <c r="EG58" s="72"/>
      <c r="EH58" s="72"/>
      <c r="EI58" s="72"/>
      <c r="EJ58" s="72"/>
      <c r="EK58" s="72"/>
      <c r="EL58" s="72"/>
      <c r="EM58" s="72"/>
      <c r="EN58" s="72"/>
      <c r="EO58" s="72"/>
      <c r="EP58" s="72"/>
      <c r="EQ58" s="72"/>
      <c r="ER58" s="72"/>
      <c r="ES58" s="72"/>
      <c r="ET58" s="72"/>
      <c r="EU58" s="72"/>
      <c r="EV58" s="72"/>
      <c r="EW58" s="72"/>
      <c r="EX58" s="72"/>
      <c r="EY58" s="72"/>
      <c r="EZ58" s="72"/>
      <c r="FA58" s="72"/>
      <c r="FB58" s="72"/>
      <c r="FC58" s="72"/>
      <c r="FD58" s="72"/>
      <c r="FE58" s="72"/>
      <c r="FF58" s="72"/>
      <c r="FG58" s="72"/>
      <c r="FH58" s="72"/>
      <c r="FI58" s="72"/>
      <c r="FJ58" s="72"/>
      <c r="FK58" s="72"/>
      <c r="FL58" s="72"/>
      <c r="FM58" s="72"/>
      <c r="FN58" s="72"/>
      <c r="FO58" s="72"/>
      <c r="FP58" s="72"/>
      <c r="FQ58" s="72"/>
      <c r="FR58" s="72"/>
      <c r="FS58" s="72"/>
      <c r="FT58" s="72"/>
      <c r="FU58" s="72"/>
      <c r="FV58" s="72"/>
      <c r="FW58" s="72"/>
      <c r="FX58" s="72"/>
      <c r="FY58" s="72"/>
      <c r="FZ58" s="72"/>
      <c r="GA58" s="72"/>
      <c r="GB58" s="72"/>
      <c r="GC58" s="72"/>
      <c r="GD58" s="72"/>
      <c r="GE58" s="72"/>
      <c r="GF58" s="72"/>
      <c r="GG58" s="72"/>
      <c r="GH58" s="72"/>
      <c r="GI58" s="72"/>
      <c r="GJ58" s="72"/>
      <c r="GK58" s="72"/>
      <c r="GL58" s="72"/>
      <c r="GM58" s="72"/>
      <c r="GN58" s="72"/>
      <c r="GO58" s="72"/>
      <c r="GP58" s="72"/>
      <c r="GQ58" s="72"/>
      <c r="GR58" s="72"/>
      <c r="GS58" s="72"/>
      <c r="GT58" s="72"/>
      <c r="GU58" s="72"/>
      <c r="GV58" s="72"/>
      <c r="GW58" s="72"/>
      <c r="GX58" s="72"/>
      <c r="GY58" s="72"/>
      <c r="GZ58" s="72"/>
      <c r="HA58" s="72"/>
      <c r="HB58" s="72"/>
      <c r="HC58" s="72"/>
      <c r="HD58" s="72"/>
      <c r="HE58" s="72"/>
      <c r="HF58" s="72"/>
      <c r="HG58" s="72"/>
      <c r="HH58" s="72"/>
      <c r="HI58" s="72"/>
      <c r="HJ58" s="72"/>
      <c r="HK58" s="72"/>
      <c r="HL58" s="72"/>
      <c r="HM58" s="72"/>
      <c r="HN58" s="72"/>
      <c r="HO58" s="72"/>
      <c r="HP58" s="72"/>
      <c r="HQ58" s="72"/>
      <c r="HR58" s="72"/>
      <c r="HS58" s="72"/>
      <c r="HT58" s="72"/>
      <c r="HU58" s="72"/>
      <c r="HV58" s="72"/>
      <c r="HW58" s="72"/>
      <c r="HX58" s="72"/>
      <c r="HY58" s="72"/>
      <c r="HZ58" s="72"/>
      <c r="IA58" s="72"/>
      <c r="IB58" s="72"/>
      <c r="IC58" s="72"/>
      <c r="ID58" s="72"/>
      <c r="IE58" s="72"/>
      <c r="IF58" s="72"/>
      <c r="IG58" s="72"/>
      <c r="IH58" s="72"/>
      <c r="II58" s="72"/>
      <c r="IJ58" s="72"/>
      <c r="IK58" s="72"/>
      <c r="IL58" s="72"/>
      <c r="IM58" s="72"/>
      <c r="IN58" s="72"/>
      <c r="IO58" s="72"/>
      <c r="IP58" s="72"/>
      <c r="IQ58" s="72"/>
      <c r="IR58" s="72"/>
      <c r="IS58" s="72"/>
      <c r="IT58" s="72"/>
      <c r="IU58" s="72"/>
      <c r="IV58" s="72"/>
    </row>
    <row r="59" spans="1:256" s="71" customFormat="1" ht="25.5">
      <c r="A59" s="47" t="s">
        <v>201</v>
      </c>
      <c r="B59" s="50" t="s">
        <v>197</v>
      </c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>
        <v>50000</v>
      </c>
      <c r="S59" s="37"/>
      <c r="T59" s="37"/>
      <c r="U59" s="39">
        <f t="shared" si="45"/>
        <v>50000</v>
      </c>
      <c r="V59" s="39">
        <f t="shared" si="46"/>
        <v>0</v>
      </c>
      <c r="W59" s="39">
        <f t="shared" si="47"/>
        <v>0</v>
      </c>
      <c r="X59" s="72"/>
      <c r="Y59" s="72"/>
      <c r="Z59" s="72"/>
      <c r="AA59" s="72"/>
      <c r="AB59" s="72"/>
      <c r="AC59" s="72"/>
      <c r="AD59" s="72"/>
      <c r="AE59" s="72"/>
      <c r="AF59" s="72"/>
      <c r="AG59" s="72"/>
      <c r="AH59" s="72"/>
      <c r="AI59" s="72"/>
      <c r="AJ59" s="72"/>
      <c r="AK59" s="72"/>
      <c r="AL59" s="72"/>
      <c r="AM59" s="72"/>
      <c r="AN59" s="72"/>
      <c r="AO59" s="72"/>
      <c r="AP59" s="72"/>
      <c r="AQ59" s="72"/>
      <c r="AR59" s="72"/>
      <c r="AS59" s="72"/>
      <c r="AT59" s="72"/>
      <c r="AU59" s="72"/>
      <c r="AV59" s="72"/>
      <c r="AW59" s="72"/>
      <c r="AX59" s="72"/>
      <c r="AY59" s="72"/>
      <c r="AZ59" s="72"/>
      <c r="BA59" s="72"/>
      <c r="BB59" s="72"/>
      <c r="BC59" s="72"/>
      <c r="BD59" s="72"/>
      <c r="BE59" s="72"/>
      <c r="BF59" s="72"/>
      <c r="BG59" s="72"/>
      <c r="BH59" s="72"/>
      <c r="BI59" s="72"/>
      <c r="BJ59" s="72"/>
      <c r="BK59" s="72"/>
      <c r="BL59" s="72"/>
      <c r="BM59" s="72"/>
      <c r="BN59" s="72"/>
      <c r="BO59" s="72"/>
      <c r="BP59" s="72"/>
      <c r="BQ59" s="72"/>
      <c r="BR59" s="72"/>
      <c r="BS59" s="72"/>
      <c r="BT59" s="72"/>
      <c r="BU59" s="72"/>
      <c r="BV59" s="72"/>
      <c r="BW59" s="72"/>
      <c r="BX59" s="72"/>
      <c r="BY59" s="72"/>
      <c r="BZ59" s="72"/>
      <c r="CA59" s="72"/>
      <c r="CB59" s="72"/>
      <c r="CC59" s="72"/>
      <c r="CD59" s="72"/>
      <c r="CE59" s="72"/>
      <c r="CF59" s="72"/>
      <c r="CG59" s="72"/>
      <c r="CH59" s="72"/>
      <c r="CI59" s="72"/>
      <c r="CJ59" s="72"/>
      <c r="CK59" s="72"/>
      <c r="CL59" s="72"/>
      <c r="CM59" s="72"/>
      <c r="CN59" s="72"/>
      <c r="CO59" s="72"/>
      <c r="CP59" s="72"/>
      <c r="CQ59" s="72"/>
      <c r="CR59" s="72"/>
      <c r="CS59" s="72"/>
      <c r="CT59" s="72"/>
      <c r="CU59" s="72"/>
      <c r="CV59" s="72"/>
      <c r="CW59" s="72"/>
      <c r="CX59" s="72"/>
      <c r="CY59" s="72"/>
      <c r="CZ59" s="72"/>
      <c r="DA59" s="72"/>
      <c r="DB59" s="72"/>
      <c r="DC59" s="72"/>
      <c r="DD59" s="72"/>
      <c r="DE59" s="72"/>
      <c r="DF59" s="72"/>
      <c r="DG59" s="72"/>
      <c r="DH59" s="72"/>
      <c r="DI59" s="72"/>
      <c r="DJ59" s="72"/>
      <c r="DK59" s="72"/>
      <c r="DL59" s="72"/>
      <c r="DM59" s="72"/>
      <c r="DN59" s="72"/>
      <c r="DO59" s="72"/>
      <c r="DP59" s="72"/>
      <c r="DQ59" s="72"/>
      <c r="DR59" s="72"/>
      <c r="DS59" s="72"/>
      <c r="DT59" s="72"/>
      <c r="DU59" s="72"/>
      <c r="DV59" s="72"/>
      <c r="DW59" s="72"/>
      <c r="DX59" s="72"/>
      <c r="DY59" s="72"/>
      <c r="DZ59" s="72"/>
      <c r="EA59" s="72"/>
      <c r="EB59" s="72"/>
      <c r="EC59" s="72"/>
      <c r="ED59" s="72"/>
      <c r="EE59" s="72"/>
      <c r="EF59" s="72"/>
      <c r="EG59" s="72"/>
      <c r="EH59" s="72"/>
      <c r="EI59" s="72"/>
      <c r="EJ59" s="72"/>
      <c r="EK59" s="72"/>
      <c r="EL59" s="72"/>
      <c r="EM59" s="72"/>
      <c r="EN59" s="72"/>
      <c r="EO59" s="72"/>
      <c r="EP59" s="72"/>
      <c r="EQ59" s="72"/>
      <c r="ER59" s="72"/>
      <c r="ES59" s="72"/>
      <c r="ET59" s="72"/>
      <c r="EU59" s="72"/>
      <c r="EV59" s="72"/>
      <c r="EW59" s="72"/>
      <c r="EX59" s="72"/>
      <c r="EY59" s="72"/>
      <c r="EZ59" s="72"/>
      <c r="FA59" s="72"/>
      <c r="FB59" s="72"/>
      <c r="FC59" s="72"/>
      <c r="FD59" s="72"/>
      <c r="FE59" s="72"/>
      <c r="FF59" s="72"/>
      <c r="FG59" s="72"/>
      <c r="FH59" s="72"/>
      <c r="FI59" s="72"/>
      <c r="FJ59" s="72"/>
      <c r="FK59" s="72"/>
      <c r="FL59" s="72"/>
      <c r="FM59" s="72"/>
      <c r="FN59" s="72"/>
      <c r="FO59" s="72"/>
      <c r="FP59" s="72"/>
      <c r="FQ59" s="72"/>
      <c r="FR59" s="72"/>
      <c r="FS59" s="72"/>
      <c r="FT59" s="72"/>
      <c r="FU59" s="72"/>
      <c r="FV59" s="72"/>
      <c r="FW59" s="72"/>
      <c r="FX59" s="72"/>
      <c r="FY59" s="72"/>
      <c r="FZ59" s="72"/>
      <c r="GA59" s="72"/>
      <c r="GB59" s="72"/>
      <c r="GC59" s="72"/>
      <c r="GD59" s="72"/>
      <c r="GE59" s="72"/>
      <c r="GF59" s="72"/>
      <c r="GG59" s="72"/>
      <c r="GH59" s="72"/>
      <c r="GI59" s="72"/>
      <c r="GJ59" s="72"/>
      <c r="GK59" s="72"/>
      <c r="GL59" s="72"/>
      <c r="GM59" s="72"/>
      <c r="GN59" s="72"/>
      <c r="GO59" s="72"/>
      <c r="GP59" s="72"/>
      <c r="GQ59" s="72"/>
      <c r="GR59" s="72"/>
      <c r="GS59" s="72"/>
      <c r="GT59" s="72"/>
      <c r="GU59" s="72"/>
      <c r="GV59" s="72"/>
      <c r="GW59" s="72"/>
      <c r="GX59" s="72"/>
      <c r="GY59" s="72"/>
      <c r="GZ59" s="72"/>
      <c r="HA59" s="72"/>
      <c r="HB59" s="72"/>
      <c r="HC59" s="72"/>
      <c r="HD59" s="72"/>
      <c r="HE59" s="72"/>
      <c r="HF59" s="72"/>
      <c r="HG59" s="72"/>
      <c r="HH59" s="72"/>
      <c r="HI59" s="72"/>
      <c r="HJ59" s="72"/>
      <c r="HK59" s="72"/>
      <c r="HL59" s="72"/>
      <c r="HM59" s="72"/>
      <c r="HN59" s="72"/>
      <c r="HO59" s="72"/>
      <c r="HP59" s="72"/>
      <c r="HQ59" s="72"/>
      <c r="HR59" s="72"/>
      <c r="HS59" s="72"/>
      <c r="HT59" s="72"/>
      <c r="HU59" s="72"/>
      <c r="HV59" s="72"/>
      <c r="HW59" s="72"/>
      <c r="HX59" s="72"/>
      <c r="HY59" s="72"/>
      <c r="HZ59" s="72"/>
      <c r="IA59" s="72"/>
      <c r="IB59" s="72"/>
      <c r="IC59" s="72"/>
      <c r="ID59" s="72"/>
      <c r="IE59" s="72"/>
      <c r="IF59" s="72"/>
      <c r="IG59" s="72"/>
      <c r="IH59" s="72"/>
      <c r="II59" s="72"/>
      <c r="IJ59" s="72"/>
      <c r="IK59" s="72"/>
      <c r="IL59" s="72"/>
      <c r="IM59" s="72"/>
      <c r="IN59" s="72"/>
      <c r="IO59" s="72"/>
      <c r="IP59" s="72"/>
      <c r="IQ59" s="72"/>
      <c r="IR59" s="72"/>
      <c r="IS59" s="72"/>
      <c r="IT59" s="72"/>
      <c r="IU59" s="72"/>
      <c r="IV59" s="72"/>
    </row>
    <row r="60" spans="1:256" s="65" customFormat="1" ht="15.75">
      <c r="A60" s="47"/>
      <c r="B60" s="70"/>
      <c r="C60" s="37"/>
      <c r="D60" s="37"/>
      <c r="E60" s="37"/>
      <c r="G60" s="66"/>
      <c r="H60" s="66"/>
      <c r="I60" s="69"/>
      <c r="J60" s="67"/>
      <c r="L60" s="68"/>
      <c r="M60" s="68"/>
      <c r="N60" s="68"/>
      <c r="O60" s="68"/>
      <c r="P60" s="68"/>
      <c r="Q60" s="68"/>
      <c r="R60" s="68"/>
      <c r="S60" s="68"/>
      <c r="T60" s="68"/>
      <c r="U60" s="39"/>
      <c r="V60" s="39"/>
      <c r="W60" s="39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/>
      <c r="AJ60" s="68"/>
      <c r="AK60" s="68"/>
      <c r="AL60" s="68"/>
      <c r="AM60" s="68"/>
      <c r="AN60" s="68"/>
      <c r="AO60" s="68"/>
      <c r="AP60" s="68"/>
      <c r="AQ60" s="68"/>
      <c r="AR60" s="68"/>
      <c r="AS60" s="68"/>
      <c r="AT60" s="68"/>
      <c r="AU60" s="68"/>
      <c r="AV60" s="68"/>
      <c r="AW60" s="68"/>
      <c r="AX60" s="68"/>
      <c r="AY60" s="68"/>
      <c r="AZ60" s="68"/>
      <c r="BA60" s="68"/>
      <c r="BB60" s="68"/>
      <c r="BC60" s="68"/>
      <c r="BD60" s="68"/>
      <c r="BE60" s="68"/>
      <c r="BF60" s="68"/>
      <c r="BG60" s="68"/>
      <c r="BH60" s="68"/>
      <c r="BI60" s="68"/>
      <c r="BJ60" s="68"/>
      <c r="BK60" s="68"/>
      <c r="BL60" s="68"/>
      <c r="BM60" s="68"/>
      <c r="BN60" s="68"/>
      <c r="BO60" s="68"/>
      <c r="BP60" s="68"/>
      <c r="BQ60" s="68"/>
      <c r="BR60" s="68"/>
      <c r="BS60" s="68"/>
      <c r="BT60" s="68"/>
      <c r="BU60" s="68"/>
      <c r="BV60" s="68"/>
      <c r="BW60" s="68"/>
      <c r="BX60" s="68"/>
      <c r="BY60" s="68"/>
      <c r="BZ60" s="68"/>
      <c r="CA60" s="68"/>
      <c r="CB60" s="68"/>
      <c r="CC60" s="68"/>
      <c r="CD60" s="68"/>
      <c r="CE60" s="68"/>
      <c r="CF60" s="68"/>
      <c r="CG60" s="68"/>
      <c r="CH60" s="68"/>
      <c r="CI60" s="68"/>
      <c r="CJ60" s="68"/>
      <c r="CK60" s="68"/>
      <c r="CL60" s="68"/>
      <c r="CM60" s="68"/>
      <c r="CN60" s="68"/>
      <c r="CO60" s="68"/>
      <c r="CP60" s="68"/>
      <c r="CQ60" s="68"/>
      <c r="CR60" s="68"/>
      <c r="CS60" s="68"/>
      <c r="CT60" s="68"/>
      <c r="CU60" s="68"/>
      <c r="CV60" s="68"/>
      <c r="CW60" s="68"/>
      <c r="CX60" s="68"/>
      <c r="CY60" s="68"/>
      <c r="CZ60" s="68"/>
      <c r="DA60" s="68"/>
      <c r="DB60" s="68"/>
      <c r="DC60" s="68"/>
      <c r="DD60" s="68"/>
      <c r="DE60" s="68"/>
      <c r="DF60" s="68"/>
      <c r="DG60" s="68"/>
      <c r="DH60" s="68"/>
      <c r="DI60" s="68"/>
      <c r="DJ60" s="68"/>
      <c r="DK60" s="68"/>
      <c r="DL60" s="68"/>
      <c r="DM60" s="68"/>
      <c r="DN60" s="68"/>
      <c r="DO60" s="68"/>
      <c r="DP60" s="68"/>
      <c r="DQ60" s="68"/>
      <c r="DR60" s="68"/>
      <c r="DS60" s="68"/>
      <c r="DT60" s="68"/>
      <c r="DU60" s="68"/>
      <c r="DV60" s="68"/>
      <c r="DW60" s="68"/>
      <c r="DX60" s="68"/>
      <c r="DY60" s="68"/>
      <c r="DZ60" s="68"/>
      <c r="EA60" s="68"/>
      <c r="EB60" s="68"/>
      <c r="EC60" s="68"/>
      <c r="ED60" s="68"/>
      <c r="EE60" s="68"/>
      <c r="EF60" s="68"/>
      <c r="EG60" s="68"/>
      <c r="EH60" s="68"/>
      <c r="EI60" s="68"/>
      <c r="EJ60" s="68"/>
      <c r="EK60" s="68"/>
      <c r="EL60" s="68"/>
      <c r="EM60" s="68"/>
      <c r="EN60" s="68"/>
      <c r="EO60" s="68"/>
      <c r="EP60" s="68"/>
      <c r="EQ60" s="68"/>
      <c r="ER60" s="68"/>
      <c r="ES60" s="68"/>
      <c r="ET60" s="68"/>
      <c r="EU60" s="68"/>
      <c r="EV60" s="68"/>
      <c r="EW60" s="68"/>
      <c r="EX60" s="68"/>
      <c r="EY60" s="68"/>
      <c r="EZ60" s="68"/>
      <c r="FA60" s="68"/>
      <c r="FB60" s="68"/>
      <c r="FC60" s="68"/>
      <c r="FD60" s="68"/>
      <c r="FE60" s="68"/>
      <c r="FF60" s="68"/>
      <c r="FG60" s="68"/>
      <c r="FH60" s="68"/>
      <c r="FI60" s="68"/>
      <c r="FJ60" s="68"/>
      <c r="FK60" s="68"/>
      <c r="FL60" s="68"/>
      <c r="FM60" s="68"/>
      <c r="FN60" s="68"/>
      <c r="FO60" s="68"/>
      <c r="FP60" s="68"/>
      <c r="FQ60" s="68"/>
      <c r="FR60" s="68"/>
      <c r="FS60" s="68"/>
      <c r="FT60" s="68"/>
      <c r="FU60" s="68"/>
      <c r="FV60" s="68"/>
      <c r="FW60" s="68"/>
      <c r="FX60" s="68"/>
      <c r="FY60" s="68"/>
      <c r="FZ60" s="68"/>
      <c r="GA60" s="68"/>
      <c r="GB60" s="68"/>
      <c r="GC60" s="68"/>
      <c r="GD60" s="68"/>
      <c r="GE60" s="68"/>
      <c r="GF60" s="68"/>
      <c r="GG60" s="68"/>
      <c r="GH60" s="68"/>
      <c r="GI60" s="68"/>
      <c r="GJ60" s="68"/>
      <c r="GK60" s="68"/>
      <c r="GL60" s="68"/>
      <c r="GM60" s="68"/>
      <c r="GN60" s="68"/>
      <c r="GO60" s="68"/>
      <c r="GP60" s="68"/>
      <c r="GQ60" s="68"/>
      <c r="GR60" s="68"/>
      <c r="GS60" s="68"/>
      <c r="GT60" s="68"/>
      <c r="GU60" s="68"/>
      <c r="GV60" s="68"/>
      <c r="GW60" s="68"/>
      <c r="GX60" s="68"/>
      <c r="GY60" s="68"/>
      <c r="GZ60" s="68"/>
      <c r="HA60" s="68"/>
      <c r="HB60" s="68"/>
      <c r="HC60" s="68"/>
      <c r="HD60" s="68"/>
      <c r="HE60" s="68"/>
      <c r="HF60" s="68"/>
      <c r="HG60" s="68"/>
      <c r="HH60" s="68"/>
      <c r="HI60" s="68"/>
      <c r="HJ60" s="68"/>
      <c r="HK60" s="68"/>
      <c r="HL60" s="68"/>
      <c r="HM60" s="68"/>
      <c r="HN60" s="68"/>
      <c r="HO60" s="68"/>
      <c r="HP60" s="68"/>
      <c r="HQ60" s="68"/>
      <c r="HR60" s="68"/>
      <c r="HS60" s="68"/>
      <c r="HT60" s="68"/>
      <c r="HU60" s="68"/>
      <c r="HV60" s="68"/>
      <c r="HW60" s="68"/>
      <c r="HX60" s="68"/>
      <c r="HY60" s="68"/>
      <c r="HZ60" s="68"/>
      <c r="IA60" s="68"/>
      <c r="IB60" s="68"/>
      <c r="IC60" s="68"/>
      <c r="ID60" s="68"/>
      <c r="IE60" s="68"/>
      <c r="IF60" s="68"/>
      <c r="IG60" s="68"/>
      <c r="IH60" s="68"/>
      <c r="II60" s="68"/>
      <c r="IJ60" s="68"/>
      <c r="IK60" s="68"/>
      <c r="IL60" s="68"/>
      <c r="IM60" s="68"/>
      <c r="IN60" s="68"/>
      <c r="IO60" s="68"/>
      <c r="IP60" s="68"/>
      <c r="IQ60" s="68"/>
      <c r="IR60" s="68"/>
      <c r="IS60" s="68"/>
      <c r="IT60" s="68"/>
      <c r="IU60" s="68"/>
      <c r="IV60" s="68"/>
    </row>
    <row r="61" spans="1:256">
      <c r="A61" s="5" t="s">
        <v>3</v>
      </c>
      <c r="B61" s="20" t="s">
        <v>14</v>
      </c>
      <c r="C61" s="38">
        <f t="shared" ref="C61:H61" si="49">C63+C140</f>
        <v>731735702.93999994</v>
      </c>
      <c r="D61" s="38">
        <f t="shared" si="49"/>
        <v>651361865.51999998</v>
      </c>
      <c r="E61" s="38">
        <f t="shared" si="49"/>
        <v>660405352.67999995</v>
      </c>
      <c r="F61" s="38">
        <f t="shared" si="49"/>
        <v>49475361.350000001</v>
      </c>
      <c r="G61" s="38">
        <f t="shared" si="49"/>
        <v>771777.15999999968</v>
      </c>
      <c r="H61" s="38">
        <f t="shared" si="49"/>
        <v>-1690538.95</v>
      </c>
      <c r="I61" s="38">
        <f t="shared" si="4"/>
        <v>781211064.28999996</v>
      </c>
      <c r="J61" s="38">
        <f t="shared" si="5"/>
        <v>652133642.67999995</v>
      </c>
      <c r="K61" s="38">
        <f t="shared" si="6"/>
        <v>658714813.7299999</v>
      </c>
      <c r="L61" s="38">
        <f>L63+L140+L138</f>
        <v>135765525.47</v>
      </c>
      <c r="M61" s="38">
        <f>M63+M140+M138</f>
        <v>293866.65999999997</v>
      </c>
      <c r="N61" s="38">
        <f>N63+N140+N138</f>
        <v>278194.39</v>
      </c>
      <c r="O61" s="38">
        <f>I61+L61</f>
        <v>916976589.75999999</v>
      </c>
      <c r="P61" s="38">
        <f>J61+M61</f>
        <v>652427509.33999991</v>
      </c>
      <c r="Q61" s="38">
        <f>K61+N61</f>
        <v>658993008.11999989</v>
      </c>
      <c r="R61" s="38">
        <f>R63+R140+R138</f>
        <v>75395454.459999993</v>
      </c>
      <c r="S61" s="38">
        <f>S63+S140+S138</f>
        <v>0</v>
      </c>
      <c r="T61" s="38">
        <f>T63+T140+T138</f>
        <v>-3805094.26</v>
      </c>
      <c r="U61" s="38">
        <f>O61+R61</f>
        <v>992372044.22000003</v>
      </c>
      <c r="V61" s="38">
        <f>P61+S61</f>
        <v>652427509.33999991</v>
      </c>
      <c r="W61" s="38">
        <f>Q61+T61</f>
        <v>655187913.8599999</v>
      </c>
    </row>
    <row r="62" spans="1:256">
      <c r="A62" s="6"/>
      <c r="B62" s="21"/>
      <c r="C62" s="37"/>
      <c r="D62" s="37"/>
      <c r="E62" s="37"/>
      <c r="F62" s="37"/>
      <c r="G62" s="37"/>
      <c r="H62" s="37"/>
      <c r="I62" s="37">
        <f t="shared" si="4"/>
        <v>0</v>
      </c>
      <c r="J62" s="37">
        <f t="shared" si="5"/>
        <v>0</v>
      </c>
      <c r="K62" s="37">
        <f t="shared" si="6"/>
        <v>0</v>
      </c>
      <c r="L62" s="37"/>
      <c r="M62" s="37"/>
      <c r="N62" s="37"/>
      <c r="O62" s="37">
        <f t="shared" si="8"/>
        <v>0</v>
      </c>
      <c r="P62" s="37">
        <f t="shared" si="9"/>
        <v>0</v>
      </c>
      <c r="Q62" s="37">
        <f t="shared" si="10"/>
        <v>0</v>
      </c>
      <c r="R62" s="37"/>
      <c r="S62" s="37"/>
      <c r="T62" s="37"/>
      <c r="U62" s="37"/>
      <c r="V62" s="37"/>
      <c r="W62" s="37"/>
    </row>
    <row r="63" spans="1:256" ht="25.5">
      <c r="A63" s="6" t="s">
        <v>20</v>
      </c>
      <c r="B63" s="21" t="s">
        <v>109</v>
      </c>
      <c r="C63" s="37">
        <f t="shared" ref="C63:H63" si="50">C65+C98+C122</f>
        <v>731735702.93999994</v>
      </c>
      <c r="D63" s="37">
        <f t="shared" si="50"/>
        <v>651361865.51999998</v>
      </c>
      <c r="E63" s="37">
        <f t="shared" si="50"/>
        <v>660405352.67999995</v>
      </c>
      <c r="F63" s="37">
        <f t="shared" si="50"/>
        <v>51782681.350000001</v>
      </c>
      <c r="G63" s="37">
        <f t="shared" si="50"/>
        <v>771777.15999999968</v>
      </c>
      <c r="H63" s="37">
        <f t="shared" si="50"/>
        <v>-1690538.95</v>
      </c>
      <c r="I63" s="37">
        <f t="shared" si="4"/>
        <v>783518384.28999996</v>
      </c>
      <c r="J63" s="37">
        <f t="shared" si="5"/>
        <v>652133642.67999995</v>
      </c>
      <c r="K63" s="37">
        <f t="shared" si="6"/>
        <v>658714813.7299999</v>
      </c>
      <c r="L63" s="37">
        <f>L65+L98+L122</f>
        <v>129607525.47</v>
      </c>
      <c r="M63" s="37">
        <f>M65+M98+M122</f>
        <v>293866.65999999997</v>
      </c>
      <c r="N63" s="37">
        <f>N65+N98+N122</f>
        <v>278194.39</v>
      </c>
      <c r="O63" s="37">
        <f t="shared" si="8"/>
        <v>913125909.75999999</v>
      </c>
      <c r="P63" s="37">
        <f t="shared" si="9"/>
        <v>652427509.33999991</v>
      </c>
      <c r="Q63" s="37">
        <f t="shared" si="10"/>
        <v>658993008.11999989</v>
      </c>
      <c r="R63" s="37">
        <f>R65+R98+R122</f>
        <v>73763876.459999993</v>
      </c>
      <c r="S63" s="37">
        <f>S65+S98+S122</f>
        <v>0</v>
      </c>
      <c r="T63" s="37">
        <f>T65+T98+T122</f>
        <v>-3805094.26</v>
      </c>
      <c r="U63" s="37">
        <f t="shared" ref="U63:U107" si="51">O63+R63</f>
        <v>986889786.22000003</v>
      </c>
      <c r="V63" s="37">
        <f t="shared" ref="V63:V107" si="52">P63+S63</f>
        <v>652427509.33999991</v>
      </c>
      <c r="W63" s="37">
        <f t="shared" ref="W63:W107" si="53">Q63+T63</f>
        <v>655187913.8599999</v>
      </c>
    </row>
    <row r="64" spans="1:256">
      <c r="A64" s="6"/>
      <c r="B64" s="21"/>
      <c r="C64" s="27"/>
      <c r="D64" s="27"/>
      <c r="E64" s="27"/>
      <c r="F64" s="27"/>
      <c r="G64" s="27"/>
      <c r="H64" s="27"/>
      <c r="I64" s="27">
        <f t="shared" si="4"/>
        <v>0</v>
      </c>
      <c r="J64" s="27">
        <f t="shared" si="5"/>
        <v>0</v>
      </c>
      <c r="K64" s="27">
        <f t="shared" si="6"/>
        <v>0</v>
      </c>
      <c r="L64" s="27"/>
      <c r="M64" s="27"/>
      <c r="N64" s="27"/>
      <c r="O64" s="27">
        <f t="shared" si="8"/>
        <v>0</v>
      </c>
      <c r="P64" s="27">
        <f t="shared" si="9"/>
        <v>0</v>
      </c>
      <c r="Q64" s="27">
        <f t="shared" si="10"/>
        <v>0</v>
      </c>
      <c r="R64" s="27"/>
      <c r="S64" s="27"/>
      <c r="T64" s="27"/>
      <c r="U64" s="27"/>
      <c r="V64" s="27"/>
      <c r="W64" s="27"/>
    </row>
    <row r="65" spans="1:23" ht="25.5">
      <c r="A65" s="34" t="s">
        <v>68</v>
      </c>
      <c r="B65" s="28" t="s">
        <v>47</v>
      </c>
      <c r="C65" s="39">
        <f>C66+C78+C69+C72+C67+C68+C76+C75</f>
        <v>416168036.28999996</v>
      </c>
      <c r="D65" s="39">
        <f t="shared" ref="D65:H65" si="54">D66+D78+D69+D72+D67+D68+D76+D75</f>
        <v>399634321.91999996</v>
      </c>
      <c r="E65" s="39">
        <f t="shared" si="54"/>
        <v>398916706.84999996</v>
      </c>
      <c r="F65" s="39">
        <f t="shared" si="54"/>
        <v>3821281.2300000004</v>
      </c>
      <c r="G65" s="39">
        <f t="shared" si="54"/>
        <v>2826039.8899999997</v>
      </c>
      <c r="H65" s="39">
        <f t="shared" si="54"/>
        <v>892382.6100000001</v>
      </c>
      <c r="I65" s="39">
        <f t="shared" si="4"/>
        <v>419989317.51999998</v>
      </c>
      <c r="J65" s="39">
        <f t="shared" si="5"/>
        <v>402460361.80999994</v>
      </c>
      <c r="K65" s="39">
        <f t="shared" si="6"/>
        <v>399809089.45999998</v>
      </c>
      <c r="L65" s="39">
        <f>L66+L78+L69+L72+L67+L68+L76+L75+L71+L70+L77</f>
        <v>35497372.469999999</v>
      </c>
      <c r="M65" s="39">
        <f t="shared" ref="M65:N65" si="55">M66+M78+M69+M72+M67+M68+M76+M75+M71+M70+M77</f>
        <v>293866.65999999997</v>
      </c>
      <c r="N65" s="39">
        <f t="shared" si="55"/>
        <v>278194.39</v>
      </c>
      <c r="O65" s="39">
        <f t="shared" si="8"/>
        <v>455486689.99000001</v>
      </c>
      <c r="P65" s="39">
        <f t="shared" si="9"/>
        <v>402754228.46999997</v>
      </c>
      <c r="Q65" s="39">
        <f t="shared" si="10"/>
        <v>400087283.84999996</v>
      </c>
      <c r="R65" s="39">
        <f>R66+R78+R69+R72+R67+R68+R76+R75+R71+R70+R77</f>
        <v>33166513.629999999</v>
      </c>
      <c r="S65" s="39">
        <f t="shared" ref="S65:T65" si="56">S66+S78+S69+S72+S67+S68+S76+S75+S71+S70+S77</f>
        <v>0</v>
      </c>
      <c r="T65" s="39">
        <f t="shared" si="56"/>
        <v>0</v>
      </c>
      <c r="U65" s="39">
        <f t="shared" si="51"/>
        <v>488653203.62</v>
      </c>
      <c r="V65" s="39">
        <f t="shared" si="52"/>
        <v>402754228.46999997</v>
      </c>
      <c r="W65" s="39">
        <f t="shared" si="53"/>
        <v>400087283.84999996</v>
      </c>
    </row>
    <row r="66" spans="1:23" ht="51" hidden="1">
      <c r="A66" s="34" t="s">
        <v>81</v>
      </c>
      <c r="B66" s="28" t="s">
        <v>82</v>
      </c>
      <c r="C66" s="39"/>
      <c r="D66" s="39"/>
      <c r="E66" s="39"/>
      <c r="F66" s="39"/>
      <c r="G66" s="39"/>
      <c r="H66" s="39"/>
      <c r="I66" s="39">
        <f t="shared" si="4"/>
        <v>0</v>
      </c>
      <c r="J66" s="39">
        <f t="shared" si="5"/>
        <v>0</v>
      </c>
      <c r="K66" s="39">
        <f t="shared" si="6"/>
        <v>0</v>
      </c>
      <c r="L66" s="39"/>
      <c r="M66" s="39"/>
      <c r="N66" s="39"/>
      <c r="O66" s="39">
        <f t="shared" si="8"/>
        <v>0</v>
      </c>
      <c r="P66" s="39">
        <f t="shared" si="9"/>
        <v>0</v>
      </c>
      <c r="Q66" s="39">
        <f t="shared" si="10"/>
        <v>0</v>
      </c>
      <c r="R66" s="39"/>
      <c r="S66" s="39"/>
      <c r="T66" s="39"/>
      <c r="U66" s="39">
        <f t="shared" si="51"/>
        <v>0</v>
      </c>
      <c r="V66" s="39">
        <f t="shared" si="52"/>
        <v>0</v>
      </c>
      <c r="W66" s="39">
        <f t="shared" si="53"/>
        <v>0</v>
      </c>
    </row>
    <row r="67" spans="1:23" ht="63.75">
      <c r="A67" s="34" t="s">
        <v>202</v>
      </c>
      <c r="B67" s="28" t="s">
        <v>83</v>
      </c>
      <c r="C67" s="39">
        <v>10449544</v>
      </c>
      <c r="D67" s="39"/>
      <c r="E67" s="39"/>
      <c r="F67" s="39"/>
      <c r="G67" s="39"/>
      <c r="H67" s="39"/>
      <c r="I67" s="39">
        <f t="shared" si="4"/>
        <v>10449544</v>
      </c>
      <c r="J67" s="39">
        <f t="shared" si="5"/>
        <v>0</v>
      </c>
      <c r="K67" s="39">
        <f t="shared" si="6"/>
        <v>0</v>
      </c>
      <c r="L67" s="39"/>
      <c r="M67" s="39"/>
      <c r="N67" s="39"/>
      <c r="O67" s="39">
        <f t="shared" si="8"/>
        <v>10449544</v>
      </c>
      <c r="P67" s="39">
        <f t="shared" si="9"/>
        <v>0</v>
      </c>
      <c r="Q67" s="39">
        <f t="shared" si="10"/>
        <v>0</v>
      </c>
      <c r="R67" s="39"/>
      <c r="S67" s="39"/>
      <c r="T67" s="39"/>
      <c r="U67" s="39">
        <f t="shared" si="51"/>
        <v>10449544</v>
      </c>
      <c r="V67" s="39">
        <f t="shared" si="52"/>
        <v>0</v>
      </c>
      <c r="W67" s="39">
        <f t="shared" si="53"/>
        <v>0</v>
      </c>
    </row>
    <row r="68" spans="1:23" ht="51">
      <c r="A68" s="34" t="s">
        <v>84</v>
      </c>
      <c r="B68" s="28" t="s">
        <v>85</v>
      </c>
      <c r="C68" s="39">
        <v>202593.2</v>
      </c>
      <c r="D68" s="39"/>
      <c r="E68" s="39"/>
      <c r="F68" s="39"/>
      <c r="G68" s="39"/>
      <c r="H68" s="39"/>
      <c r="I68" s="39">
        <f t="shared" si="4"/>
        <v>202593.2</v>
      </c>
      <c r="J68" s="39">
        <f t="shared" si="5"/>
        <v>0</v>
      </c>
      <c r="K68" s="39">
        <f t="shared" si="6"/>
        <v>0</v>
      </c>
      <c r="L68" s="39"/>
      <c r="M68" s="39"/>
      <c r="N68" s="39"/>
      <c r="O68" s="39">
        <f t="shared" si="8"/>
        <v>202593.2</v>
      </c>
      <c r="P68" s="39">
        <f t="shared" si="9"/>
        <v>0</v>
      </c>
      <c r="Q68" s="39">
        <f t="shared" si="10"/>
        <v>0</v>
      </c>
      <c r="R68" s="39"/>
      <c r="S68" s="39"/>
      <c r="T68" s="39"/>
      <c r="U68" s="39">
        <f t="shared" si="51"/>
        <v>202593.2</v>
      </c>
      <c r="V68" s="39">
        <f t="shared" si="52"/>
        <v>0</v>
      </c>
      <c r="W68" s="39">
        <f t="shared" si="53"/>
        <v>0</v>
      </c>
    </row>
    <row r="69" spans="1:23" ht="38.25">
      <c r="A69" s="34" t="s">
        <v>86</v>
      </c>
      <c r="B69" s="28" t="s">
        <v>87</v>
      </c>
      <c r="C69" s="39">
        <v>4541660.5</v>
      </c>
      <c r="D69" s="39">
        <v>4273401.33</v>
      </c>
      <c r="E69" s="39">
        <v>3849783.06</v>
      </c>
      <c r="F69" s="39"/>
      <c r="G69" s="39"/>
      <c r="H69" s="39"/>
      <c r="I69" s="39">
        <f t="shared" si="4"/>
        <v>4541660.5</v>
      </c>
      <c r="J69" s="39">
        <f t="shared" si="5"/>
        <v>4273401.33</v>
      </c>
      <c r="K69" s="39">
        <f t="shared" si="6"/>
        <v>3849783.06</v>
      </c>
      <c r="L69" s="39">
        <v>312086.7</v>
      </c>
      <c r="M69" s="39">
        <v>293866.65999999997</v>
      </c>
      <c r="N69" s="39">
        <v>278194.39</v>
      </c>
      <c r="O69" s="39">
        <f t="shared" si="8"/>
        <v>4853747.2</v>
      </c>
      <c r="P69" s="39">
        <f t="shared" si="9"/>
        <v>4567267.99</v>
      </c>
      <c r="Q69" s="39">
        <f t="shared" si="10"/>
        <v>4127977.45</v>
      </c>
      <c r="R69" s="39"/>
      <c r="S69" s="39"/>
      <c r="T69" s="39"/>
      <c r="U69" s="39">
        <f t="shared" si="51"/>
        <v>4853747.2</v>
      </c>
      <c r="V69" s="39">
        <f t="shared" si="52"/>
        <v>4567267.99</v>
      </c>
      <c r="W69" s="39">
        <f t="shared" si="53"/>
        <v>4127977.45</v>
      </c>
    </row>
    <row r="70" spans="1:23" ht="38.25">
      <c r="A70" s="34" t="s">
        <v>166</v>
      </c>
      <c r="B70" s="28" t="s">
        <v>165</v>
      </c>
      <c r="C70" s="39"/>
      <c r="D70" s="39"/>
      <c r="E70" s="39"/>
      <c r="F70" s="39"/>
      <c r="G70" s="39"/>
      <c r="H70" s="39"/>
      <c r="I70" s="39"/>
      <c r="J70" s="39"/>
      <c r="K70" s="39"/>
      <c r="L70" s="39">
        <v>1100463.6399999999</v>
      </c>
      <c r="M70" s="39"/>
      <c r="N70" s="39"/>
      <c r="O70" s="39">
        <f t="shared" ref="O70:O71" si="57">I70+L70</f>
        <v>1100463.6399999999</v>
      </c>
      <c r="P70" s="39">
        <f t="shared" ref="P70:P71" si="58">J70+M70</f>
        <v>0</v>
      </c>
      <c r="Q70" s="39">
        <f t="shared" ref="Q70:Q71" si="59">K70+N70</f>
        <v>0</v>
      </c>
      <c r="R70" s="39"/>
      <c r="S70" s="39"/>
      <c r="T70" s="39"/>
      <c r="U70" s="39">
        <f t="shared" si="51"/>
        <v>1100463.6399999999</v>
      </c>
      <c r="V70" s="39">
        <f t="shared" si="52"/>
        <v>0</v>
      </c>
      <c r="W70" s="39">
        <f t="shared" si="53"/>
        <v>0</v>
      </c>
    </row>
    <row r="71" spans="1:23" ht="25.5">
      <c r="A71" s="34" t="s">
        <v>163</v>
      </c>
      <c r="B71" s="28" t="s">
        <v>164</v>
      </c>
      <c r="C71" s="39"/>
      <c r="D71" s="39"/>
      <c r="E71" s="39"/>
      <c r="F71" s="39"/>
      <c r="G71" s="39"/>
      <c r="H71" s="39"/>
      <c r="I71" s="39"/>
      <c r="J71" s="39"/>
      <c r="K71" s="39"/>
      <c r="L71" s="39">
        <v>315911.92</v>
      </c>
      <c r="M71" s="39"/>
      <c r="N71" s="39"/>
      <c r="O71" s="39">
        <f t="shared" si="57"/>
        <v>315911.92</v>
      </c>
      <c r="P71" s="39">
        <f t="shared" si="58"/>
        <v>0</v>
      </c>
      <c r="Q71" s="39">
        <f t="shared" si="59"/>
        <v>0</v>
      </c>
      <c r="R71" s="39"/>
      <c r="S71" s="39"/>
      <c r="T71" s="39"/>
      <c r="U71" s="39">
        <f t="shared" si="51"/>
        <v>315911.92</v>
      </c>
      <c r="V71" s="39">
        <f t="shared" si="52"/>
        <v>0</v>
      </c>
      <c r="W71" s="39">
        <f t="shared" si="53"/>
        <v>0</v>
      </c>
    </row>
    <row r="72" spans="1:23" ht="30" customHeight="1">
      <c r="A72" s="34" t="s">
        <v>144</v>
      </c>
      <c r="B72" s="28" t="s">
        <v>88</v>
      </c>
      <c r="C72" s="39">
        <f>C73+C74</f>
        <v>294506.8</v>
      </c>
      <c r="D72" s="39">
        <f t="shared" ref="D72:H72" si="60">D73+D74</f>
        <v>294506.8</v>
      </c>
      <c r="E72" s="39">
        <f t="shared" si="60"/>
        <v>0</v>
      </c>
      <c r="F72" s="39">
        <f t="shared" si="60"/>
        <v>78843.199999999997</v>
      </c>
      <c r="G72" s="39">
        <f t="shared" si="60"/>
        <v>-32267.91</v>
      </c>
      <c r="H72" s="39">
        <f t="shared" si="60"/>
        <v>262544.94</v>
      </c>
      <c r="I72" s="39">
        <f t="shared" si="4"/>
        <v>373350</v>
      </c>
      <c r="J72" s="39">
        <f t="shared" si="5"/>
        <v>262238.89</v>
      </c>
      <c r="K72" s="39">
        <f t="shared" si="6"/>
        <v>262544.94</v>
      </c>
      <c r="L72" s="39">
        <f t="shared" ref="L72:N72" si="61">L73+L74</f>
        <v>0</v>
      </c>
      <c r="M72" s="39">
        <f t="shared" si="61"/>
        <v>0</v>
      </c>
      <c r="N72" s="39">
        <f t="shared" si="61"/>
        <v>0</v>
      </c>
      <c r="O72" s="39">
        <f t="shared" si="8"/>
        <v>373350</v>
      </c>
      <c r="P72" s="39">
        <f t="shared" si="9"/>
        <v>262238.89</v>
      </c>
      <c r="Q72" s="39">
        <f t="shared" si="10"/>
        <v>262544.94</v>
      </c>
      <c r="R72" s="39">
        <f t="shared" ref="R72:T72" si="62">R73+R74</f>
        <v>0</v>
      </c>
      <c r="S72" s="39">
        <f t="shared" si="62"/>
        <v>0</v>
      </c>
      <c r="T72" s="39">
        <f t="shared" si="62"/>
        <v>0</v>
      </c>
      <c r="U72" s="39">
        <f t="shared" si="51"/>
        <v>373350</v>
      </c>
      <c r="V72" s="39">
        <f t="shared" si="52"/>
        <v>262238.89</v>
      </c>
      <c r="W72" s="39">
        <f t="shared" si="53"/>
        <v>262544.94</v>
      </c>
    </row>
    <row r="73" spans="1:23" ht="38.25">
      <c r="A73" s="36" t="s">
        <v>145</v>
      </c>
      <c r="B73" s="28"/>
      <c r="C73" s="39">
        <v>294506.8</v>
      </c>
      <c r="D73" s="39">
        <v>294506.8</v>
      </c>
      <c r="E73" s="39"/>
      <c r="F73" s="39">
        <v>-32267.91</v>
      </c>
      <c r="G73" s="39">
        <v>-32267.91</v>
      </c>
      <c r="H73" s="39">
        <v>262544.94</v>
      </c>
      <c r="I73" s="39">
        <f t="shared" ref="I73:I74" si="63">C73+F73</f>
        <v>262238.89</v>
      </c>
      <c r="J73" s="39">
        <f t="shared" ref="J73:J74" si="64">D73+G73</f>
        <v>262238.89</v>
      </c>
      <c r="K73" s="39">
        <f t="shared" ref="K73:K74" si="65">E73+H73</f>
        <v>262544.94</v>
      </c>
      <c r="L73" s="39"/>
      <c r="M73" s="39"/>
      <c r="N73" s="39"/>
      <c r="O73" s="39">
        <f t="shared" si="8"/>
        <v>262238.89</v>
      </c>
      <c r="P73" s="39">
        <f t="shared" si="9"/>
        <v>262238.89</v>
      </c>
      <c r="Q73" s="39">
        <f t="shared" si="10"/>
        <v>262544.94</v>
      </c>
      <c r="R73" s="39"/>
      <c r="S73" s="39"/>
      <c r="T73" s="39"/>
      <c r="U73" s="39">
        <f t="shared" si="51"/>
        <v>262238.89</v>
      </c>
      <c r="V73" s="39">
        <f t="shared" si="52"/>
        <v>262238.89</v>
      </c>
      <c r="W73" s="39">
        <f t="shared" si="53"/>
        <v>262544.94</v>
      </c>
    </row>
    <row r="74" spans="1:23" ht="25.5">
      <c r="A74" s="36" t="s">
        <v>146</v>
      </c>
      <c r="B74" s="28"/>
      <c r="C74" s="39"/>
      <c r="D74" s="39"/>
      <c r="E74" s="39"/>
      <c r="F74" s="39">
        <v>111111.11</v>
      </c>
      <c r="G74" s="39"/>
      <c r="H74" s="39"/>
      <c r="I74" s="39">
        <f t="shared" si="63"/>
        <v>111111.11</v>
      </c>
      <c r="J74" s="39">
        <f t="shared" si="64"/>
        <v>0</v>
      </c>
      <c r="K74" s="39">
        <f t="shared" si="65"/>
        <v>0</v>
      </c>
      <c r="L74" s="39"/>
      <c r="M74" s="39"/>
      <c r="N74" s="39"/>
      <c r="O74" s="39">
        <f t="shared" si="8"/>
        <v>111111.11</v>
      </c>
      <c r="P74" s="39">
        <f t="shared" si="9"/>
        <v>0</v>
      </c>
      <c r="Q74" s="39">
        <f t="shared" si="10"/>
        <v>0</v>
      </c>
      <c r="R74" s="39"/>
      <c r="S74" s="39"/>
      <c r="T74" s="39"/>
      <c r="U74" s="39">
        <f t="shared" si="51"/>
        <v>111111.11</v>
      </c>
      <c r="V74" s="39">
        <f t="shared" si="52"/>
        <v>0</v>
      </c>
      <c r="W74" s="39">
        <f t="shared" si="53"/>
        <v>0</v>
      </c>
    </row>
    <row r="75" spans="1:23" ht="25.5">
      <c r="A75" s="36" t="s">
        <v>151</v>
      </c>
      <c r="B75" s="28" t="s">
        <v>150</v>
      </c>
      <c r="C75" s="39"/>
      <c r="D75" s="39"/>
      <c r="E75" s="39"/>
      <c r="F75" s="39">
        <v>2036814.55</v>
      </c>
      <c r="G75" s="39">
        <v>2228470.13</v>
      </c>
      <c r="H75" s="39"/>
      <c r="I75" s="39">
        <f t="shared" ref="I75" si="66">C75+F75</f>
        <v>2036814.55</v>
      </c>
      <c r="J75" s="39">
        <f t="shared" ref="J75" si="67">D75+G75</f>
        <v>2228470.13</v>
      </c>
      <c r="K75" s="39">
        <f t="shared" ref="K75" si="68">E75+H75</f>
        <v>0</v>
      </c>
      <c r="L75" s="39"/>
      <c r="M75" s="39"/>
      <c r="N75" s="39"/>
      <c r="O75" s="39">
        <f t="shared" si="8"/>
        <v>2036814.55</v>
      </c>
      <c r="P75" s="39">
        <f t="shared" si="9"/>
        <v>2228470.13</v>
      </c>
      <c r="Q75" s="39">
        <f t="shared" si="10"/>
        <v>0</v>
      </c>
      <c r="R75" s="39"/>
      <c r="S75" s="39"/>
      <c r="T75" s="39"/>
      <c r="U75" s="39">
        <f t="shared" si="51"/>
        <v>2036814.55</v>
      </c>
      <c r="V75" s="39">
        <f t="shared" si="52"/>
        <v>2228470.13</v>
      </c>
      <c r="W75" s="39">
        <f t="shared" si="53"/>
        <v>0</v>
      </c>
    </row>
    <row r="76" spans="1:23" ht="25.5">
      <c r="A76" s="34" t="s">
        <v>148</v>
      </c>
      <c r="B76" s="28" t="s">
        <v>149</v>
      </c>
      <c r="C76" s="39"/>
      <c r="D76" s="39"/>
      <c r="E76" s="39"/>
      <c r="F76" s="39">
        <v>908547.66</v>
      </c>
      <c r="G76" s="39"/>
      <c r="H76" s="39"/>
      <c r="I76" s="39">
        <f t="shared" ref="I76" si="69">C76+F76</f>
        <v>908547.66</v>
      </c>
      <c r="J76" s="39">
        <f t="shared" ref="J76" si="70">D76+G76</f>
        <v>0</v>
      </c>
      <c r="K76" s="39">
        <f t="shared" ref="K76" si="71">E76+H76</f>
        <v>0</v>
      </c>
      <c r="L76" s="39"/>
      <c r="M76" s="39"/>
      <c r="N76" s="39"/>
      <c r="O76" s="39">
        <f t="shared" si="8"/>
        <v>908547.66</v>
      </c>
      <c r="P76" s="39">
        <f t="shared" si="9"/>
        <v>0</v>
      </c>
      <c r="Q76" s="39">
        <f t="shared" si="10"/>
        <v>0</v>
      </c>
      <c r="R76" s="39"/>
      <c r="S76" s="39"/>
      <c r="T76" s="39"/>
      <c r="U76" s="39">
        <f t="shared" si="51"/>
        <v>908547.66</v>
      </c>
      <c r="V76" s="39">
        <f t="shared" si="52"/>
        <v>0</v>
      </c>
      <c r="W76" s="39">
        <f t="shared" si="53"/>
        <v>0</v>
      </c>
    </row>
    <row r="77" spans="1:23" ht="25.5">
      <c r="A77" s="34" t="s">
        <v>169</v>
      </c>
      <c r="B77" s="28" t="s">
        <v>170</v>
      </c>
      <c r="C77" s="39"/>
      <c r="D77" s="39"/>
      <c r="E77" s="39"/>
      <c r="F77" s="39"/>
      <c r="G77" s="39"/>
      <c r="H77" s="39"/>
      <c r="I77" s="39"/>
      <c r="J77" s="39"/>
      <c r="K77" s="39"/>
      <c r="L77" s="39">
        <v>25853345.300000001</v>
      </c>
      <c r="M77" s="39"/>
      <c r="N77" s="39"/>
      <c r="O77" s="39">
        <f t="shared" ref="O77" si="72">I77+L77</f>
        <v>25853345.300000001</v>
      </c>
      <c r="P77" s="39">
        <f t="shared" ref="P77" si="73">J77+M77</f>
        <v>0</v>
      </c>
      <c r="Q77" s="39">
        <f t="shared" ref="Q77" si="74">K77+N77</f>
        <v>0</v>
      </c>
      <c r="R77" s="39">
        <v>30530493.18</v>
      </c>
      <c r="S77" s="39"/>
      <c r="T77" s="39"/>
      <c r="U77" s="39">
        <f t="shared" si="51"/>
        <v>56383838.480000004</v>
      </c>
      <c r="V77" s="39">
        <f t="shared" si="52"/>
        <v>0</v>
      </c>
      <c r="W77" s="39">
        <f t="shared" si="53"/>
        <v>0</v>
      </c>
    </row>
    <row r="78" spans="1:23">
      <c r="A78" s="7" t="s">
        <v>18</v>
      </c>
      <c r="B78" s="21" t="s">
        <v>48</v>
      </c>
      <c r="C78" s="37">
        <f>SUM(C79)</f>
        <v>400679731.78999996</v>
      </c>
      <c r="D78" s="37">
        <f t="shared" ref="D78:H78" si="75">SUM(D79)</f>
        <v>395066413.78999996</v>
      </c>
      <c r="E78" s="37">
        <f t="shared" si="75"/>
        <v>395066923.78999996</v>
      </c>
      <c r="F78" s="37">
        <f t="shared" si="75"/>
        <v>797075.82000000007</v>
      </c>
      <c r="G78" s="37">
        <f t="shared" si="75"/>
        <v>629837.67000000004</v>
      </c>
      <c r="H78" s="37">
        <f t="shared" si="75"/>
        <v>629837.67000000004</v>
      </c>
      <c r="I78" s="37">
        <f t="shared" si="4"/>
        <v>401476807.60999995</v>
      </c>
      <c r="J78" s="37">
        <f t="shared" si="5"/>
        <v>395696251.45999998</v>
      </c>
      <c r="K78" s="37">
        <f t="shared" si="6"/>
        <v>395696761.45999998</v>
      </c>
      <c r="L78" s="37">
        <f t="shared" ref="L78:N78" si="76">SUM(L79)</f>
        <v>7915564.9100000001</v>
      </c>
      <c r="M78" s="37">
        <f t="shared" si="76"/>
        <v>0</v>
      </c>
      <c r="N78" s="37">
        <f t="shared" si="76"/>
        <v>0</v>
      </c>
      <c r="O78" s="37">
        <f t="shared" si="8"/>
        <v>409392372.51999998</v>
      </c>
      <c r="P78" s="37">
        <f t="shared" si="9"/>
        <v>395696251.45999998</v>
      </c>
      <c r="Q78" s="37">
        <f t="shared" si="10"/>
        <v>395696761.45999998</v>
      </c>
      <c r="R78" s="37">
        <f t="shared" ref="R78:T78" si="77">SUM(R79)</f>
        <v>2636020.4499999997</v>
      </c>
      <c r="S78" s="37">
        <f t="shared" si="77"/>
        <v>0</v>
      </c>
      <c r="T78" s="37">
        <f t="shared" si="77"/>
        <v>0</v>
      </c>
      <c r="U78" s="37">
        <f t="shared" si="51"/>
        <v>412028392.96999997</v>
      </c>
      <c r="V78" s="37">
        <f t="shared" si="52"/>
        <v>395696251.45999998</v>
      </c>
      <c r="W78" s="37">
        <f t="shared" si="53"/>
        <v>395696761.45999998</v>
      </c>
    </row>
    <row r="79" spans="1:23">
      <c r="A79" s="1" t="s">
        <v>89</v>
      </c>
      <c r="B79" s="21" t="s">
        <v>90</v>
      </c>
      <c r="C79" s="37">
        <f>SUM(C80:C88)</f>
        <v>400679731.78999996</v>
      </c>
      <c r="D79" s="37">
        <f t="shared" ref="D79:E79" si="78">SUM(D80:D88)</f>
        <v>395066413.78999996</v>
      </c>
      <c r="E79" s="37">
        <f t="shared" si="78"/>
        <v>395066923.78999996</v>
      </c>
      <c r="F79" s="37">
        <f>SUM(F80:F88)</f>
        <v>797075.82000000007</v>
      </c>
      <c r="G79" s="37">
        <f t="shared" ref="G79:H79" si="79">SUM(G80:G88)</f>
        <v>629837.67000000004</v>
      </c>
      <c r="H79" s="37">
        <f t="shared" si="79"/>
        <v>629837.67000000004</v>
      </c>
      <c r="I79" s="37">
        <f t="shared" si="4"/>
        <v>401476807.60999995</v>
      </c>
      <c r="J79" s="37">
        <f t="shared" si="5"/>
        <v>395696251.45999998</v>
      </c>
      <c r="K79" s="37">
        <f t="shared" si="6"/>
        <v>395696761.45999998</v>
      </c>
      <c r="L79" s="37">
        <f>SUM(L80:L91)</f>
        <v>7915564.9100000001</v>
      </c>
      <c r="M79" s="37">
        <f t="shared" ref="M79:N79" si="80">SUM(M80:M91)</f>
        <v>0</v>
      </c>
      <c r="N79" s="37">
        <f t="shared" si="80"/>
        <v>0</v>
      </c>
      <c r="O79" s="37">
        <f t="shared" si="8"/>
        <v>409392372.51999998</v>
      </c>
      <c r="P79" s="37">
        <f t="shared" si="9"/>
        <v>395696251.45999998</v>
      </c>
      <c r="Q79" s="37">
        <f t="shared" si="10"/>
        <v>395696761.45999998</v>
      </c>
      <c r="R79" s="37">
        <f>SUM(R80:R97)</f>
        <v>2636020.4499999997</v>
      </c>
      <c r="S79" s="37">
        <f t="shared" ref="S79:T79" si="81">SUM(S80:S97)</f>
        <v>0</v>
      </c>
      <c r="T79" s="37">
        <f t="shared" si="81"/>
        <v>0</v>
      </c>
      <c r="U79" s="37">
        <f t="shared" si="51"/>
        <v>412028392.96999997</v>
      </c>
      <c r="V79" s="37">
        <f t="shared" si="52"/>
        <v>395696251.45999998</v>
      </c>
      <c r="W79" s="37">
        <f t="shared" si="53"/>
        <v>395696761.45999998</v>
      </c>
    </row>
    <row r="80" spans="1:23">
      <c r="A80" s="16" t="s">
        <v>30</v>
      </c>
      <c r="B80" s="21"/>
      <c r="C80" s="37">
        <v>394493598.89999998</v>
      </c>
      <c r="D80" s="37">
        <v>394493598.89999998</v>
      </c>
      <c r="E80" s="37">
        <v>394493598.89999998</v>
      </c>
      <c r="F80" s="37"/>
      <c r="G80" s="37"/>
      <c r="H80" s="37"/>
      <c r="I80" s="37">
        <f t="shared" si="4"/>
        <v>394493598.89999998</v>
      </c>
      <c r="J80" s="37">
        <f t="shared" si="5"/>
        <v>394493598.89999998</v>
      </c>
      <c r="K80" s="37">
        <f t="shared" si="6"/>
        <v>394493598.89999998</v>
      </c>
      <c r="L80" s="37"/>
      <c r="M80" s="37"/>
      <c r="N80" s="37"/>
      <c r="O80" s="37">
        <f t="shared" si="8"/>
        <v>394493598.89999998</v>
      </c>
      <c r="P80" s="37">
        <f t="shared" si="9"/>
        <v>394493598.89999998</v>
      </c>
      <c r="Q80" s="37">
        <f t="shared" si="10"/>
        <v>394493598.89999998</v>
      </c>
      <c r="R80" s="37"/>
      <c r="S80" s="37"/>
      <c r="T80" s="37"/>
      <c r="U80" s="37">
        <f t="shared" si="51"/>
        <v>394493598.89999998</v>
      </c>
      <c r="V80" s="37">
        <f t="shared" si="52"/>
        <v>394493598.89999998</v>
      </c>
      <c r="W80" s="37">
        <f t="shared" si="53"/>
        <v>394493598.89999998</v>
      </c>
    </row>
    <row r="81" spans="1:23" ht="38.25">
      <c r="A81" s="16" t="s">
        <v>41</v>
      </c>
      <c r="B81" s="21"/>
      <c r="C81" s="37">
        <v>175700</v>
      </c>
      <c r="D81" s="37">
        <v>176450</v>
      </c>
      <c r="E81" s="37">
        <v>176960</v>
      </c>
      <c r="F81" s="37"/>
      <c r="G81" s="37"/>
      <c r="H81" s="37"/>
      <c r="I81" s="37">
        <f t="shared" si="4"/>
        <v>175700</v>
      </c>
      <c r="J81" s="37">
        <f t="shared" si="5"/>
        <v>176450</v>
      </c>
      <c r="K81" s="37">
        <f t="shared" si="6"/>
        <v>176960</v>
      </c>
      <c r="L81" s="37"/>
      <c r="M81" s="37"/>
      <c r="N81" s="37"/>
      <c r="O81" s="37">
        <f t="shared" si="8"/>
        <v>175700</v>
      </c>
      <c r="P81" s="37">
        <f t="shared" si="9"/>
        <v>176450</v>
      </c>
      <c r="Q81" s="37">
        <f t="shared" si="10"/>
        <v>176960</v>
      </c>
      <c r="R81" s="37"/>
      <c r="S81" s="37"/>
      <c r="T81" s="37"/>
      <c r="U81" s="37">
        <f t="shared" si="51"/>
        <v>175700</v>
      </c>
      <c r="V81" s="37">
        <f t="shared" si="52"/>
        <v>176450</v>
      </c>
      <c r="W81" s="37">
        <f t="shared" si="53"/>
        <v>176960</v>
      </c>
    </row>
    <row r="82" spans="1:23" ht="25.5">
      <c r="A82" s="57" t="s">
        <v>115</v>
      </c>
      <c r="B82" s="21"/>
      <c r="C82" s="37">
        <v>129750</v>
      </c>
      <c r="D82" s="37">
        <v>89682</v>
      </c>
      <c r="E82" s="37">
        <v>89682</v>
      </c>
      <c r="F82" s="37"/>
      <c r="G82" s="37"/>
      <c r="H82" s="37"/>
      <c r="I82" s="37">
        <f t="shared" si="4"/>
        <v>129750</v>
      </c>
      <c r="J82" s="37">
        <f t="shared" si="5"/>
        <v>89682</v>
      </c>
      <c r="K82" s="37">
        <f t="shared" si="6"/>
        <v>89682</v>
      </c>
      <c r="L82" s="37"/>
      <c r="M82" s="37"/>
      <c r="N82" s="37"/>
      <c r="O82" s="37">
        <f t="shared" si="8"/>
        <v>129750</v>
      </c>
      <c r="P82" s="37">
        <f t="shared" si="9"/>
        <v>89682</v>
      </c>
      <c r="Q82" s="37">
        <f t="shared" si="10"/>
        <v>89682</v>
      </c>
      <c r="R82" s="37"/>
      <c r="S82" s="37"/>
      <c r="T82" s="37"/>
      <c r="U82" s="37">
        <f t="shared" si="51"/>
        <v>129750</v>
      </c>
      <c r="V82" s="37">
        <f t="shared" si="52"/>
        <v>89682</v>
      </c>
      <c r="W82" s="37">
        <f t="shared" si="53"/>
        <v>89682</v>
      </c>
    </row>
    <row r="83" spans="1:23" ht="51">
      <c r="A83" s="16" t="s">
        <v>70</v>
      </c>
      <c r="B83" s="21"/>
      <c r="C83" s="37">
        <v>235092</v>
      </c>
      <c r="D83" s="37">
        <v>235092</v>
      </c>
      <c r="E83" s="37">
        <v>235092</v>
      </c>
      <c r="F83" s="37"/>
      <c r="G83" s="37"/>
      <c r="H83" s="37"/>
      <c r="I83" s="37">
        <f t="shared" si="4"/>
        <v>235092</v>
      </c>
      <c r="J83" s="37">
        <f t="shared" si="5"/>
        <v>235092</v>
      </c>
      <c r="K83" s="37">
        <f t="shared" si="6"/>
        <v>235092</v>
      </c>
      <c r="L83" s="37"/>
      <c r="M83" s="37"/>
      <c r="N83" s="37"/>
      <c r="O83" s="37">
        <f t="shared" si="8"/>
        <v>235092</v>
      </c>
      <c r="P83" s="37">
        <f t="shared" si="9"/>
        <v>235092</v>
      </c>
      <c r="Q83" s="37">
        <f t="shared" si="10"/>
        <v>235092</v>
      </c>
      <c r="R83" s="37"/>
      <c r="S83" s="37"/>
      <c r="T83" s="37"/>
      <c r="U83" s="37">
        <f t="shared" si="51"/>
        <v>235092</v>
      </c>
      <c r="V83" s="37">
        <f t="shared" si="52"/>
        <v>235092</v>
      </c>
      <c r="W83" s="37">
        <f t="shared" si="53"/>
        <v>235092</v>
      </c>
    </row>
    <row r="84" spans="1:23" ht="25.5">
      <c r="A84" s="57" t="s">
        <v>110</v>
      </c>
      <c r="B84" s="21"/>
      <c r="C84" s="37">
        <v>71590.89</v>
      </c>
      <c r="D84" s="37">
        <v>71590.89</v>
      </c>
      <c r="E84" s="37">
        <v>71590.89</v>
      </c>
      <c r="F84" s="37">
        <v>95075.82</v>
      </c>
      <c r="G84" s="37">
        <v>-162.33000000000001</v>
      </c>
      <c r="H84" s="37">
        <v>-162.33000000000001</v>
      </c>
      <c r="I84" s="37">
        <f t="shared" si="4"/>
        <v>166666.71000000002</v>
      </c>
      <c r="J84" s="37">
        <f t="shared" si="5"/>
        <v>71428.56</v>
      </c>
      <c r="K84" s="37">
        <f t="shared" si="6"/>
        <v>71428.56</v>
      </c>
      <c r="L84" s="37"/>
      <c r="M84" s="37"/>
      <c r="N84" s="37"/>
      <c r="O84" s="37">
        <f t="shared" si="8"/>
        <v>166666.71000000002</v>
      </c>
      <c r="P84" s="37">
        <f t="shared" si="9"/>
        <v>71428.56</v>
      </c>
      <c r="Q84" s="37">
        <f t="shared" si="10"/>
        <v>71428.56</v>
      </c>
      <c r="R84" s="37"/>
      <c r="S84" s="37"/>
      <c r="T84" s="37"/>
      <c r="U84" s="37">
        <f t="shared" si="51"/>
        <v>166666.71000000002</v>
      </c>
      <c r="V84" s="37">
        <f t="shared" si="52"/>
        <v>71428.56</v>
      </c>
      <c r="W84" s="37">
        <f t="shared" si="53"/>
        <v>71428.56</v>
      </c>
    </row>
    <row r="85" spans="1:23" ht="25.5" hidden="1">
      <c r="A85" s="16" t="s">
        <v>71</v>
      </c>
      <c r="B85" s="21"/>
      <c r="C85" s="37"/>
      <c r="D85" s="37"/>
      <c r="E85" s="37"/>
      <c r="F85" s="37"/>
      <c r="G85" s="37"/>
      <c r="H85" s="37"/>
      <c r="I85" s="37">
        <f t="shared" si="4"/>
        <v>0</v>
      </c>
      <c r="J85" s="37">
        <f t="shared" si="5"/>
        <v>0</v>
      </c>
      <c r="K85" s="37">
        <f t="shared" si="6"/>
        <v>0</v>
      </c>
      <c r="L85" s="37"/>
      <c r="M85" s="37"/>
      <c r="N85" s="37"/>
      <c r="O85" s="37">
        <f t="shared" si="8"/>
        <v>0</v>
      </c>
      <c r="P85" s="37">
        <f t="shared" si="9"/>
        <v>0</v>
      </c>
      <c r="Q85" s="37">
        <f t="shared" si="10"/>
        <v>0</v>
      </c>
      <c r="R85" s="37"/>
      <c r="S85" s="37"/>
      <c r="T85" s="37"/>
      <c r="U85" s="37">
        <f t="shared" si="51"/>
        <v>0</v>
      </c>
      <c r="V85" s="37">
        <f t="shared" si="52"/>
        <v>0</v>
      </c>
      <c r="W85" s="37">
        <f t="shared" si="53"/>
        <v>0</v>
      </c>
    </row>
    <row r="86" spans="1:23" ht="29.25" hidden="1" customHeight="1">
      <c r="A86" s="16" t="s">
        <v>73</v>
      </c>
      <c r="B86" s="21"/>
      <c r="C86" s="37"/>
      <c r="D86" s="37"/>
      <c r="E86" s="37"/>
      <c r="F86" s="37"/>
      <c r="G86" s="37"/>
      <c r="H86" s="37"/>
      <c r="I86" s="37">
        <f t="shared" si="4"/>
        <v>0</v>
      </c>
      <c r="J86" s="37">
        <f t="shared" si="5"/>
        <v>0</v>
      </c>
      <c r="K86" s="37">
        <f t="shared" si="6"/>
        <v>0</v>
      </c>
      <c r="L86" s="37"/>
      <c r="M86" s="37"/>
      <c r="N86" s="37"/>
      <c r="O86" s="37">
        <f t="shared" si="8"/>
        <v>0</v>
      </c>
      <c r="P86" s="37">
        <f t="shared" si="9"/>
        <v>0</v>
      </c>
      <c r="Q86" s="37">
        <f t="shared" si="10"/>
        <v>0</v>
      </c>
      <c r="R86" s="37"/>
      <c r="S86" s="37"/>
      <c r="T86" s="37"/>
      <c r="U86" s="37">
        <f t="shared" si="51"/>
        <v>0</v>
      </c>
      <c r="V86" s="37">
        <f t="shared" si="52"/>
        <v>0</v>
      </c>
      <c r="W86" s="37">
        <f t="shared" si="53"/>
        <v>0</v>
      </c>
    </row>
    <row r="87" spans="1:23" ht="38.25" customHeight="1">
      <c r="A87" s="53" t="s">
        <v>111</v>
      </c>
      <c r="B87" s="21"/>
      <c r="C87" s="27">
        <v>5574000</v>
      </c>
      <c r="D87" s="27"/>
      <c r="E87" s="27"/>
      <c r="F87" s="27"/>
      <c r="G87" s="27"/>
      <c r="H87" s="27"/>
      <c r="I87" s="27">
        <f t="shared" si="4"/>
        <v>5574000</v>
      </c>
      <c r="J87" s="27">
        <f t="shared" si="5"/>
        <v>0</v>
      </c>
      <c r="K87" s="27">
        <f t="shared" si="6"/>
        <v>0</v>
      </c>
      <c r="L87" s="27"/>
      <c r="M87" s="27"/>
      <c r="N87" s="27"/>
      <c r="O87" s="27">
        <f t="shared" si="8"/>
        <v>5574000</v>
      </c>
      <c r="P87" s="27">
        <f t="shared" si="9"/>
        <v>0</v>
      </c>
      <c r="Q87" s="27">
        <f t="shared" si="10"/>
        <v>0</v>
      </c>
      <c r="R87" s="27"/>
      <c r="S87" s="27"/>
      <c r="T87" s="27"/>
      <c r="U87" s="27">
        <f t="shared" si="51"/>
        <v>5574000</v>
      </c>
      <c r="V87" s="27">
        <f t="shared" si="52"/>
        <v>0</v>
      </c>
      <c r="W87" s="27">
        <f t="shared" si="53"/>
        <v>0</v>
      </c>
    </row>
    <row r="88" spans="1:23" ht="25.5">
      <c r="A88" s="16" t="s">
        <v>142</v>
      </c>
      <c r="B88" s="21"/>
      <c r="C88" s="39"/>
      <c r="D88" s="39"/>
      <c r="E88" s="39"/>
      <c r="F88" s="39">
        <v>702000</v>
      </c>
      <c r="G88" s="39">
        <v>630000</v>
      </c>
      <c r="H88" s="39">
        <v>630000</v>
      </c>
      <c r="I88" s="39">
        <f t="shared" si="4"/>
        <v>702000</v>
      </c>
      <c r="J88" s="39">
        <f t="shared" si="5"/>
        <v>630000</v>
      </c>
      <c r="K88" s="39">
        <f t="shared" si="6"/>
        <v>630000</v>
      </c>
      <c r="L88" s="39"/>
      <c r="M88" s="39"/>
      <c r="N88" s="39"/>
      <c r="O88" s="39">
        <f t="shared" si="8"/>
        <v>702000</v>
      </c>
      <c r="P88" s="39">
        <f t="shared" si="9"/>
        <v>630000</v>
      </c>
      <c r="Q88" s="39">
        <f t="shared" si="10"/>
        <v>630000</v>
      </c>
      <c r="R88" s="39"/>
      <c r="S88" s="39"/>
      <c r="T88" s="39"/>
      <c r="U88" s="39">
        <f t="shared" si="51"/>
        <v>702000</v>
      </c>
      <c r="V88" s="39">
        <f t="shared" si="52"/>
        <v>630000</v>
      </c>
      <c r="W88" s="39">
        <f t="shared" si="53"/>
        <v>630000</v>
      </c>
    </row>
    <row r="89" spans="1:23" ht="25.5">
      <c r="A89" s="16" t="s">
        <v>168</v>
      </c>
      <c r="B89" s="21"/>
      <c r="C89" s="39"/>
      <c r="D89" s="39"/>
      <c r="E89" s="39"/>
      <c r="F89" s="39"/>
      <c r="G89" s="39"/>
      <c r="H89" s="39"/>
      <c r="I89" s="39"/>
      <c r="J89" s="39"/>
      <c r="K89" s="39"/>
      <c r="L89" s="39">
        <v>936000</v>
      </c>
      <c r="M89" s="39"/>
      <c r="N89" s="39"/>
      <c r="O89" s="39">
        <f t="shared" ref="O89" si="82">I89+L89</f>
        <v>936000</v>
      </c>
      <c r="P89" s="39">
        <f t="shared" ref="P89" si="83">J89+M89</f>
        <v>0</v>
      </c>
      <c r="Q89" s="39">
        <f t="shared" ref="Q89" si="84">K89+N89</f>
        <v>0</v>
      </c>
      <c r="R89" s="39"/>
      <c r="S89" s="39"/>
      <c r="T89" s="39"/>
      <c r="U89" s="39">
        <f t="shared" si="51"/>
        <v>936000</v>
      </c>
      <c r="V89" s="39">
        <f t="shared" si="52"/>
        <v>0</v>
      </c>
      <c r="W89" s="39">
        <f t="shared" si="53"/>
        <v>0</v>
      </c>
    </row>
    <row r="90" spans="1:23" ht="38.25">
      <c r="A90" s="16" t="s">
        <v>171</v>
      </c>
      <c r="B90" s="21"/>
      <c r="C90" s="39"/>
      <c r="D90" s="39"/>
      <c r="E90" s="39"/>
      <c r="F90" s="39"/>
      <c r="G90" s="39"/>
      <c r="H90" s="39"/>
      <c r="I90" s="39"/>
      <c r="J90" s="39"/>
      <c r="K90" s="39"/>
      <c r="L90" s="39">
        <v>471215.65</v>
      </c>
      <c r="M90" s="39"/>
      <c r="N90" s="39"/>
      <c r="O90" s="39">
        <f t="shared" ref="O90" si="85">I90+L90</f>
        <v>471215.65</v>
      </c>
      <c r="P90" s="39">
        <f t="shared" ref="P90" si="86">J90+M90</f>
        <v>0</v>
      </c>
      <c r="Q90" s="39">
        <f t="shared" ref="Q90" si="87">K90+N90</f>
        <v>0</v>
      </c>
      <c r="R90" s="39"/>
      <c r="S90" s="39"/>
      <c r="T90" s="39"/>
      <c r="U90" s="39">
        <f t="shared" si="51"/>
        <v>471215.65</v>
      </c>
      <c r="V90" s="39">
        <f t="shared" si="52"/>
        <v>0</v>
      </c>
      <c r="W90" s="39">
        <f t="shared" si="53"/>
        <v>0</v>
      </c>
    </row>
    <row r="91" spans="1:23" ht="25.5">
      <c r="A91" s="16" t="s">
        <v>177</v>
      </c>
      <c r="B91" s="21"/>
      <c r="C91" s="39"/>
      <c r="D91" s="39"/>
      <c r="E91" s="39"/>
      <c r="F91" s="39"/>
      <c r="G91" s="39"/>
      <c r="H91" s="39"/>
      <c r="I91" s="39"/>
      <c r="J91" s="39"/>
      <c r="K91" s="39"/>
      <c r="L91" s="39">
        <v>6508349.2599999998</v>
      </c>
      <c r="M91" s="39"/>
      <c r="N91" s="39"/>
      <c r="O91" s="39">
        <f t="shared" ref="O91" si="88">I91+L91</f>
        <v>6508349.2599999998</v>
      </c>
      <c r="P91" s="39">
        <f t="shared" ref="P91" si="89">J91+M91</f>
        <v>0</v>
      </c>
      <c r="Q91" s="39">
        <f t="shared" ref="Q91" si="90">K91+N91</f>
        <v>0</v>
      </c>
      <c r="R91" s="39"/>
      <c r="S91" s="39"/>
      <c r="T91" s="39"/>
      <c r="U91" s="39">
        <f t="shared" si="51"/>
        <v>6508349.2599999998</v>
      </c>
      <c r="V91" s="39">
        <f t="shared" si="52"/>
        <v>0</v>
      </c>
      <c r="W91" s="39">
        <f t="shared" si="53"/>
        <v>0</v>
      </c>
    </row>
    <row r="92" spans="1:23" ht="38.25">
      <c r="A92" s="16" t="s">
        <v>179</v>
      </c>
      <c r="B92" s="21"/>
      <c r="C92" s="39"/>
      <c r="D92" s="39"/>
      <c r="E92" s="39"/>
      <c r="F92" s="39"/>
      <c r="G92" s="39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39">
        <v>739619.67</v>
      </c>
      <c r="S92" s="39"/>
      <c r="T92" s="39"/>
      <c r="U92" s="39">
        <f t="shared" ref="U92" si="91">O92+R92</f>
        <v>739619.67</v>
      </c>
      <c r="V92" s="39">
        <f t="shared" ref="V92" si="92">P92+S92</f>
        <v>0</v>
      </c>
      <c r="W92" s="39">
        <f t="shared" ref="W92" si="93">Q92+T92</f>
        <v>0</v>
      </c>
    </row>
    <row r="93" spans="1:23" ht="51">
      <c r="A93" s="16" t="s">
        <v>180</v>
      </c>
      <c r="B93" s="21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>
        <v>1000000</v>
      </c>
      <c r="S93" s="39"/>
      <c r="T93" s="39"/>
      <c r="U93" s="39">
        <f t="shared" ref="U93" si="94">O93+R93</f>
        <v>1000000</v>
      </c>
      <c r="V93" s="39">
        <f t="shared" ref="V93" si="95">P93+S93</f>
        <v>0</v>
      </c>
      <c r="W93" s="39">
        <f t="shared" ref="W93" si="96">Q93+T93</f>
        <v>0</v>
      </c>
    </row>
    <row r="94" spans="1:23" ht="38.25">
      <c r="A94" s="16" t="s">
        <v>181</v>
      </c>
      <c r="B94" s="21"/>
      <c r="C94" s="39"/>
      <c r="D94" s="39"/>
      <c r="E94" s="39"/>
      <c r="F94" s="39"/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39">
        <f>147000+147000</f>
        <v>294000</v>
      </c>
      <c r="S94" s="39"/>
      <c r="T94" s="39"/>
      <c r="U94" s="39">
        <f t="shared" ref="U94:U97" si="97">O94+R94</f>
        <v>294000</v>
      </c>
      <c r="V94" s="39">
        <f t="shared" ref="V94" si="98">P94+S94</f>
        <v>0</v>
      </c>
      <c r="W94" s="39">
        <f t="shared" ref="W94" si="99">Q94+T94</f>
        <v>0</v>
      </c>
    </row>
    <row r="95" spans="1:23" ht="25.5">
      <c r="A95" s="16" t="s">
        <v>182</v>
      </c>
      <c r="B95" s="21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39">
        <v>207899</v>
      </c>
      <c r="S95" s="39"/>
      <c r="T95" s="39"/>
      <c r="U95" s="39">
        <f t="shared" si="97"/>
        <v>207899</v>
      </c>
      <c r="V95" s="39">
        <f t="shared" ref="V95" si="100">P95+S95</f>
        <v>0</v>
      </c>
      <c r="W95" s="39">
        <f t="shared" ref="W95" si="101">Q95+T95</f>
        <v>0</v>
      </c>
    </row>
    <row r="96" spans="1:23" ht="25.5">
      <c r="A96" s="16" t="s">
        <v>73</v>
      </c>
      <c r="B96" s="21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>
        <v>96551.78</v>
      </c>
      <c r="S96" s="39"/>
      <c r="T96" s="39"/>
      <c r="U96" s="39">
        <f t="shared" si="97"/>
        <v>96551.78</v>
      </c>
      <c r="V96" s="39">
        <f t="shared" ref="V96" si="102">P96+S96</f>
        <v>0</v>
      </c>
      <c r="W96" s="39">
        <f t="shared" ref="W96" si="103">Q96+T96</f>
        <v>0</v>
      </c>
    </row>
    <row r="97" spans="1:23">
      <c r="A97" s="16" t="s">
        <v>206</v>
      </c>
      <c r="B97" s="21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>
        <v>297950</v>
      </c>
      <c r="S97" s="39"/>
      <c r="T97" s="39"/>
      <c r="U97" s="39">
        <f t="shared" si="97"/>
        <v>297950</v>
      </c>
      <c r="V97" s="39"/>
      <c r="W97" s="39"/>
    </row>
    <row r="98" spans="1:23" ht="25.5">
      <c r="A98" s="34" t="s">
        <v>69</v>
      </c>
      <c r="B98" s="28" t="s">
        <v>49</v>
      </c>
      <c r="C98" s="39">
        <f>C99+C109+C111+C112+C114+C118+C113+C110</f>
        <v>274280033.75999999</v>
      </c>
      <c r="D98" s="39">
        <f t="shared" ref="D98:H98" si="104">D99+D109+D111+D112+D114+D118+D113+D110</f>
        <v>249581957.57999998</v>
      </c>
      <c r="E98" s="39">
        <f t="shared" si="104"/>
        <v>260162295.5</v>
      </c>
      <c r="F98" s="39">
        <f t="shared" si="104"/>
        <v>-1501715.1399999997</v>
      </c>
      <c r="G98" s="39">
        <f t="shared" si="104"/>
        <v>-1424262.73</v>
      </c>
      <c r="H98" s="39">
        <f t="shared" si="104"/>
        <v>-1952921.56</v>
      </c>
      <c r="I98" s="39">
        <f t="shared" si="4"/>
        <v>272778318.62</v>
      </c>
      <c r="J98" s="39">
        <f t="shared" si="5"/>
        <v>248157694.84999999</v>
      </c>
      <c r="K98" s="39">
        <f t="shared" si="6"/>
        <v>258209373.94</v>
      </c>
      <c r="L98" s="39">
        <f t="shared" ref="L98:N98" si="105">L99+L109+L111+L112+L114+L118+L113+L110</f>
        <v>789400</v>
      </c>
      <c r="M98" s="39">
        <f t="shared" si="105"/>
        <v>0</v>
      </c>
      <c r="N98" s="39">
        <f t="shared" si="105"/>
        <v>0</v>
      </c>
      <c r="O98" s="39">
        <f t="shared" si="8"/>
        <v>273567718.62</v>
      </c>
      <c r="P98" s="39">
        <f t="shared" si="9"/>
        <v>248157694.84999999</v>
      </c>
      <c r="Q98" s="39">
        <f t="shared" si="10"/>
        <v>258209373.94</v>
      </c>
      <c r="R98" s="39">
        <f t="shared" ref="R98:T98" si="106">R99+R109+R111+R112+R114+R118+R113+R110</f>
        <v>29397552.829999998</v>
      </c>
      <c r="S98" s="39">
        <f t="shared" si="106"/>
        <v>0</v>
      </c>
      <c r="T98" s="39">
        <f t="shared" si="106"/>
        <v>-3805094.26</v>
      </c>
      <c r="U98" s="39">
        <f t="shared" si="51"/>
        <v>302965271.44999999</v>
      </c>
      <c r="V98" s="39">
        <f t="shared" si="52"/>
        <v>248157694.84999999</v>
      </c>
      <c r="W98" s="39">
        <f t="shared" si="53"/>
        <v>254404279.68000001</v>
      </c>
    </row>
    <row r="99" spans="1:23" ht="25.5">
      <c r="A99" s="34" t="s">
        <v>91</v>
      </c>
      <c r="B99" s="21" t="s">
        <v>92</v>
      </c>
      <c r="C99" s="39">
        <f>SUM(C100:C107)</f>
        <v>27574883.84</v>
      </c>
      <c r="D99" s="39">
        <f t="shared" ref="D99:H99" si="107">SUM(D100:D107)</f>
        <v>14630515.66</v>
      </c>
      <c r="E99" s="39">
        <f t="shared" si="107"/>
        <v>16418794.390000001</v>
      </c>
      <c r="F99" s="39">
        <f t="shared" si="107"/>
        <v>-1566949.16</v>
      </c>
      <c r="G99" s="39">
        <f t="shared" si="107"/>
        <v>-1239237.46</v>
      </c>
      <c r="H99" s="39">
        <f t="shared" si="107"/>
        <v>-1154387.8399999999</v>
      </c>
      <c r="I99" s="39">
        <f t="shared" si="4"/>
        <v>26007934.68</v>
      </c>
      <c r="J99" s="39">
        <f t="shared" si="5"/>
        <v>13391278.199999999</v>
      </c>
      <c r="K99" s="39">
        <f t="shared" si="6"/>
        <v>15264406.550000001</v>
      </c>
      <c r="L99" s="39">
        <f>SUM(L100:L108)</f>
        <v>2152400</v>
      </c>
      <c r="M99" s="39">
        <f t="shared" ref="M99:N99" si="108">SUM(M100:M108)</f>
        <v>0</v>
      </c>
      <c r="N99" s="39">
        <f t="shared" si="108"/>
        <v>0</v>
      </c>
      <c r="O99" s="39">
        <f t="shared" si="8"/>
        <v>28160334.68</v>
      </c>
      <c r="P99" s="39">
        <f t="shared" si="9"/>
        <v>13391278.199999999</v>
      </c>
      <c r="Q99" s="39">
        <f t="shared" si="10"/>
        <v>15264406.550000001</v>
      </c>
      <c r="R99" s="39">
        <f>SUM(R100:R108)</f>
        <v>29397552.829999998</v>
      </c>
      <c r="S99" s="39">
        <f t="shared" ref="S99:T99" si="109">SUM(S100:S108)</f>
        <v>0</v>
      </c>
      <c r="T99" s="39">
        <f t="shared" si="109"/>
        <v>-3805094.26</v>
      </c>
      <c r="U99" s="39">
        <f t="shared" si="51"/>
        <v>57557887.509999998</v>
      </c>
      <c r="V99" s="39">
        <f t="shared" si="52"/>
        <v>13391278.199999999</v>
      </c>
      <c r="W99" s="39">
        <f t="shared" si="53"/>
        <v>11459312.290000001</v>
      </c>
    </row>
    <row r="100" spans="1:23" ht="25.5" hidden="1">
      <c r="A100" s="1" t="s">
        <v>24</v>
      </c>
      <c r="B100" s="21"/>
      <c r="C100" s="39"/>
      <c r="D100" s="39"/>
      <c r="E100" s="39"/>
      <c r="F100" s="39"/>
      <c r="G100" s="39"/>
      <c r="H100" s="39"/>
      <c r="I100" s="39">
        <f t="shared" si="4"/>
        <v>0</v>
      </c>
      <c r="J100" s="39">
        <f t="shared" si="5"/>
        <v>0</v>
      </c>
      <c r="K100" s="39">
        <f t="shared" si="6"/>
        <v>0</v>
      </c>
      <c r="L100" s="39"/>
      <c r="M100" s="39"/>
      <c r="N100" s="39"/>
      <c r="O100" s="39">
        <f t="shared" si="8"/>
        <v>0</v>
      </c>
      <c r="P100" s="39">
        <f t="shared" si="9"/>
        <v>0</v>
      </c>
      <c r="Q100" s="39">
        <f t="shared" si="10"/>
        <v>0</v>
      </c>
      <c r="R100" s="39"/>
      <c r="S100" s="39"/>
      <c r="T100" s="39"/>
      <c r="U100" s="39">
        <f t="shared" si="51"/>
        <v>0</v>
      </c>
      <c r="V100" s="39">
        <f t="shared" si="52"/>
        <v>0</v>
      </c>
      <c r="W100" s="39">
        <f t="shared" si="53"/>
        <v>0</v>
      </c>
    </row>
    <row r="101" spans="1:23" ht="21.75" customHeight="1">
      <c r="A101" s="1" t="s">
        <v>114</v>
      </c>
      <c r="B101" s="21"/>
      <c r="C101" s="37">
        <v>545094.91</v>
      </c>
      <c r="D101" s="37">
        <v>593704.14</v>
      </c>
      <c r="E101" s="37">
        <v>671120.81</v>
      </c>
      <c r="F101" s="37">
        <v>5001.62</v>
      </c>
      <c r="G101" s="37">
        <v>-17822.43</v>
      </c>
      <c r="H101" s="37">
        <v>-74078.16</v>
      </c>
      <c r="I101" s="37">
        <f t="shared" si="4"/>
        <v>550096.53</v>
      </c>
      <c r="J101" s="37">
        <f t="shared" si="5"/>
        <v>575881.71</v>
      </c>
      <c r="K101" s="37">
        <f t="shared" si="6"/>
        <v>597042.65</v>
      </c>
      <c r="L101" s="37"/>
      <c r="M101" s="37"/>
      <c r="N101" s="37"/>
      <c r="O101" s="37">
        <f t="shared" si="8"/>
        <v>550096.53</v>
      </c>
      <c r="P101" s="37">
        <f t="shared" si="9"/>
        <v>575881.71</v>
      </c>
      <c r="Q101" s="37">
        <f t="shared" si="10"/>
        <v>597042.65</v>
      </c>
      <c r="R101" s="37"/>
      <c r="S101" s="37"/>
      <c r="T101" s="37"/>
      <c r="U101" s="37">
        <f t="shared" si="51"/>
        <v>550096.53</v>
      </c>
      <c r="V101" s="37">
        <f t="shared" si="52"/>
        <v>575881.71</v>
      </c>
      <c r="W101" s="37">
        <f t="shared" si="53"/>
        <v>597042.65</v>
      </c>
    </row>
    <row r="102" spans="1:23" ht="38.25">
      <c r="A102" s="1" t="s">
        <v>116</v>
      </c>
      <c r="B102" s="21"/>
      <c r="C102" s="37">
        <v>42000</v>
      </c>
      <c r="D102" s="37">
        <v>42000</v>
      </c>
      <c r="E102" s="37">
        <v>42000</v>
      </c>
      <c r="F102" s="37"/>
      <c r="G102" s="37"/>
      <c r="H102" s="37"/>
      <c r="I102" s="37">
        <f t="shared" si="4"/>
        <v>42000</v>
      </c>
      <c r="J102" s="37">
        <f t="shared" si="5"/>
        <v>42000</v>
      </c>
      <c r="K102" s="37">
        <f t="shared" si="6"/>
        <v>42000</v>
      </c>
      <c r="L102" s="37"/>
      <c r="M102" s="37"/>
      <c r="N102" s="37"/>
      <c r="O102" s="37">
        <f t="shared" si="8"/>
        <v>42000</v>
      </c>
      <c r="P102" s="37">
        <f t="shared" si="9"/>
        <v>42000</v>
      </c>
      <c r="Q102" s="37">
        <f t="shared" si="10"/>
        <v>42000</v>
      </c>
      <c r="R102" s="37"/>
      <c r="S102" s="37"/>
      <c r="T102" s="37"/>
      <c r="U102" s="37">
        <f t="shared" si="51"/>
        <v>42000</v>
      </c>
      <c r="V102" s="37">
        <f t="shared" si="52"/>
        <v>42000</v>
      </c>
      <c r="W102" s="37">
        <f t="shared" si="53"/>
        <v>42000</v>
      </c>
    </row>
    <row r="103" spans="1:23" ht="25.5">
      <c r="A103" s="1" t="s">
        <v>29</v>
      </c>
      <c r="B103" s="21"/>
      <c r="C103" s="37">
        <v>71379.360000000001</v>
      </c>
      <c r="D103" s="37">
        <v>74234.53</v>
      </c>
      <c r="E103" s="37">
        <v>74234.53</v>
      </c>
      <c r="F103" s="37"/>
      <c r="G103" s="37"/>
      <c r="H103" s="37"/>
      <c r="I103" s="37">
        <f t="shared" si="4"/>
        <v>71379.360000000001</v>
      </c>
      <c r="J103" s="37">
        <f t="shared" si="5"/>
        <v>74234.53</v>
      </c>
      <c r="K103" s="37">
        <f t="shared" si="6"/>
        <v>74234.53</v>
      </c>
      <c r="L103" s="37"/>
      <c r="M103" s="37"/>
      <c r="N103" s="37"/>
      <c r="O103" s="37">
        <f t="shared" si="8"/>
        <v>71379.360000000001</v>
      </c>
      <c r="P103" s="37">
        <f t="shared" si="9"/>
        <v>74234.53</v>
      </c>
      <c r="Q103" s="37">
        <f t="shared" si="10"/>
        <v>74234.53</v>
      </c>
      <c r="R103" s="37"/>
      <c r="S103" s="37"/>
      <c r="T103" s="37"/>
      <c r="U103" s="37">
        <f t="shared" si="51"/>
        <v>71379.360000000001</v>
      </c>
      <c r="V103" s="37">
        <f t="shared" si="52"/>
        <v>74234.53</v>
      </c>
      <c r="W103" s="37">
        <f t="shared" si="53"/>
        <v>74234.53</v>
      </c>
    </row>
    <row r="104" spans="1:23" ht="25.5">
      <c r="A104" s="1" t="s">
        <v>118</v>
      </c>
      <c r="B104" s="21"/>
      <c r="C104" s="37">
        <v>35000</v>
      </c>
      <c r="D104" s="37">
        <v>35000</v>
      </c>
      <c r="E104" s="37">
        <v>35000</v>
      </c>
      <c r="F104" s="37"/>
      <c r="G104" s="37"/>
      <c r="H104" s="37"/>
      <c r="I104" s="37">
        <f t="shared" si="4"/>
        <v>35000</v>
      </c>
      <c r="J104" s="37">
        <f t="shared" si="5"/>
        <v>35000</v>
      </c>
      <c r="K104" s="37">
        <f t="shared" si="6"/>
        <v>35000</v>
      </c>
      <c r="L104" s="37"/>
      <c r="M104" s="37"/>
      <c r="N104" s="37"/>
      <c r="O104" s="37">
        <f t="shared" si="8"/>
        <v>35000</v>
      </c>
      <c r="P104" s="37">
        <f t="shared" si="9"/>
        <v>35000</v>
      </c>
      <c r="Q104" s="37">
        <f t="shared" si="10"/>
        <v>35000</v>
      </c>
      <c r="R104" s="37"/>
      <c r="S104" s="37"/>
      <c r="T104" s="37"/>
      <c r="U104" s="37">
        <f t="shared" si="51"/>
        <v>35000</v>
      </c>
      <c r="V104" s="37">
        <f t="shared" si="52"/>
        <v>35000</v>
      </c>
      <c r="W104" s="37">
        <f t="shared" si="53"/>
        <v>35000</v>
      </c>
    </row>
    <row r="105" spans="1:23" ht="38.25">
      <c r="A105" s="1" t="s">
        <v>119</v>
      </c>
      <c r="B105" s="21"/>
      <c r="C105" s="37">
        <v>1671088.37</v>
      </c>
      <c r="D105" s="37">
        <v>1664911.62</v>
      </c>
      <c r="E105" s="37">
        <v>1731510.89</v>
      </c>
      <c r="F105" s="37"/>
      <c r="G105" s="37"/>
      <c r="H105" s="37"/>
      <c r="I105" s="37">
        <f t="shared" si="4"/>
        <v>1671088.37</v>
      </c>
      <c r="J105" s="37">
        <f t="shared" si="5"/>
        <v>1664911.62</v>
      </c>
      <c r="K105" s="37">
        <f t="shared" si="6"/>
        <v>1731510.89</v>
      </c>
      <c r="L105" s="37"/>
      <c r="M105" s="37"/>
      <c r="N105" s="37"/>
      <c r="O105" s="37">
        <f t="shared" si="8"/>
        <v>1671088.37</v>
      </c>
      <c r="P105" s="37">
        <f t="shared" si="9"/>
        <v>1664911.62</v>
      </c>
      <c r="Q105" s="37">
        <f t="shared" si="10"/>
        <v>1731510.89</v>
      </c>
      <c r="R105" s="37">
        <v>-153167.17000000001</v>
      </c>
      <c r="S105" s="37"/>
      <c r="T105" s="37"/>
      <c r="U105" s="37">
        <f t="shared" si="51"/>
        <v>1517921.2000000002</v>
      </c>
      <c r="V105" s="37">
        <f t="shared" si="52"/>
        <v>1664911.62</v>
      </c>
      <c r="W105" s="37">
        <f t="shared" si="53"/>
        <v>1731510.89</v>
      </c>
    </row>
    <row r="106" spans="1:23" ht="63.75">
      <c r="A106" s="1" t="s">
        <v>123</v>
      </c>
      <c r="B106" s="21"/>
      <c r="C106" s="37">
        <v>11750641.199999999</v>
      </c>
      <c r="D106" s="37">
        <v>12220665.369999999</v>
      </c>
      <c r="E106" s="37">
        <v>13864928.16</v>
      </c>
      <c r="F106" s="37">
        <v>-1571950.78</v>
      </c>
      <c r="G106" s="37">
        <v>-1221415.03</v>
      </c>
      <c r="H106" s="37">
        <v>-1080309.68</v>
      </c>
      <c r="I106" s="37">
        <f t="shared" si="4"/>
        <v>10178690.42</v>
      </c>
      <c r="J106" s="37">
        <f t="shared" si="5"/>
        <v>10999250.34</v>
      </c>
      <c r="K106" s="37">
        <f t="shared" si="6"/>
        <v>12784618.48</v>
      </c>
      <c r="L106" s="37"/>
      <c r="M106" s="37"/>
      <c r="N106" s="37"/>
      <c r="O106" s="37">
        <f t="shared" si="8"/>
        <v>10178690.42</v>
      </c>
      <c r="P106" s="37">
        <f t="shared" si="9"/>
        <v>10999250.34</v>
      </c>
      <c r="Q106" s="37">
        <f t="shared" si="10"/>
        <v>12784618.48</v>
      </c>
      <c r="R106" s="37"/>
      <c r="S106" s="37"/>
      <c r="T106" s="37">
        <v>-3805094.26</v>
      </c>
      <c r="U106" s="37">
        <f t="shared" si="51"/>
        <v>10178690.42</v>
      </c>
      <c r="V106" s="37">
        <f t="shared" si="52"/>
        <v>10999250.34</v>
      </c>
      <c r="W106" s="37">
        <f t="shared" si="53"/>
        <v>8979524.2200000007</v>
      </c>
    </row>
    <row r="107" spans="1:23" ht="65.25" customHeight="1">
      <c r="A107" s="1" t="s">
        <v>72</v>
      </c>
      <c r="B107" s="21"/>
      <c r="C107" s="27">
        <f>13190486.4+269193.6</f>
        <v>13459680</v>
      </c>
      <c r="D107" s="27"/>
      <c r="E107" s="27"/>
      <c r="F107" s="27"/>
      <c r="G107" s="27"/>
      <c r="H107" s="27"/>
      <c r="I107" s="27">
        <f t="shared" ref="I107:I143" si="110">C107+F107</f>
        <v>13459680</v>
      </c>
      <c r="J107" s="27">
        <f t="shared" ref="J107:J143" si="111">D107+G107</f>
        <v>0</v>
      </c>
      <c r="K107" s="27">
        <f t="shared" ref="K107:K143" si="112">E107+H107</f>
        <v>0</v>
      </c>
      <c r="L107" s="27"/>
      <c r="M107" s="27"/>
      <c r="N107" s="27"/>
      <c r="O107" s="37">
        <f t="shared" ref="O107:O141" si="113">I107+L107</f>
        <v>13459680</v>
      </c>
      <c r="P107" s="27">
        <f t="shared" ref="P107:P141" si="114">J107+M107</f>
        <v>0</v>
      </c>
      <c r="Q107" s="27">
        <f t="shared" ref="Q107:Q141" si="115">K107+N107</f>
        <v>0</v>
      </c>
      <c r="R107" s="37">
        <f>591014.4+28959705.6</f>
        <v>29550720</v>
      </c>
      <c r="S107" s="27"/>
      <c r="T107" s="27"/>
      <c r="U107" s="37">
        <f t="shared" si="51"/>
        <v>43010400</v>
      </c>
      <c r="V107" s="27">
        <f t="shared" si="52"/>
        <v>0</v>
      </c>
      <c r="W107" s="27">
        <f t="shared" si="53"/>
        <v>0</v>
      </c>
    </row>
    <row r="108" spans="1:23" ht="51">
      <c r="A108" s="1" t="s">
        <v>176</v>
      </c>
      <c r="B108" s="21"/>
      <c r="C108" s="27"/>
      <c r="D108" s="27"/>
      <c r="E108" s="27"/>
      <c r="F108" s="27"/>
      <c r="G108" s="27"/>
      <c r="H108" s="27"/>
      <c r="I108" s="27"/>
      <c r="J108" s="27"/>
      <c r="K108" s="27"/>
      <c r="L108" s="27">
        <v>2152400</v>
      </c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</row>
    <row r="109" spans="1:23" ht="51.75" customHeight="1">
      <c r="A109" s="7" t="s">
        <v>93</v>
      </c>
      <c r="B109" s="21" t="s">
        <v>94</v>
      </c>
      <c r="C109" s="39">
        <v>2021540</v>
      </c>
      <c r="D109" s="39">
        <v>2046970</v>
      </c>
      <c r="E109" s="39">
        <v>2363360</v>
      </c>
      <c r="F109" s="39"/>
      <c r="G109" s="39"/>
      <c r="H109" s="39"/>
      <c r="I109" s="39">
        <f t="shared" si="110"/>
        <v>2021540</v>
      </c>
      <c r="J109" s="39">
        <f t="shared" si="111"/>
        <v>2046970</v>
      </c>
      <c r="K109" s="39">
        <f t="shared" si="112"/>
        <v>2363360</v>
      </c>
      <c r="L109" s="39"/>
      <c r="M109" s="39"/>
      <c r="N109" s="39"/>
      <c r="O109" s="39">
        <f t="shared" si="113"/>
        <v>2021540</v>
      </c>
      <c r="P109" s="39">
        <f t="shared" si="114"/>
        <v>2046970</v>
      </c>
      <c r="Q109" s="39">
        <f t="shared" si="115"/>
        <v>2363360</v>
      </c>
      <c r="R109" s="39"/>
      <c r="S109" s="39"/>
      <c r="T109" s="39"/>
      <c r="U109" s="39">
        <f t="shared" ref="U109:U136" si="116">O109+R109</f>
        <v>2021540</v>
      </c>
      <c r="V109" s="39">
        <f t="shared" ref="V109:V133" si="117">P109+S109</f>
        <v>2046970</v>
      </c>
      <c r="W109" s="39">
        <f t="shared" ref="W109:W133" si="118">Q109+T109</f>
        <v>2363360</v>
      </c>
    </row>
    <row r="110" spans="1:23" ht="38.25" hidden="1">
      <c r="A110" s="51" t="s">
        <v>95</v>
      </c>
      <c r="B110" s="21" t="s">
        <v>96</v>
      </c>
      <c r="C110" s="46"/>
      <c r="D110" s="39"/>
      <c r="E110" s="46"/>
      <c r="F110" s="46"/>
      <c r="G110" s="39"/>
      <c r="H110" s="46"/>
      <c r="I110" s="46">
        <f t="shared" si="110"/>
        <v>0</v>
      </c>
      <c r="J110" s="39">
        <f t="shared" si="111"/>
        <v>0</v>
      </c>
      <c r="K110" s="46">
        <f t="shared" si="112"/>
        <v>0</v>
      </c>
      <c r="L110" s="46"/>
      <c r="M110" s="39"/>
      <c r="N110" s="46"/>
      <c r="O110" s="46">
        <f t="shared" si="113"/>
        <v>0</v>
      </c>
      <c r="P110" s="39">
        <f t="shared" si="114"/>
        <v>0</v>
      </c>
      <c r="Q110" s="46">
        <f t="shared" si="115"/>
        <v>0</v>
      </c>
      <c r="R110" s="46"/>
      <c r="S110" s="39"/>
      <c r="T110" s="46"/>
      <c r="U110" s="46">
        <f t="shared" si="116"/>
        <v>0</v>
      </c>
      <c r="V110" s="39">
        <f t="shared" si="117"/>
        <v>0</v>
      </c>
      <c r="W110" s="46">
        <f t="shared" si="118"/>
        <v>0</v>
      </c>
    </row>
    <row r="111" spans="1:23" ht="37.5" customHeight="1">
      <c r="A111" s="56" t="s">
        <v>97</v>
      </c>
      <c r="B111" s="21" t="s">
        <v>98</v>
      </c>
      <c r="C111" s="54">
        <v>621621.57999999996</v>
      </c>
      <c r="D111" s="55">
        <v>650717.03</v>
      </c>
      <c r="E111" s="54">
        <v>669603.63</v>
      </c>
      <c r="F111" s="54">
        <v>11605.62</v>
      </c>
      <c r="G111" s="55">
        <v>12144.13</v>
      </c>
      <c r="H111" s="54">
        <v>17529.900000000001</v>
      </c>
      <c r="I111" s="54">
        <f t="shared" si="110"/>
        <v>633227.19999999995</v>
      </c>
      <c r="J111" s="55">
        <f t="shared" si="111"/>
        <v>662861.16</v>
      </c>
      <c r="K111" s="54">
        <f t="shared" si="112"/>
        <v>687133.53</v>
      </c>
      <c r="L111" s="54"/>
      <c r="M111" s="55"/>
      <c r="N111" s="54"/>
      <c r="O111" s="54">
        <f t="shared" si="113"/>
        <v>633227.19999999995</v>
      </c>
      <c r="P111" s="55">
        <f t="shared" si="114"/>
        <v>662861.16</v>
      </c>
      <c r="Q111" s="54">
        <f t="shared" si="115"/>
        <v>687133.53</v>
      </c>
      <c r="R111" s="54"/>
      <c r="S111" s="55"/>
      <c r="T111" s="54"/>
      <c r="U111" s="54">
        <f t="shared" si="116"/>
        <v>633227.19999999995</v>
      </c>
      <c r="V111" s="55">
        <f t="shared" si="117"/>
        <v>662861.16</v>
      </c>
      <c r="W111" s="54">
        <f t="shared" si="118"/>
        <v>687133.53</v>
      </c>
    </row>
    <row r="112" spans="1:23" ht="37.5" customHeight="1">
      <c r="A112" s="34" t="s">
        <v>99</v>
      </c>
      <c r="B112" s="21" t="s">
        <v>100</v>
      </c>
      <c r="C112" s="39">
        <v>2109.33</v>
      </c>
      <c r="D112" s="39">
        <v>1879.4</v>
      </c>
      <c r="E112" s="45">
        <v>1878.66</v>
      </c>
      <c r="F112" s="39">
        <v>-1389.42</v>
      </c>
      <c r="G112" s="39">
        <v>-1122.7</v>
      </c>
      <c r="H112" s="45">
        <v>-1203.98</v>
      </c>
      <c r="I112" s="39">
        <f t="shared" si="110"/>
        <v>719.90999999999985</v>
      </c>
      <c r="J112" s="39">
        <f t="shared" si="111"/>
        <v>756.7</v>
      </c>
      <c r="K112" s="45">
        <f t="shared" si="112"/>
        <v>674.68000000000006</v>
      </c>
      <c r="L112" s="39"/>
      <c r="M112" s="39"/>
      <c r="N112" s="45"/>
      <c r="O112" s="39">
        <f t="shared" si="113"/>
        <v>719.90999999999985</v>
      </c>
      <c r="P112" s="39">
        <f t="shared" si="114"/>
        <v>756.7</v>
      </c>
      <c r="Q112" s="45">
        <f t="shared" si="115"/>
        <v>674.68000000000006</v>
      </c>
      <c r="R112" s="39"/>
      <c r="S112" s="39"/>
      <c r="T112" s="45"/>
      <c r="U112" s="39">
        <f t="shared" si="116"/>
        <v>719.90999999999985</v>
      </c>
      <c r="V112" s="39">
        <f t="shared" si="117"/>
        <v>756.7</v>
      </c>
      <c r="W112" s="45">
        <f t="shared" si="118"/>
        <v>674.68000000000006</v>
      </c>
    </row>
    <row r="113" spans="1:23" ht="38.25">
      <c r="A113" s="34" t="s">
        <v>101</v>
      </c>
      <c r="B113" s="21" t="s">
        <v>102</v>
      </c>
      <c r="C113" s="39">
        <v>12898435</v>
      </c>
      <c r="D113" s="39">
        <v>12735130</v>
      </c>
      <c r="E113" s="39">
        <v>12735130</v>
      </c>
      <c r="F113" s="39"/>
      <c r="G113" s="39"/>
      <c r="H113" s="39"/>
      <c r="I113" s="39">
        <f t="shared" si="110"/>
        <v>12898435</v>
      </c>
      <c r="J113" s="39">
        <f t="shared" si="111"/>
        <v>12735130</v>
      </c>
      <c r="K113" s="39">
        <f t="shared" si="112"/>
        <v>12735130</v>
      </c>
      <c r="L113" s="39"/>
      <c r="M113" s="39"/>
      <c r="N113" s="39"/>
      <c r="O113" s="39">
        <f t="shared" si="113"/>
        <v>12898435</v>
      </c>
      <c r="P113" s="39">
        <f t="shared" si="114"/>
        <v>12735130</v>
      </c>
      <c r="Q113" s="39">
        <f t="shared" si="115"/>
        <v>12735130</v>
      </c>
      <c r="R113" s="39"/>
      <c r="S113" s="39"/>
      <c r="T113" s="39"/>
      <c r="U113" s="39">
        <f t="shared" si="116"/>
        <v>12898435</v>
      </c>
      <c r="V113" s="39">
        <f t="shared" si="117"/>
        <v>12735130</v>
      </c>
      <c r="W113" s="39">
        <f t="shared" si="118"/>
        <v>12735130</v>
      </c>
    </row>
    <row r="114" spans="1:23">
      <c r="A114" s="34" t="s">
        <v>103</v>
      </c>
      <c r="B114" s="35" t="s">
        <v>104</v>
      </c>
      <c r="C114" s="39">
        <f>C115+C116+C117</f>
        <v>6101044.0099999998</v>
      </c>
      <c r="D114" s="39">
        <f t="shared" ref="D114:H114" si="119">D115+D116+D117</f>
        <v>6635745.4900000002</v>
      </c>
      <c r="E114" s="39">
        <f t="shared" si="119"/>
        <v>7487328.8200000003</v>
      </c>
      <c r="F114" s="39">
        <f t="shared" si="119"/>
        <v>55017.82</v>
      </c>
      <c r="G114" s="39">
        <f t="shared" si="119"/>
        <v>-196046.7</v>
      </c>
      <c r="H114" s="39">
        <f t="shared" si="119"/>
        <v>-814859.64</v>
      </c>
      <c r="I114" s="39">
        <f t="shared" si="110"/>
        <v>6156061.8300000001</v>
      </c>
      <c r="J114" s="39">
        <f t="shared" si="111"/>
        <v>6439698.79</v>
      </c>
      <c r="K114" s="39">
        <f t="shared" si="112"/>
        <v>6672469.1800000006</v>
      </c>
      <c r="L114" s="39">
        <f t="shared" ref="L114:N114" si="120">L115+L116+L117</f>
        <v>0</v>
      </c>
      <c r="M114" s="39">
        <f t="shared" si="120"/>
        <v>0</v>
      </c>
      <c r="N114" s="39">
        <f t="shared" si="120"/>
        <v>0</v>
      </c>
      <c r="O114" s="39">
        <f t="shared" si="113"/>
        <v>6156061.8300000001</v>
      </c>
      <c r="P114" s="39">
        <f t="shared" si="114"/>
        <v>6439698.79</v>
      </c>
      <c r="Q114" s="39">
        <f t="shared" si="115"/>
        <v>6672469.1800000006</v>
      </c>
      <c r="R114" s="39">
        <f t="shared" ref="R114:T114" si="121">R115+R116+R117</f>
        <v>0</v>
      </c>
      <c r="S114" s="39">
        <f t="shared" si="121"/>
        <v>0</v>
      </c>
      <c r="T114" s="39">
        <f t="shared" si="121"/>
        <v>0</v>
      </c>
      <c r="U114" s="39">
        <f t="shared" si="116"/>
        <v>6156061.8300000001</v>
      </c>
      <c r="V114" s="39">
        <f t="shared" si="117"/>
        <v>6439698.79</v>
      </c>
      <c r="W114" s="39">
        <f t="shared" si="118"/>
        <v>6672469.1800000006</v>
      </c>
    </row>
    <row r="115" spans="1:23" ht="25.5">
      <c r="A115" s="36" t="s">
        <v>125</v>
      </c>
      <c r="B115" s="35"/>
      <c r="C115" s="39">
        <v>2180379.64</v>
      </c>
      <c r="D115" s="39">
        <v>2374816.54</v>
      </c>
      <c r="E115" s="39">
        <v>2684483.21</v>
      </c>
      <c r="F115" s="39">
        <v>20006.48</v>
      </c>
      <c r="G115" s="39">
        <v>-71289.710000000006</v>
      </c>
      <c r="H115" s="39">
        <v>-296312.59999999998</v>
      </c>
      <c r="I115" s="39">
        <f t="shared" si="110"/>
        <v>2200386.12</v>
      </c>
      <c r="J115" s="39">
        <f t="shared" si="111"/>
        <v>2303526.83</v>
      </c>
      <c r="K115" s="39">
        <f t="shared" si="112"/>
        <v>2388170.61</v>
      </c>
      <c r="L115" s="39"/>
      <c r="M115" s="39"/>
      <c r="N115" s="39"/>
      <c r="O115" s="39">
        <f t="shared" si="113"/>
        <v>2200386.12</v>
      </c>
      <c r="P115" s="39">
        <f t="shared" si="114"/>
        <v>2303526.83</v>
      </c>
      <c r="Q115" s="39">
        <f t="shared" si="115"/>
        <v>2388170.61</v>
      </c>
      <c r="R115" s="39"/>
      <c r="S115" s="39"/>
      <c r="T115" s="39"/>
      <c r="U115" s="39">
        <f t="shared" si="116"/>
        <v>2200386.12</v>
      </c>
      <c r="V115" s="39">
        <f t="shared" si="117"/>
        <v>2303526.83</v>
      </c>
      <c r="W115" s="39">
        <f t="shared" si="118"/>
        <v>2388170.61</v>
      </c>
    </row>
    <row r="116" spans="1:23" ht="25.5">
      <c r="A116" s="36" t="s">
        <v>25</v>
      </c>
      <c r="B116" s="35"/>
      <c r="C116" s="39">
        <v>2725474.55</v>
      </c>
      <c r="D116" s="39">
        <v>2968520.68</v>
      </c>
      <c r="E116" s="39">
        <v>3355604.01</v>
      </c>
      <c r="F116" s="39">
        <v>25008.1</v>
      </c>
      <c r="G116" s="39">
        <v>-89112.14</v>
      </c>
      <c r="H116" s="39">
        <v>-370390.75</v>
      </c>
      <c r="I116" s="39">
        <f t="shared" si="110"/>
        <v>2750482.65</v>
      </c>
      <c r="J116" s="39">
        <f t="shared" si="111"/>
        <v>2879408.54</v>
      </c>
      <c r="K116" s="39">
        <f t="shared" si="112"/>
        <v>2985213.26</v>
      </c>
      <c r="L116" s="39"/>
      <c r="M116" s="39"/>
      <c r="N116" s="39"/>
      <c r="O116" s="39">
        <f t="shared" si="113"/>
        <v>2750482.65</v>
      </c>
      <c r="P116" s="39">
        <f t="shared" si="114"/>
        <v>2879408.54</v>
      </c>
      <c r="Q116" s="39">
        <f t="shared" si="115"/>
        <v>2985213.26</v>
      </c>
      <c r="R116" s="39"/>
      <c r="S116" s="39"/>
      <c r="T116" s="39"/>
      <c r="U116" s="39">
        <f t="shared" si="116"/>
        <v>2750482.65</v>
      </c>
      <c r="V116" s="39">
        <f t="shared" si="117"/>
        <v>2879408.54</v>
      </c>
      <c r="W116" s="39">
        <f t="shared" si="118"/>
        <v>2985213.26</v>
      </c>
    </row>
    <row r="117" spans="1:23" ht="25.5">
      <c r="A117" s="58" t="s">
        <v>124</v>
      </c>
      <c r="B117" s="35"/>
      <c r="C117" s="39">
        <v>1195189.82</v>
      </c>
      <c r="D117" s="39">
        <v>1292408.27</v>
      </c>
      <c r="E117" s="39">
        <v>1447241.6</v>
      </c>
      <c r="F117" s="39">
        <v>10003.24</v>
      </c>
      <c r="G117" s="39">
        <v>-35644.85</v>
      </c>
      <c r="H117" s="39">
        <v>-148156.29</v>
      </c>
      <c r="I117" s="39">
        <f t="shared" si="110"/>
        <v>1205193.06</v>
      </c>
      <c r="J117" s="39">
        <f t="shared" si="111"/>
        <v>1256763.42</v>
      </c>
      <c r="K117" s="39">
        <f t="shared" si="112"/>
        <v>1299085.31</v>
      </c>
      <c r="L117" s="39"/>
      <c r="M117" s="39"/>
      <c r="N117" s="39"/>
      <c r="O117" s="39">
        <f t="shared" si="113"/>
        <v>1205193.06</v>
      </c>
      <c r="P117" s="39">
        <f t="shared" si="114"/>
        <v>1256763.42</v>
      </c>
      <c r="Q117" s="39">
        <f t="shared" si="115"/>
        <v>1299085.31</v>
      </c>
      <c r="R117" s="39"/>
      <c r="S117" s="39"/>
      <c r="T117" s="39"/>
      <c r="U117" s="39">
        <f t="shared" si="116"/>
        <v>1205193.06</v>
      </c>
      <c r="V117" s="39">
        <f t="shared" si="117"/>
        <v>1256763.42</v>
      </c>
      <c r="W117" s="39">
        <f t="shared" si="118"/>
        <v>1299085.31</v>
      </c>
    </row>
    <row r="118" spans="1:23">
      <c r="A118" s="13" t="s">
        <v>19</v>
      </c>
      <c r="B118" s="28" t="s">
        <v>50</v>
      </c>
      <c r="C118" s="39">
        <f>SUM(C119)</f>
        <v>225060400</v>
      </c>
      <c r="D118" s="39">
        <f t="shared" ref="D118:H118" si="122">SUM(D119)</f>
        <v>212881000</v>
      </c>
      <c r="E118" s="39">
        <f t="shared" si="122"/>
        <v>220486200</v>
      </c>
      <c r="F118" s="39">
        <f t="shared" si="122"/>
        <v>0</v>
      </c>
      <c r="G118" s="39">
        <f t="shared" si="122"/>
        <v>0</v>
      </c>
      <c r="H118" s="39">
        <f t="shared" si="122"/>
        <v>0</v>
      </c>
      <c r="I118" s="39">
        <f t="shared" si="110"/>
        <v>225060400</v>
      </c>
      <c r="J118" s="39">
        <f t="shared" si="111"/>
        <v>212881000</v>
      </c>
      <c r="K118" s="39">
        <f t="shared" si="112"/>
        <v>220486200</v>
      </c>
      <c r="L118" s="39">
        <f t="shared" ref="L118:N118" si="123">SUM(L119)</f>
        <v>-1363000</v>
      </c>
      <c r="M118" s="39">
        <f t="shared" si="123"/>
        <v>0</v>
      </c>
      <c r="N118" s="39">
        <f t="shared" si="123"/>
        <v>0</v>
      </c>
      <c r="O118" s="39">
        <f t="shared" si="113"/>
        <v>223697400</v>
      </c>
      <c r="P118" s="39">
        <f t="shared" si="114"/>
        <v>212881000</v>
      </c>
      <c r="Q118" s="39">
        <f t="shared" si="115"/>
        <v>220486200</v>
      </c>
      <c r="R118" s="39">
        <f t="shared" ref="R118:T118" si="124">SUM(R119)</f>
        <v>0</v>
      </c>
      <c r="S118" s="39">
        <f t="shared" si="124"/>
        <v>0</v>
      </c>
      <c r="T118" s="39">
        <f t="shared" si="124"/>
        <v>0</v>
      </c>
      <c r="U118" s="39">
        <f t="shared" si="116"/>
        <v>223697400</v>
      </c>
      <c r="V118" s="39">
        <f t="shared" si="117"/>
        <v>212881000</v>
      </c>
      <c r="W118" s="39">
        <f t="shared" si="118"/>
        <v>220486200</v>
      </c>
    </row>
    <row r="119" spans="1:23">
      <c r="A119" s="7" t="s">
        <v>105</v>
      </c>
      <c r="B119" s="21" t="s">
        <v>106</v>
      </c>
      <c r="C119" s="39">
        <f t="shared" ref="C119:H119" si="125">SUM(C120:C121)</f>
        <v>225060400</v>
      </c>
      <c r="D119" s="39">
        <f t="shared" si="125"/>
        <v>212881000</v>
      </c>
      <c r="E119" s="39">
        <f t="shared" si="125"/>
        <v>220486200</v>
      </c>
      <c r="F119" s="39">
        <f t="shared" si="125"/>
        <v>0</v>
      </c>
      <c r="G119" s="39">
        <f t="shared" si="125"/>
        <v>0</v>
      </c>
      <c r="H119" s="39">
        <f t="shared" si="125"/>
        <v>0</v>
      </c>
      <c r="I119" s="39">
        <f t="shared" si="110"/>
        <v>225060400</v>
      </c>
      <c r="J119" s="39">
        <f t="shared" si="111"/>
        <v>212881000</v>
      </c>
      <c r="K119" s="39">
        <f t="shared" si="112"/>
        <v>220486200</v>
      </c>
      <c r="L119" s="39">
        <f>SUM(L120:L121)</f>
        <v>-1363000</v>
      </c>
      <c r="M119" s="39">
        <f>SUM(M120:M121)</f>
        <v>0</v>
      </c>
      <c r="N119" s="39">
        <f>SUM(N120:N121)</f>
        <v>0</v>
      </c>
      <c r="O119" s="39">
        <f t="shared" si="113"/>
        <v>223697400</v>
      </c>
      <c r="P119" s="39">
        <f t="shared" si="114"/>
        <v>212881000</v>
      </c>
      <c r="Q119" s="39">
        <f t="shared" si="115"/>
        <v>220486200</v>
      </c>
      <c r="R119" s="39">
        <f>SUM(R120:R121)</f>
        <v>0</v>
      </c>
      <c r="S119" s="39">
        <f>SUM(S120:S121)</f>
        <v>0</v>
      </c>
      <c r="T119" s="39">
        <f>SUM(T120:T121)</f>
        <v>0</v>
      </c>
      <c r="U119" s="39">
        <f t="shared" si="116"/>
        <v>223697400</v>
      </c>
      <c r="V119" s="39">
        <f t="shared" si="117"/>
        <v>212881000</v>
      </c>
      <c r="W119" s="39">
        <f t="shared" si="118"/>
        <v>220486200</v>
      </c>
    </row>
    <row r="120" spans="1:23">
      <c r="A120" s="1" t="s">
        <v>117</v>
      </c>
      <c r="B120" s="21"/>
      <c r="C120" s="37">
        <v>222908000</v>
      </c>
      <c r="D120" s="37">
        <v>212881000</v>
      </c>
      <c r="E120" s="37">
        <v>220486200</v>
      </c>
      <c r="F120" s="37"/>
      <c r="G120" s="37"/>
      <c r="H120" s="37"/>
      <c r="I120" s="37">
        <f t="shared" si="110"/>
        <v>222908000</v>
      </c>
      <c r="J120" s="37">
        <f t="shared" si="111"/>
        <v>212881000</v>
      </c>
      <c r="K120" s="37">
        <f t="shared" si="112"/>
        <v>220486200</v>
      </c>
      <c r="L120" s="37">
        <v>789400</v>
      </c>
      <c r="M120" s="37"/>
      <c r="N120" s="37"/>
      <c r="O120" s="37">
        <f t="shared" si="113"/>
        <v>223697400</v>
      </c>
      <c r="P120" s="37">
        <f t="shared" si="114"/>
        <v>212881000</v>
      </c>
      <c r="Q120" s="37">
        <f t="shared" si="115"/>
        <v>220486200</v>
      </c>
      <c r="R120" s="37"/>
      <c r="S120" s="37"/>
      <c r="T120" s="37"/>
      <c r="U120" s="37">
        <f t="shared" si="116"/>
        <v>223697400</v>
      </c>
      <c r="V120" s="37">
        <f t="shared" si="117"/>
        <v>212881000</v>
      </c>
      <c r="W120" s="37">
        <f t="shared" si="118"/>
        <v>220486200</v>
      </c>
    </row>
    <row r="121" spans="1:23" ht="39" customHeight="1">
      <c r="A121" s="58" t="s">
        <v>112</v>
      </c>
      <c r="B121" s="21"/>
      <c r="C121" s="27">
        <v>2152400</v>
      </c>
      <c r="D121" s="27"/>
      <c r="E121" s="27"/>
      <c r="F121" s="27"/>
      <c r="G121" s="27"/>
      <c r="H121" s="27"/>
      <c r="I121" s="27">
        <f t="shared" si="110"/>
        <v>2152400</v>
      </c>
      <c r="J121" s="27">
        <f t="shared" si="111"/>
        <v>0</v>
      </c>
      <c r="K121" s="27">
        <f t="shared" si="112"/>
        <v>0</v>
      </c>
      <c r="L121" s="27">
        <v>-2152400</v>
      </c>
      <c r="M121" s="27"/>
      <c r="N121" s="27"/>
      <c r="O121" s="27">
        <f t="shared" si="113"/>
        <v>0</v>
      </c>
      <c r="P121" s="27">
        <f t="shared" si="114"/>
        <v>0</v>
      </c>
      <c r="Q121" s="27">
        <f t="shared" si="115"/>
        <v>0</v>
      </c>
      <c r="R121" s="27"/>
      <c r="S121" s="27"/>
      <c r="T121" s="27"/>
      <c r="U121" s="27">
        <f t="shared" si="116"/>
        <v>0</v>
      </c>
      <c r="V121" s="27">
        <f t="shared" si="117"/>
        <v>0</v>
      </c>
      <c r="W121" s="27">
        <f t="shared" si="118"/>
        <v>0</v>
      </c>
    </row>
    <row r="122" spans="1:23">
      <c r="A122" s="7" t="s">
        <v>23</v>
      </c>
      <c r="B122" s="21" t="s">
        <v>51</v>
      </c>
      <c r="C122" s="39">
        <f>+C123</f>
        <v>41287632.890000001</v>
      </c>
      <c r="D122" s="39">
        <f t="shared" ref="D122:H122" si="126">+D123</f>
        <v>2145586.02</v>
      </c>
      <c r="E122" s="39">
        <f t="shared" si="126"/>
        <v>1326350.33</v>
      </c>
      <c r="F122" s="39">
        <f t="shared" si="126"/>
        <v>49463115.259999998</v>
      </c>
      <c r="G122" s="39">
        <f t="shared" si="126"/>
        <v>-630000</v>
      </c>
      <c r="H122" s="39">
        <f t="shared" si="126"/>
        <v>-630000</v>
      </c>
      <c r="I122" s="39">
        <f>C122+F122</f>
        <v>90750748.150000006</v>
      </c>
      <c r="J122" s="39">
        <f t="shared" si="111"/>
        <v>1515586.02</v>
      </c>
      <c r="K122" s="39">
        <f t="shared" si="112"/>
        <v>696350.33000000007</v>
      </c>
      <c r="L122" s="39">
        <f>+L123</f>
        <v>93320753</v>
      </c>
      <c r="M122" s="39">
        <f t="shared" ref="M122:N122" si="127">+M123</f>
        <v>0</v>
      </c>
      <c r="N122" s="39">
        <f t="shared" si="127"/>
        <v>0</v>
      </c>
      <c r="O122" s="39">
        <f t="shared" si="113"/>
        <v>184071501.15000001</v>
      </c>
      <c r="P122" s="39">
        <f t="shared" si="114"/>
        <v>1515586.02</v>
      </c>
      <c r="Q122" s="39">
        <f t="shared" si="115"/>
        <v>696350.33000000007</v>
      </c>
      <c r="R122" s="39">
        <f>+R123</f>
        <v>11199810</v>
      </c>
      <c r="S122" s="39">
        <f t="shared" ref="S122:T122" si="128">+S123</f>
        <v>0</v>
      </c>
      <c r="T122" s="39">
        <f t="shared" si="128"/>
        <v>0</v>
      </c>
      <c r="U122" s="39">
        <f t="shared" si="116"/>
        <v>195271311.15000001</v>
      </c>
      <c r="V122" s="39">
        <f t="shared" si="117"/>
        <v>1515586.02</v>
      </c>
      <c r="W122" s="39">
        <f t="shared" si="118"/>
        <v>696350.33000000007</v>
      </c>
    </row>
    <row r="123" spans="1:23" ht="25.5">
      <c r="A123" s="7" t="s">
        <v>107</v>
      </c>
      <c r="B123" s="21" t="s">
        <v>108</v>
      </c>
      <c r="C123" s="39">
        <f>SUM(C124:C131)</f>
        <v>41287632.890000001</v>
      </c>
      <c r="D123" s="39">
        <f t="shared" ref="D123:E123" si="129">SUM(D124:D131)</f>
        <v>2145586.02</v>
      </c>
      <c r="E123" s="39">
        <f t="shared" si="129"/>
        <v>1326350.33</v>
      </c>
      <c r="F123" s="39">
        <f t="shared" ref="F123:H123" si="130">SUM(F124:F130)</f>
        <v>49463115.259999998</v>
      </c>
      <c r="G123" s="39">
        <f t="shared" si="130"/>
        <v>-630000</v>
      </c>
      <c r="H123" s="39">
        <f t="shared" si="130"/>
        <v>-630000</v>
      </c>
      <c r="I123" s="39">
        <f>C123+F123</f>
        <v>90750748.150000006</v>
      </c>
      <c r="J123" s="39">
        <f t="shared" si="111"/>
        <v>1515586.02</v>
      </c>
      <c r="K123" s="39">
        <f t="shared" si="112"/>
        <v>696350.33000000007</v>
      </c>
      <c r="L123" s="39">
        <f>SUM(L124:L136)</f>
        <v>93320753</v>
      </c>
      <c r="M123" s="39">
        <f t="shared" ref="M123:N123" si="131">SUM(M124:M136)</f>
        <v>0</v>
      </c>
      <c r="N123" s="39">
        <f t="shared" si="131"/>
        <v>0</v>
      </c>
      <c r="O123" s="39">
        <f t="shared" si="113"/>
        <v>184071501.15000001</v>
      </c>
      <c r="P123" s="39">
        <f t="shared" si="114"/>
        <v>1515586.02</v>
      </c>
      <c r="Q123" s="39">
        <f t="shared" si="115"/>
        <v>696350.33000000007</v>
      </c>
      <c r="R123" s="39">
        <f>SUM(R124:R137)</f>
        <v>11199810</v>
      </c>
      <c r="S123" s="39">
        <f t="shared" ref="S123:T123" si="132">SUM(S124:S137)</f>
        <v>0</v>
      </c>
      <c r="T123" s="39">
        <f t="shared" si="132"/>
        <v>0</v>
      </c>
      <c r="U123" s="39">
        <f t="shared" si="116"/>
        <v>195271311.15000001</v>
      </c>
      <c r="V123" s="39">
        <f t="shared" si="117"/>
        <v>1515586.02</v>
      </c>
      <c r="W123" s="39">
        <f t="shared" si="118"/>
        <v>696350.33000000007</v>
      </c>
    </row>
    <row r="124" spans="1:23" ht="25.5">
      <c r="A124" s="1" t="s">
        <v>120</v>
      </c>
      <c r="B124" s="21"/>
      <c r="C124" s="39">
        <v>702000</v>
      </c>
      <c r="D124" s="39">
        <v>630000</v>
      </c>
      <c r="E124" s="39">
        <v>630000</v>
      </c>
      <c r="F124" s="39">
        <v>-702000</v>
      </c>
      <c r="G124" s="39">
        <v>-630000</v>
      </c>
      <c r="H124" s="39">
        <v>-630000</v>
      </c>
      <c r="I124" s="39">
        <f t="shared" si="110"/>
        <v>0</v>
      </c>
      <c r="J124" s="39">
        <f t="shared" si="111"/>
        <v>0</v>
      </c>
      <c r="K124" s="39">
        <f t="shared" si="112"/>
        <v>0</v>
      </c>
      <c r="L124" s="39"/>
      <c r="M124" s="39"/>
      <c r="N124" s="39"/>
      <c r="O124" s="39">
        <f t="shared" si="113"/>
        <v>0</v>
      </c>
      <c r="P124" s="39">
        <f t="shared" si="114"/>
        <v>0</v>
      </c>
      <c r="Q124" s="39">
        <f t="shared" si="115"/>
        <v>0</v>
      </c>
      <c r="R124" s="39"/>
      <c r="S124" s="39"/>
      <c r="T124" s="39"/>
      <c r="U124" s="39">
        <f t="shared" si="116"/>
        <v>0</v>
      </c>
      <c r="V124" s="39">
        <f t="shared" si="117"/>
        <v>0</v>
      </c>
      <c r="W124" s="39">
        <f t="shared" si="118"/>
        <v>0</v>
      </c>
    </row>
    <row r="125" spans="1:23" ht="25.5">
      <c r="A125" s="1" t="s">
        <v>65</v>
      </c>
      <c r="B125" s="44"/>
      <c r="C125" s="39">
        <v>1515586.02</v>
      </c>
      <c r="D125" s="39">
        <v>1515586.02</v>
      </c>
      <c r="E125" s="39">
        <v>696350.33</v>
      </c>
      <c r="F125" s="39">
        <v>213001.28</v>
      </c>
      <c r="G125" s="39"/>
      <c r="H125" s="39"/>
      <c r="I125" s="39">
        <f t="shared" si="110"/>
        <v>1728587.3</v>
      </c>
      <c r="J125" s="39">
        <f t="shared" si="111"/>
        <v>1515586.02</v>
      </c>
      <c r="K125" s="39">
        <f t="shared" si="112"/>
        <v>696350.33</v>
      </c>
      <c r="L125" s="39"/>
      <c r="M125" s="39"/>
      <c r="N125" s="39"/>
      <c r="O125" s="39">
        <f t="shared" si="113"/>
        <v>1728587.3</v>
      </c>
      <c r="P125" s="39">
        <f t="shared" si="114"/>
        <v>1515586.02</v>
      </c>
      <c r="Q125" s="39">
        <f t="shared" si="115"/>
        <v>696350.33</v>
      </c>
      <c r="R125" s="39"/>
      <c r="S125" s="39"/>
      <c r="T125" s="39"/>
      <c r="U125" s="39">
        <f t="shared" si="116"/>
        <v>1728587.3</v>
      </c>
      <c r="V125" s="39">
        <f t="shared" si="117"/>
        <v>1515586.02</v>
      </c>
      <c r="W125" s="39">
        <f t="shared" si="118"/>
        <v>696350.33</v>
      </c>
    </row>
    <row r="126" spans="1:23" ht="63.75">
      <c r="A126" s="1" t="s">
        <v>74</v>
      </c>
      <c r="B126" s="44"/>
      <c r="C126" s="39">
        <v>16046.87</v>
      </c>
      <c r="D126" s="39"/>
      <c r="E126" s="39"/>
      <c r="F126" s="39">
        <v>-16046.87</v>
      </c>
      <c r="G126" s="39"/>
      <c r="H126" s="39"/>
      <c r="I126" s="39">
        <f t="shared" si="110"/>
        <v>0</v>
      </c>
      <c r="J126" s="39">
        <f t="shared" si="111"/>
        <v>0</v>
      </c>
      <c r="K126" s="39">
        <f t="shared" si="112"/>
        <v>0</v>
      </c>
      <c r="L126" s="39"/>
      <c r="M126" s="39"/>
      <c r="N126" s="39"/>
      <c r="O126" s="39">
        <f t="shared" si="113"/>
        <v>0</v>
      </c>
      <c r="P126" s="39">
        <f t="shared" si="114"/>
        <v>0</v>
      </c>
      <c r="Q126" s="39">
        <f t="shared" si="115"/>
        <v>0</v>
      </c>
      <c r="R126" s="39"/>
      <c r="S126" s="39"/>
      <c r="T126" s="39"/>
      <c r="U126" s="39">
        <f t="shared" si="116"/>
        <v>0</v>
      </c>
      <c r="V126" s="39">
        <f t="shared" si="117"/>
        <v>0</v>
      </c>
      <c r="W126" s="39">
        <f t="shared" si="118"/>
        <v>0</v>
      </c>
    </row>
    <row r="127" spans="1:23" ht="25.5">
      <c r="A127" s="58" t="s">
        <v>113</v>
      </c>
      <c r="B127" s="44"/>
      <c r="C127" s="39">
        <v>39054000</v>
      </c>
      <c r="D127" s="39"/>
      <c r="E127" s="39"/>
      <c r="F127" s="39"/>
      <c r="G127" s="39"/>
      <c r="H127" s="39"/>
      <c r="I127" s="39">
        <f t="shared" si="110"/>
        <v>39054000</v>
      </c>
      <c r="J127" s="39">
        <f t="shared" si="111"/>
        <v>0</v>
      </c>
      <c r="K127" s="39">
        <f t="shared" si="112"/>
        <v>0</v>
      </c>
      <c r="L127" s="39"/>
      <c r="M127" s="39"/>
      <c r="N127" s="39"/>
      <c r="O127" s="39">
        <f t="shared" si="113"/>
        <v>39054000</v>
      </c>
      <c r="P127" s="39">
        <f t="shared" si="114"/>
        <v>0</v>
      </c>
      <c r="Q127" s="39">
        <f t="shared" si="115"/>
        <v>0</v>
      </c>
      <c r="R127" s="39"/>
      <c r="S127" s="39"/>
      <c r="T127" s="39"/>
      <c r="U127" s="39">
        <f t="shared" si="116"/>
        <v>39054000</v>
      </c>
      <c r="V127" s="39">
        <f t="shared" si="117"/>
        <v>0</v>
      </c>
      <c r="W127" s="39">
        <f t="shared" si="118"/>
        <v>0</v>
      </c>
    </row>
    <row r="128" spans="1:23" ht="25.5">
      <c r="A128" s="58" t="s">
        <v>143</v>
      </c>
      <c r="B128" s="44"/>
      <c r="C128" s="39"/>
      <c r="D128" s="39"/>
      <c r="E128" s="39"/>
      <c r="F128" s="39">
        <v>3349150.85</v>
      </c>
      <c r="G128" s="39"/>
      <c r="H128" s="39"/>
      <c r="I128" s="39">
        <f t="shared" ref="I128" si="133">C128+F128</f>
        <v>3349150.85</v>
      </c>
      <c r="J128" s="39">
        <f t="shared" ref="J128" si="134">D128+G128</f>
        <v>0</v>
      </c>
      <c r="K128" s="39">
        <f t="shared" ref="K128" si="135">E128+H128</f>
        <v>0</v>
      </c>
      <c r="L128" s="39"/>
      <c r="M128" s="39"/>
      <c r="N128" s="39"/>
      <c r="O128" s="39">
        <f t="shared" si="113"/>
        <v>3349150.85</v>
      </c>
      <c r="P128" s="39">
        <f t="shared" si="114"/>
        <v>0</v>
      </c>
      <c r="Q128" s="39">
        <f t="shared" si="115"/>
        <v>0</v>
      </c>
      <c r="R128" s="39"/>
      <c r="S128" s="39"/>
      <c r="T128" s="39"/>
      <c r="U128" s="39">
        <f t="shared" si="116"/>
        <v>3349150.85</v>
      </c>
      <c r="V128" s="39">
        <f t="shared" si="117"/>
        <v>0</v>
      </c>
      <c r="W128" s="39">
        <f t="shared" si="118"/>
        <v>0</v>
      </c>
    </row>
    <row r="129" spans="1:24" ht="25.5">
      <c r="A129" s="58" t="s">
        <v>147</v>
      </c>
      <c r="B129" s="44"/>
      <c r="C129" s="39"/>
      <c r="D129" s="39"/>
      <c r="E129" s="39"/>
      <c r="F129" s="39">
        <v>46530000</v>
      </c>
      <c r="G129" s="39"/>
      <c r="H129" s="39"/>
      <c r="I129" s="39">
        <f t="shared" ref="I129" si="136">C129+F129</f>
        <v>46530000</v>
      </c>
      <c r="J129" s="39">
        <f t="shared" ref="J129" si="137">D129+G129</f>
        <v>0</v>
      </c>
      <c r="K129" s="39">
        <f t="shared" ref="K129" si="138">E129+H129</f>
        <v>0</v>
      </c>
      <c r="L129" s="39">
        <v>-16030000</v>
      </c>
      <c r="M129" s="39"/>
      <c r="N129" s="39"/>
      <c r="O129" s="39">
        <f t="shared" si="113"/>
        <v>30500000</v>
      </c>
      <c r="P129" s="39">
        <f t="shared" si="114"/>
        <v>0</v>
      </c>
      <c r="Q129" s="39">
        <f t="shared" si="115"/>
        <v>0</v>
      </c>
      <c r="R129" s="39"/>
      <c r="S129" s="39"/>
      <c r="T129" s="39"/>
      <c r="U129" s="39">
        <f t="shared" si="116"/>
        <v>30500000</v>
      </c>
      <c r="V129" s="39">
        <f t="shared" si="117"/>
        <v>0</v>
      </c>
      <c r="W129" s="39">
        <f t="shared" si="118"/>
        <v>0</v>
      </c>
    </row>
    <row r="130" spans="1:24" ht="277.5" customHeight="1">
      <c r="A130" s="58" t="s">
        <v>156</v>
      </c>
      <c r="B130" s="44"/>
      <c r="C130" s="39"/>
      <c r="D130" s="39"/>
      <c r="E130" s="39"/>
      <c r="F130" s="39">
        <v>89010</v>
      </c>
      <c r="G130" s="39"/>
      <c r="H130" s="39"/>
      <c r="I130" s="39">
        <f t="shared" ref="I130:I141" si="139">C130+F130</f>
        <v>89010</v>
      </c>
      <c r="J130" s="39">
        <f t="shared" ref="J130:J141" si="140">D130+G130</f>
        <v>0</v>
      </c>
      <c r="K130" s="39">
        <f t="shared" ref="K130:K141" si="141">E130+H130</f>
        <v>0</v>
      </c>
      <c r="L130" s="39">
        <v>4723</v>
      </c>
      <c r="M130" s="39"/>
      <c r="N130" s="39"/>
      <c r="O130" s="39">
        <f t="shared" si="113"/>
        <v>93733</v>
      </c>
      <c r="P130" s="39">
        <f t="shared" si="114"/>
        <v>0</v>
      </c>
      <c r="Q130" s="39">
        <f t="shared" si="115"/>
        <v>0</v>
      </c>
      <c r="R130" s="39"/>
      <c r="S130" s="39"/>
      <c r="T130" s="39"/>
      <c r="U130" s="39">
        <f t="shared" si="116"/>
        <v>93733</v>
      </c>
      <c r="V130" s="39">
        <f t="shared" si="117"/>
        <v>0</v>
      </c>
      <c r="W130" s="39">
        <f t="shared" si="118"/>
        <v>0</v>
      </c>
    </row>
    <row r="131" spans="1:24" ht="25.5">
      <c r="A131" s="58" t="s">
        <v>162</v>
      </c>
      <c r="B131" s="44"/>
      <c r="C131" s="39"/>
      <c r="D131" s="39"/>
      <c r="E131" s="39"/>
      <c r="F131" s="63"/>
      <c r="G131" s="63"/>
      <c r="H131" s="63"/>
      <c r="I131" s="39"/>
      <c r="J131" s="39"/>
      <c r="K131" s="39"/>
      <c r="L131" s="39">
        <v>500000</v>
      </c>
      <c r="M131" s="39"/>
      <c r="N131" s="39"/>
      <c r="O131" s="39">
        <f t="shared" ref="O131" si="142">I131+L131</f>
        <v>500000</v>
      </c>
      <c r="P131" s="39">
        <f t="shared" ref="P131" si="143">J131+M131</f>
        <v>0</v>
      </c>
      <c r="Q131" s="39">
        <f t="shared" ref="Q131" si="144">K131+N131</f>
        <v>0</v>
      </c>
      <c r="R131" s="39"/>
      <c r="S131" s="39"/>
      <c r="T131" s="39"/>
      <c r="U131" s="39">
        <f t="shared" si="116"/>
        <v>500000</v>
      </c>
      <c r="V131" s="39">
        <f t="shared" si="117"/>
        <v>0</v>
      </c>
      <c r="W131" s="39">
        <f t="shared" si="118"/>
        <v>0</v>
      </c>
    </row>
    <row r="132" spans="1:24">
      <c r="A132" s="58" t="s">
        <v>167</v>
      </c>
      <c r="B132" s="44"/>
      <c r="C132" s="39"/>
      <c r="D132" s="39"/>
      <c r="E132" s="39"/>
      <c r="F132" s="63"/>
      <c r="G132" s="63"/>
      <c r="H132" s="63"/>
      <c r="I132" s="39"/>
      <c r="J132" s="39"/>
      <c r="K132" s="39"/>
      <c r="L132" s="39">
        <v>20500000</v>
      </c>
      <c r="M132" s="39"/>
      <c r="N132" s="39"/>
      <c r="O132" s="39">
        <f t="shared" ref="O132" si="145">I132+L132</f>
        <v>20500000</v>
      </c>
      <c r="P132" s="39">
        <f t="shared" ref="P132" si="146">J132+M132</f>
        <v>0</v>
      </c>
      <c r="Q132" s="39">
        <f t="shared" ref="Q132" si="147">K132+N132</f>
        <v>0</v>
      </c>
      <c r="R132" s="39">
        <v>10940810</v>
      </c>
      <c r="S132" s="39"/>
      <c r="T132" s="39"/>
      <c r="U132" s="39">
        <f t="shared" si="116"/>
        <v>31440810</v>
      </c>
      <c r="V132" s="39">
        <f t="shared" si="117"/>
        <v>0</v>
      </c>
      <c r="W132" s="39">
        <f t="shared" si="118"/>
        <v>0</v>
      </c>
    </row>
    <row r="133" spans="1:24">
      <c r="A133" s="1" t="s">
        <v>172</v>
      </c>
      <c r="B133" s="21"/>
      <c r="C133" s="39"/>
      <c r="D133" s="39"/>
      <c r="E133" s="39"/>
      <c r="F133" s="39"/>
      <c r="G133" s="39"/>
      <c r="H133" s="39"/>
      <c r="I133" s="39"/>
      <c r="J133" s="39"/>
      <c r="K133" s="39"/>
      <c r="L133" s="39">
        <v>3437500</v>
      </c>
      <c r="M133" s="39"/>
      <c r="N133" s="39"/>
      <c r="O133" s="39">
        <f t="shared" ref="O133:O136" si="148">I133+L133</f>
        <v>3437500</v>
      </c>
      <c r="P133" s="39">
        <f t="shared" ref="P133" si="149">J133+M133</f>
        <v>0</v>
      </c>
      <c r="Q133" s="39">
        <f t="shared" ref="Q133" si="150">K133+N133</f>
        <v>0</v>
      </c>
      <c r="R133" s="39"/>
      <c r="S133" s="39"/>
      <c r="T133" s="39"/>
      <c r="U133" s="39">
        <f t="shared" si="116"/>
        <v>3437500</v>
      </c>
      <c r="V133" s="39">
        <f t="shared" si="117"/>
        <v>0</v>
      </c>
      <c r="W133" s="39">
        <f t="shared" si="118"/>
        <v>0</v>
      </c>
    </row>
    <row r="134" spans="1:24">
      <c r="A134" s="1" t="s">
        <v>173</v>
      </c>
      <c r="B134" s="21"/>
      <c r="C134" s="39"/>
      <c r="D134" s="39"/>
      <c r="E134" s="39"/>
      <c r="F134" s="63"/>
      <c r="G134" s="63"/>
      <c r="H134" s="63"/>
      <c r="I134" s="39"/>
      <c r="J134" s="39"/>
      <c r="K134" s="39"/>
      <c r="L134" s="39">
        <v>6000000</v>
      </c>
      <c r="M134" s="39"/>
      <c r="N134" s="39"/>
      <c r="O134" s="39">
        <f t="shared" si="148"/>
        <v>6000000</v>
      </c>
      <c r="P134" s="39"/>
      <c r="Q134" s="39"/>
      <c r="R134" s="39"/>
      <c r="S134" s="39"/>
      <c r="T134" s="39"/>
      <c r="U134" s="39">
        <f t="shared" si="116"/>
        <v>6000000</v>
      </c>
      <c r="V134" s="39"/>
      <c r="W134" s="39"/>
    </row>
    <row r="135" spans="1:24" ht="38.25" customHeight="1">
      <c r="A135" s="1" t="s">
        <v>174</v>
      </c>
      <c r="B135" s="21"/>
      <c r="C135" s="39"/>
      <c r="D135" s="39"/>
      <c r="E135" s="39"/>
      <c r="F135" s="63"/>
      <c r="G135" s="63"/>
      <c r="H135" s="63"/>
      <c r="I135" s="39"/>
      <c r="J135" s="39"/>
      <c r="K135" s="39"/>
      <c r="L135" s="39">
        <v>7128000</v>
      </c>
      <c r="M135" s="39"/>
      <c r="N135" s="39"/>
      <c r="O135" s="39">
        <f t="shared" si="148"/>
        <v>7128000</v>
      </c>
      <c r="P135" s="39"/>
      <c r="Q135" s="39"/>
      <c r="R135" s="39"/>
      <c r="S135" s="39"/>
      <c r="T135" s="39"/>
      <c r="U135" s="39">
        <f t="shared" si="116"/>
        <v>7128000</v>
      </c>
      <c r="V135" s="39"/>
      <c r="W135" s="39"/>
    </row>
    <row r="136" spans="1:24" ht="25.5">
      <c r="A136" s="1" t="s">
        <v>175</v>
      </c>
      <c r="B136" s="21"/>
      <c r="C136" s="39"/>
      <c r="D136" s="39"/>
      <c r="E136" s="39"/>
      <c r="F136" s="63"/>
      <c r="G136" s="63"/>
      <c r="H136" s="63"/>
      <c r="I136" s="39"/>
      <c r="J136" s="39"/>
      <c r="K136" s="39"/>
      <c r="L136" s="39">
        <v>71780530</v>
      </c>
      <c r="M136" s="39"/>
      <c r="N136" s="39"/>
      <c r="O136" s="39">
        <f t="shared" si="148"/>
        <v>71780530</v>
      </c>
      <c r="P136" s="39"/>
      <c r="Q136" s="39"/>
      <c r="R136" s="39"/>
      <c r="S136" s="39"/>
      <c r="T136" s="39"/>
      <c r="U136" s="39">
        <f t="shared" si="116"/>
        <v>71780530</v>
      </c>
      <c r="V136" s="39"/>
      <c r="W136" s="39"/>
    </row>
    <row r="137" spans="1:24">
      <c r="A137" s="1" t="s">
        <v>185</v>
      </c>
      <c r="B137" s="21"/>
      <c r="C137" s="39"/>
      <c r="D137" s="39"/>
      <c r="E137" s="39"/>
      <c r="F137" s="63"/>
      <c r="G137" s="63"/>
      <c r="H137" s="63"/>
      <c r="I137" s="39"/>
      <c r="J137" s="39"/>
      <c r="K137" s="39"/>
      <c r="L137" s="39"/>
      <c r="M137" s="39"/>
      <c r="N137" s="39"/>
      <c r="O137" s="39"/>
      <c r="P137" s="39"/>
      <c r="Q137" s="39"/>
      <c r="R137" s="39">
        <v>259000</v>
      </c>
      <c r="S137" s="39"/>
      <c r="T137" s="39"/>
      <c r="U137" s="39">
        <f t="shared" ref="U137" si="151">O137+R137</f>
        <v>259000</v>
      </c>
      <c r="V137" s="39"/>
      <c r="W137" s="39"/>
    </row>
    <row r="138" spans="1:24">
      <c r="A138" s="7" t="s">
        <v>158</v>
      </c>
      <c r="B138" s="59" t="s">
        <v>159</v>
      </c>
      <c r="C138" s="61">
        <f>C139</f>
        <v>0</v>
      </c>
      <c r="D138" s="61">
        <f>D139</f>
        <v>0</v>
      </c>
      <c r="E138" s="39">
        <f>SUM(C138:D138)</f>
        <v>0</v>
      </c>
      <c r="I138" s="39"/>
      <c r="J138" s="39"/>
      <c r="K138" s="39"/>
      <c r="L138" s="39">
        <f>L139</f>
        <v>5400000</v>
      </c>
      <c r="M138" s="39">
        <f t="shared" ref="M138:W138" si="152">M139</f>
        <v>0</v>
      </c>
      <c r="N138" s="39">
        <f t="shared" si="152"/>
        <v>0</v>
      </c>
      <c r="O138" s="39">
        <f t="shared" si="152"/>
        <v>5400000</v>
      </c>
      <c r="P138" s="39">
        <f t="shared" si="152"/>
        <v>0</v>
      </c>
      <c r="Q138" s="39">
        <f t="shared" si="152"/>
        <v>0</v>
      </c>
      <c r="R138" s="39">
        <f>R139</f>
        <v>1631578</v>
      </c>
      <c r="S138" s="39">
        <f t="shared" si="152"/>
        <v>0</v>
      </c>
      <c r="T138" s="39">
        <f t="shared" si="152"/>
        <v>0</v>
      </c>
      <c r="U138" s="39">
        <f t="shared" si="152"/>
        <v>7031578</v>
      </c>
      <c r="V138" s="39">
        <f t="shared" si="152"/>
        <v>0</v>
      </c>
      <c r="W138" s="39">
        <f t="shared" si="152"/>
        <v>0</v>
      </c>
    </row>
    <row r="139" spans="1:24">
      <c r="A139" s="62" t="s">
        <v>161</v>
      </c>
      <c r="B139" s="44" t="s">
        <v>160</v>
      </c>
      <c r="C139" s="39"/>
      <c r="D139" s="39"/>
      <c r="E139" s="39"/>
      <c r="F139" s="39"/>
      <c r="G139" s="39"/>
      <c r="H139" s="39"/>
      <c r="I139" s="39"/>
      <c r="J139" s="39"/>
      <c r="K139" s="39"/>
      <c r="L139" s="39">
        <v>5400000</v>
      </c>
      <c r="M139" s="39"/>
      <c r="N139" s="39"/>
      <c r="O139" s="39">
        <f>I139+L139</f>
        <v>5400000</v>
      </c>
      <c r="P139" s="39">
        <f>J139+M139</f>
        <v>0</v>
      </c>
      <c r="Q139" s="39">
        <f>K139+N139</f>
        <v>0</v>
      </c>
      <c r="R139" s="39">
        <f>2000000-368422</f>
        <v>1631578</v>
      </c>
      <c r="S139" s="39"/>
      <c r="T139" s="39"/>
      <c r="U139" s="39">
        <f>O139+R139</f>
        <v>7031578</v>
      </c>
      <c r="V139" s="39">
        <f>P139+S139</f>
        <v>0</v>
      </c>
      <c r="W139" s="39">
        <f>Q139+T139</f>
        <v>0</v>
      </c>
    </row>
    <row r="140" spans="1:24" ht="24.75" customHeight="1">
      <c r="A140" s="7" t="s">
        <v>152</v>
      </c>
      <c r="B140" s="59" t="s">
        <v>153</v>
      </c>
      <c r="C140" s="39">
        <f>C141</f>
        <v>0</v>
      </c>
      <c r="D140" s="39">
        <f t="shared" ref="D140:H140" si="153">D141</f>
        <v>0</v>
      </c>
      <c r="E140" s="39">
        <f t="shared" si="153"/>
        <v>0</v>
      </c>
      <c r="F140" s="39">
        <f t="shared" si="153"/>
        <v>-2307320</v>
      </c>
      <c r="G140" s="39">
        <f t="shared" si="153"/>
        <v>0</v>
      </c>
      <c r="H140" s="39">
        <f t="shared" si="153"/>
        <v>0</v>
      </c>
      <c r="I140" s="39">
        <f t="shared" si="139"/>
        <v>-2307320</v>
      </c>
      <c r="J140" s="39">
        <f t="shared" si="140"/>
        <v>0</v>
      </c>
      <c r="K140" s="39">
        <f t="shared" si="141"/>
        <v>0</v>
      </c>
      <c r="L140" s="39">
        <f t="shared" ref="L140:N140" si="154">L141</f>
        <v>758000</v>
      </c>
      <c r="M140" s="39">
        <f t="shared" si="154"/>
        <v>0</v>
      </c>
      <c r="N140" s="39">
        <f t="shared" si="154"/>
        <v>0</v>
      </c>
      <c r="O140" s="39">
        <f t="shared" si="113"/>
        <v>-1549320</v>
      </c>
      <c r="P140" s="39">
        <f t="shared" si="114"/>
        <v>0</v>
      </c>
      <c r="Q140" s="39">
        <f t="shared" si="115"/>
        <v>0</v>
      </c>
      <c r="R140" s="39">
        <f t="shared" ref="R140:T140" si="155">R141</f>
        <v>0</v>
      </c>
      <c r="S140" s="39">
        <f t="shared" si="155"/>
        <v>0</v>
      </c>
      <c r="T140" s="39">
        <f t="shared" si="155"/>
        <v>0</v>
      </c>
      <c r="U140" s="39">
        <f t="shared" ref="U140:U141" si="156">O140+R140</f>
        <v>-1549320</v>
      </c>
      <c r="V140" s="39">
        <f t="shared" ref="V140:V141" si="157">P140+S140</f>
        <v>0</v>
      </c>
      <c r="W140" s="39">
        <f t="shared" ref="W140:W141" si="158">Q140+T140</f>
        <v>0</v>
      </c>
    </row>
    <row r="141" spans="1:24" ht="38.25" customHeight="1">
      <c r="A141" s="7" t="s">
        <v>155</v>
      </c>
      <c r="B141" s="60" t="s">
        <v>154</v>
      </c>
      <c r="C141" s="39"/>
      <c r="D141" s="39"/>
      <c r="E141" s="26"/>
      <c r="F141" s="39">
        <f>-1549320-758000</f>
        <v>-2307320</v>
      </c>
      <c r="G141" s="39"/>
      <c r="H141" s="39"/>
      <c r="I141" s="39">
        <f t="shared" si="139"/>
        <v>-2307320</v>
      </c>
      <c r="J141" s="39">
        <f t="shared" si="140"/>
        <v>0</v>
      </c>
      <c r="K141" s="39">
        <f t="shared" si="141"/>
        <v>0</v>
      </c>
      <c r="L141" s="39">
        <v>758000</v>
      </c>
      <c r="M141" s="39"/>
      <c r="N141" s="39"/>
      <c r="O141" s="39">
        <f t="shared" si="113"/>
        <v>-1549320</v>
      </c>
      <c r="P141" s="39">
        <f t="shared" si="114"/>
        <v>0</v>
      </c>
      <c r="Q141" s="39">
        <f t="shared" si="115"/>
        <v>0</v>
      </c>
      <c r="R141" s="39"/>
      <c r="S141" s="39"/>
      <c r="T141" s="39"/>
      <c r="U141" s="39">
        <f t="shared" si="156"/>
        <v>-1549320</v>
      </c>
      <c r="V141" s="39">
        <f t="shared" si="157"/>
        <v>0</v>
      </c>
      <c r="W141" s="39">
        <f t="shared" si="158"/>
        <v>0</v>
      </c>
    </row>
    <row r="142" spans="1:24">
      <c r="A142" s="7"/>
      <c r="B142" s="21"/>
      <c r="C142" s="26"/>
      <c r="D142" s="26"/>
      <c r="E142" s="26"/>
      <c r="F142" s="26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</row>
    <row r="143" spans="1:24" ht="14.1" customHeight="1">
      <c r="A143" s="9" t="s">
        <v>17</v>
      </c>
      <c r="B143" s="25"/>
      <c r="C143" s="40">
        <f t="shared" ref="C143:H143" si="159">C17+C61</f>
        <v>970148001.93999994</v>
      </c>
      <c r="D143" s="40">
        <f t="shared" si="159"/>
        <v>900335165.51999998</v>
      </c>
      <c r="E143" s="40">
        <f t="shared" si="159"/>
        <v>922464352.67999995</v>
      </c>
      <c r="F143" s="40">
        <f t="shared" si="159"/>
        <v>49475361.350000001</v>
      </c>
      <c r="G143" s="40">
        <f t="shared" si="159"/>
        <v>771777.15999999968</v>
      </c>
      <c r="H143" s="40">
        <f t="shared" si="159"/>
        <v>-1690538.95</v>
      </c>
      <c r="I143" s="40">
        <f t="shared" si="110"/>
        <v>1019623363.29</v>
      </c>
      <c r="J143" s="40">
        <f t="shared" si="111"/>
        <v>901106942.67999995</v>
      </c>
      <c r="K143" s="40">
        <f t="shared" si="112"/>
        <v>920773813.7299999</v>
      </c>
      <c r="L143" s="40">
        <f>L17+L61</f>
        <v>136145032.75999999</v>
      </c>
      <c r="M143" s="40">
        <f>M17+M61</f>
        <v>293866.65999999997</v>
      </c>
      <c r="N143" s="40">
        <f>N17+N61</f>
        <v>278194.39</v>
      </c>
      <c r="O143" s="40">
        <f t="shared" ref="O143" si="160">I143+L143</f>
        <v>1155768396.05</v>
      </c>
      <c r="P143" s="40">
        <f t="shared" ref="P143" si="161">J143+M143</f>
        <v>901400809.33999991</v>
      </c>
      <c r="Q143" s="40">
        <f t="shared" ref="Q143" si="162">K143+N143</f>
        <v>921052008.11999989</v>
      </c>
      <c r="R143" s="40">
        <f>R17+R61</f>
        <v>75806876.459999993</v>
      </c>
      <c r="S143" s="40">
        <f>S17+S61</f>
        <v>0</v>
      </c>
      <c r="T143" s="40">
        <f>T17+T61</f>
        <v>-3805094.26</v>
      </c>
      <c r="U143" s="40">
        <f t="shared" ref="U143" si="163">O143+R143</f>
        <v>1231575272.51</v>
      </c>
      <c r="V143" s="40">
        <f t="shared" ref="V143" si="164">P143+S143</f>
        <v>901400809.33999991</v>
      </c>
      <c r="W143" s="40">
        <f t="shared" ref="W143" si="165">Q143+T143</f>
        <v>917246913.8599999</v>
      </c>
      <c r="X143" s="64" t="s">
        <v>178</v>
      </c>
    </row>
    <row r="144" spans="1:24">
      <c r="A144" s="10"/>
      <c r="B144" s="11"/>
    </row>
  </sheetData>
  <mergeCells count="12">
    <mergeCell ref="L12:Q12"/>
    <mergeCell ref="A11:W11"/>
    <mergeCell ref="C13:E13"/>
    <mergeCell ref="A13:A14"/>
    <mergeCell ref="B13:B14"/>
    <mergeCell ref="F13:H13"/>
    <mergeCell ref="F12:K12"/>
    <mergeCell ref="R13:T13"/>
    <mergeCell ref="U13:W13"/>
    <mergeCell ref="L13:N13"/>
    <mergeCell ref="O13:Q13"/>
    <mergeCell ref="I13:K13"/>
  </mergeCells>
  <phoneticPr fontId="0" type="noConversion"/>
  <pageMargins left="0.78740157480314965" right="0.19685039370078741" top="0.39370078740157483" bottom="0.39370078740157483" header="0.51181102362204722" footer="0.51181102362204722"/>
  <pageSetup paperSize="9" scale="62" firstPageNumber="44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семакова</cp:lastModifiedBy>
  <cp:lastPrinted>2023-05-23T09:19:38Z</cp:lastPrinted>
  <dcterms:created xsi:type="dcterms:W3CDTF">2004-09-13T07:20:24Z</dcterms:created>
  <dcterms:modified xsi:type="dcterms:W3CDTF">2023-06-08T13:43:32Z</dcterms:modified>
</cp:coreProperties>
</file>