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2022" sheetId="1" r:id="rId1"/>
  </sheets>
  <definedNames>
    <definedName name="_xlnm.Print_Titles" localSheetId="0">'2022'!$8:$9</definedName>
    <definedName name="_xlnm.Print_Area" localSheetId="0">'2022'!$A$1:$F$139</definedName>
  </definedNames>
  <calcPr calcId="145621" iterate="1"/>
</workbook>
</file>

<file path=xl/calcChain.xml><?xml version="1.0" encoding="utf-8"?>
<calcChain xmlns="http://schemas.openxmlformats.org/spreadsheetml/2006/main">
  <c r="D127" i="1" l="1"/>
  <c r="C134" i="1"/>
  <c r="C132" i="1"/>
  <c r="C129" i="1"/>
  <c r="C117" i="1"/>
  <c r="C113" i="1"/>
  <c r="C112" i="1" s="1"/>
  <c r="C108" i="1"/>
  <c r="C107" i="1" s="1"/>
  <c r="C103" i="1"/>
  <c r="C89" i="1"/>
  <c r="C70" i="1"/>
  <c r="C69" i="1"/>
  <c r="C67" i="1"/>
  <c r="C62" i="1"/>
  <c r="C55" i="1"/>
  <c r="C44" i="1"/>
  <c r="C40" i="1"/>
  <c r="C36" i="1"/>
  <c r="C33" i="1"/>
  <c r="C29" i="1"/>
  <c r="C25" i="1"/>
  <c r="C19" i="1"/>
  <c r="C11" i="1" s="1"/>
  <c r="C16" i="1"/>
  <c r="C13" i="1"/>
  <c r="C58" i="1" l="1"/>
  <c r="C88" i="1"/>
  <c r="C53" i="1"/>
  <c r="C51" i="1" s="1"/>
  <c r="C139" i="1" s="1"/>
  <c r="E127" i="1"/>
  <c r="D19" i="1" l="1"/>
  <c r="F14" i="1" l="1"/>
  <c r="F137" i="1"/>
  <c r="F136" i="1"/>
  <c r="F135" i="1"/>
  <c r="F133" i="1"/>
  <c r="F130" i="1"/>
  <c r="F127" i="1"/>
  <c r="F126" i="1"/>
  <c r="F125" i="1"/>
  <c r="F124" i="1"/>
  <c r="F123" i="1"/>
  <c r="F122" i="1"/>
  <c r="F121" i="1"/>
  <c r="F120" i="1"/>
  <c r="F119" i="1"/>
  <c r="F118" i="1"/>
  <c r="F116" i="1"/>
  <c r="F115" i="1"/>
  <c r="F114" i="1"/>
  <c r="F110" i="1"/>
  <c r="F109" i="1"/>
  <c r="F106" i="1"/>
  <c r="F105" i="1"/>
  <c r="F104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68" i="1"/>
  <c r="F66" i="1"/>
  <c r="F65" i="1"/>
  <c r="F64" i="1"/>
  <c r="F63" i="1"/>
  <c r="F61" i="1"/>
  <c r="F60" i="1"/>
  <c r="F59" i="1"/>
  <c r="F56" i="1"/>
  <c r="F49" i="1"/>
  <c r="F47" i="1"/>
  <c r="F46" i="1"/>
  <c r="F45" i="1"/>
  <c r="F42" i="1"/>
  <c r="F41" i="1"/>
  <c r="F38" i="1"/>
  <c r="F37" i="1"/>
  <c r="F34" i="1"/>
  <c r="F31" i="1"/>
  <c r="F30" i="1"/>
  <c r="F27" i="1"/>
  <c r="F26" i="1"/>
  <c r="F23" i="1"/>
  <c r="F22" i="1"/>
  <c r="F20" i="1"/>
  <c r="F17" i="1"/>
  <c r="E70" i="1" l="1"/>
  <c r="D70" i="1"/>
  <c r="F70" i="1" l="1"/>
  <c r="E117" i="1"/>
  <c r="D117" i="1"/>
  <c r="F117" i="1" l="1"/>
  <c r="E55" i="1"/>
  <c r="D55" i="1"/>
  <c r="F55" i="1" l="1"/>
  <c r="E129" i="1"/>
  <c r="D129" i="1"/>
  <c r="F129" i="1" l="1"/>
  <c r="E134" i="1"/>
  <c r="D134" i="1"/>
  <c r="F134" i="1" l="1"/>
  <c r="E62" i="1"/>
  <c r="D62" i="1"/>
  <c r="F62" i="1" l="1"/>
  <c r="E132" i="1"/>
  <c r="E113" i="1"/>
  <c r="E108" i="1"/>
  <c r="E103" i="1"/>
  <c r="E89" i="1"/>
  <c r="E69" i="1"/>
  <c r="E67" i="1"/>
  <c r="E44" i="1"/>
  <c r="E40" i="1"/>
  <c r="E36" i="1"/>
  <c r="E33" i="1"/>
  <c r="E29" i="1"/>
  <c r="E25" i="1"/>
  <c r="E19" i="1"/>
  <c r="E16" i="1"/>
  <c r="E13" i="1"/>
  <c r="E58" i="1" l="1"/>
  <c r="E107" i="1"/>
  <c r="E11" i="1"/>
  <c r="E88" i="1"/>
  <c r="E112" i="1"/>
  <c r="D29" i="1"/>
  <c r="F29" i="1" s="1"/>
  <c r="E53" i="1" l="1"/>
  <c r="D44" i="1"/>
  <c r="F44" i="1" s="1"/>
  <c r="E51" i="1" l="1"/>
  <c r="E139" i="1" s="1"/>
  <c r="D89" i="1" l="1"/>
  <c r="F89" i="1" s="1"/>
  <c r="D67" i="1" l="1"/>
  <c r="F67" i="1" s="1"/>
  <c r="D113" i="1" l="1"/>
  <c r="F113" i="1" s="1"/>
  <c r="D108" i="1"/>
  <c r="F108" i="1" s="1"/>
  <c r="D103" i="1"/>
  <c r="F103" i="1" s="1"/>
  <c r="D132" i="1"/>
  <c r="F132" i="1" s="1"/>
  <c r="D36" i="1"/>
  <c r="F36" i="1" s="1"/>
  <c r="D13" i="1"/>
  <c r="F13" i="1" s="1"/>
  <c r="D16" i="1"/>
  <c r="F16" i="1" s="1"/>
  <c r="F19" i="1"/>
  <c r="D25" i="1"/>
  <c r="F25" i="1" s="1"/>
  <c r="D33" i="1"/>
  <c r="F33" i="1" s="1"/>
  <c r="D40" i="1"/>
  <c r="F40" i="1" s="1"/>
  <c r="D69" i="1"/>
  <c r="D58" i="1" l="1"/>
  <c r="F58" i="1" s="1"/>
  <c r="F69" i="1"/>
  <c r="D112" i="1"/>
  <c r="F112" i="1" s="1"/>
  <c r="D107" i="1"/>
  <c r="F107" i="1" s="1"/>
  <c r="D11" i="1"/>
  <c r="F11" i="1" s="1"/>
  <c r="D88" i="1" l="1"/>
  <c r="F88" i="1" s="1"/>
  <c r="D53" i="1" l="1"/>
  <c r="D51" i="1" l="1"/>
  <c r="F51" i="1" s="1"/>
  <c r="F53" i="1"/>
  <c r="D139" i="1" l="1"/>
  <c r="F139" i="1" s="1"/>
</calcChain>
</file>

<file path=xl/sharedStrings.xml><?xml version="1.0" encoding="utf-8"?>
<sst xmlns="http://schemas.openxmlformats.org/spreadsheetml/2006/main" count="188" uniqueCount="188">
  <si>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</si>
  <si>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</si>
  <si>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</si>
  <si>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</si>
  <si>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</si>
  <si>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</si>
  <si>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</si>
  <si>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</si>
  <si>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</si>
  <si>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</si>
  <si>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</si>
  <si>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</si>
  <si>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</si>
  <si>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</si>
  <si>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</si>
  <si>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2 02 00000 00 000 0000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</si>
  <si>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</si>
  <si>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</si>
  <si>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</si>
  <si>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</si>
  <si>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субсидии бюджетам муниципальных районов</t>
  </si>
  <si>
    <t>Прочие субвенции бюджетам муниципальных районов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</si>
  <si>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</si>
  <si>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</si>
  <si>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</si>
  <si>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</si>
  <si>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</si>
  <si>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</si>
  <si>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 xml:space="preserve"> на осуществление государственных полномочий в сфере охраны труда</t>
  </si>
  <si>
    <t>на осуществление государственных полномочий по созданию и функционированию административных комиссий</t>
  </si>
  <si>
    <t>на осуществление государственных полномочий по организации и осуществлению деятельности по опеке и попечительству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</si>
  <si>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</si>
  <si>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ПРОДАЖИ МАТЕРИАЛЬНЫХ И НЕМАТЕРИАЛЬНЫХ АКТИВОВ</t>
  </si>
  <si>
    <t>1 14 00000 00 0000 000</t>
  </si>
  <si>
    <t>на исполнение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</si>
  <si>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</si>
  <si>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</si>
  <si>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</si>
  <si>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ведению торгового реестра</t>
  </si>
  <si>
    <t>из них: субсидия на софинансирование вопросов местного значения</t>
  </si>
  <si>
    <t xml:space="preserve">из них: на осуществление полномочий по формированию и исполнению бюджетов муниципальных образований </t>
  </si>
  <si>
    <t>на осуществление полномочий по осуществлению внешнего муниципального финансового контроля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</si>
  <si>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</si>
  <si>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</si>
  <si>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</si>
  <si>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</si>
  <si>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</si>
  <si>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</si>
  <si>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</si>
  <si>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</si>
  <si>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</si>
  <si>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</si>
  <si>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</si>
  <si>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</si>
  <si>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</si>
  <si>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</si>
  <si>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 оплату набора продуктов питания в оздоровительных лагерях с дневным пребыванием детей</t>
  </si>
  <si>
    <t>из них : на реализацию основных общеобразовательных программ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</si>
  <si>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</si>
  <si>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</si>
  <si>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</si>
  <si>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</si>
  <si>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</si>
  <si>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Единая субвенция бюджетам муниципальных районов</t>
  </si>
  <si>
    <t>из нее: на осуществление государственных полномочий по созданию и функционированию комиссий по делам несовершеннолетних и защите их прав</t>
  </si>
  <si>
    <t xml:space="preserve"> на осуществление полномочий по осуществлению внутреннего муниципального финансового контроля муниципальных образований</t>
  </si>
  <si>
    <t>2 02 20000 00 0000 150</t>
  </si>
  <si>
    <t>2 02 20216 05 0000 150</t>
  </si>
  <si>
    <t>2 02 29999 00 0000 150</t>
  </si>
  <si>
    <t>2 02 29999 05 0000 150</t>
  </si>
  <si>
    <t>2 02 30000 00 0000 150</t>
  </si>
  <si>
    <t>2 02 30024 05 0000 150</t>
  </si>
  <si>
    <t>2 02 30029 05 0000 150</t>
  </si>
  <si>
    <t>2 02 35118 05 0000 150</t>
  </si>
  <si>
    <t>2 02 35120 05 0000 150</t>
  </si>
  <si>
    <t>2 02 39998 05 0000 150</t>
  </si>
  <si>
    <t>2 02 39999 00 0000 150</t>
  </si>
  <si>
    <t>2 02 39999 05 0000 150</t>
  </si>
  <si>
    <t>2 02 40000 00 0000 150</t>
  </si>
  <si>
    <t>2 02 40014 05 0000 150</t>
  </si>
  <si>
    <t>2 02 49999 05 0000 150</t>
  </si>
  <si>
    <t>на создание условий для обеспечения жителей поселений и жителей городских округов услугами торговли</t>
  </si>
  <si>
    <t>(рублей)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</si>
  <si>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</si>
  <si>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</si>
  <si>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</si>
  <si>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</si>
  <si>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</si>
  <si>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</si>
  <si>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1 16 11050 01 0000 140</t>
  </si>
  <si>
    <t xml:space="preserve"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сельской местности, рабочих поселках (поселках городского типа) </t>
  </si>
  <si>
    <t>1 16 07090 05 0000 140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</si>
  <si>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</si>
  <si>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</si>
  <si>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</si>
  <si>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</si>
  <si>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</si>
  <si>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</si>
  <si>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</si>
  <si>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</si>
  <si>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</si>
  <si>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</si>
  <si>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</si>
  <si>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</si>
  <si>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</si>
  <si>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2 18 60010 05 0000 150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</si>
  <si>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</si>
  <si>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</si>
  <si>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</si>
  <si>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</si>
  <si>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на развитие территориального общественного самоуправления в Архангельской области</t>
  </si>
  <si>
    <t xml:space="preserve">из них: на государственную финансовую поддержку закупки и доставки  муки и лекарственных средств в районы Крайнего Севера и приравненные к ним местности с ограниченными сроками завоза грузов 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</si>
  <si>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</si>
  <si>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</si>
  <si>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</si>
  <si>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</si>
  <si>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</si>
  <si>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</si>
  <si>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2 02 25519 05 0000 150</t>
  </si>
  <si>
    <t>Субсидия бюджетам муниципальных районов на поддержку отрасли культуры</t>
  </si>
  <si>
    <t>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</si>
  <si>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</si>
  <si>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</si>
  <si>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2 02 27112 05 0000 150</t>
  </si>
  <si>
    <t>из них: на софинансирование капитальных вложений в объекты муниципальной собственности "Строительство школы на 90 учащихся в с. Долгощелье Мезенского района Архангельской области"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</si>
  <si>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</si>
  <si>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</si>
  <si>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2 02 35082 05 0000 150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</si>
  <si>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</si>
  <si>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2 02 25597 05 0000 150</t>
  </si>
  <si>
    <t>Субсидии бюджетам  муниципальных районов на реконструкцию и капитальный ремонт муниципальных музеев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</si>
  <si>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</si>
  <si>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</si>
  <si>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</si>
  <si>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</si>
  <si>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</si>
  <si>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Приложение № 1</t>
  </si>
  <si>
    <t>2 02 25511 05 0000 150</t>
  </si>
  <si>
    <t>Субсидии бюджетам муниципальных районов на проведение комплексных кадастровых работ</t>
  </si>
  <si>
    <t>на комплектование книжных фондов библиотек муниципальных образований Архангельской области и подписку на периодическую печать</t>
  </si>
  <si>
    <t>из них: на государственную поддержку отрасли культуры (Федеральный проект "Культурная среда")</t>
  </si>
  <si>
    <t xml:space="preserve"> на государственную поддержку отрасли культуры (Федеральный проект "Творческие люди")</t>
  </si>
  <si>
    <t>на организацию транспортного обслуживания населения на пассажирских муниципальных маршрутах водного транспорта</t>
  </si>
  <si>
    <t>на проведение противоаварийных, ремонтно-реставрационных работ на объектах культурного наследия (памятниках истории и культуры) народов Российской Федерации, расположенных на территории Архангельской области</t>
  </si>
  <si>
    <t>2 19 25304 05 0000 150</t>
  </si>
  <si>
    <t>2 19 35303 05 0000 150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</si>
  <si>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</si>
  <si>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</si>
  <si>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</si>
  <si>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на разработку проектно-сметной документации по строительству, модернизации объектов питьевого водоснабжения</t>
  </si>
  <si>
    <t>на общественно значимые культурные мероприятия в рамках проекта "ЛЮБО-ДОРОГО"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</si>
  <si>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</si>
  <si>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на обеспечение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</si>
  <si>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</si>
  <si>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ПРОЧИЕ БЕЗВОЗМЕЗДНЫЕ ПОСТУПЛЕНИЯ</t>
  </si>
  <si>
    <t>Прочие безвозмездные поступления в бюджеты муниципальных районов</t>
  </si>
  <si>
    <t>Субсидии бюджетам муниципальных районов на реализацию мероприятий по созданию в субъектах Российской Федерации новых мест в образовательных организациях</t>
  </si>
  <si>
    <t>2 02 25520 05 0000 150</t>
  </si>
  <si>
    <t>на 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</si>
  <si>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на организацию транспортного обслуживания населения на пассажирских муниципальных маршрутах автомобильного транспорта</t>
  </si>
  <si>
    <t xml:space="preserve"> на обеспечение проведения выборов в представительные органы вновь образованных муниципальных образований Архангельской области</t>
  </si>
  <si>
    <t>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отходов, оборудованных контейнерами для накопления (в том числе раздельного накопления) твердых коммунальных отходов)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</si>
  <si>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</si>
  <si>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грант в целях содействия достижения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</si>
  <si>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 xml:space="preserve"> 2 02 10000 00 0000 150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</si>
  <si>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</si>
  <si>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</si>
  <si>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</si>
  <si>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на повышение средней заработной платы работников муниципальных учреждений культуры</t>
  </si>
  <si>
    <t>на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 761 "О национальной стратегии действий в интересах детей на 2012-2017 годы"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</si>
  <si>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</si>
  <si>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резервный фонд Правительства Архангельской области</t>
  </si>
  <si>
    <t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Мезенского муниципального района Архангельской области и поселений Мезенского муниципального района Архангельской области вследствие создания Мезенского муниципального округа Архангельской области</t>
  </si>
  <si>
    <t>Исполнено</t>
  </si>
  <si>
    <t>Процент исполнения</t>
  </si>
  <si>
    <t>Мезенского муниципального округа</t>
  </si>
  <si>
    <t xml:space="preserve">Отчет об исполнении бюджета муниципального района по поступлениям доходов за 2022 год </t>
  </si>
  <si>
    <t>Единый налог на вмененный доход для отдельных видов деятельности</t>
  </si>
  <si>
    <t>1 05 02000 02 0000 110</t>
  </si>
  <si>
    <t>Платежи в целях возмещения причиненного ущерба (убытков)</t>
  </si>
  <si>
    <t>1 16 10000 00 0000 140</t>
  </si>
  <si>
    <t>План кассовых поступлений и выплат (сводная бюджетная роспись) на 01.01.2023 года</t>
  </si>
  <si>
    <t>Утверждено на 2022 год в редакции от 21.12.2022 № 79</t>
  </si>
  <si>
    <t>Прочие межбюджетные трансферты, передаваемые бюджетам муниципальных районов</t>
  </si>
  <si>
    <t>ДОТАЦИИ БЮДЖЕТАМ БЮДЖЕТНОЙ СИСТЕМЫ РОССИЙСКОЙ ФЕДЕРАЦИИ</t>
  </si>
  <si>
    <t>2 07 00000 00 0000 150</t>
  </si>
  <si>
    <t>2 07 05030 05 0000 150</t>
  </si>
  <si>
    <t>от 6 апреля 2023 года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</si>
</sst>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164" fontId="0" fillId="0" borderId="3" xfId="0" applyNumberFormat="1" applyBorder="1"/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4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 indent="1"/>
    </xf>
    <xf numFmtId="49" fontId="0" fillId="0" borderId="1" xfId="0" applyNumberForma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 indent="1"/>
    </xf>
    <xf numFmtId="49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6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4" fontId="8" fillId="0" borderId="0" xfId="0" applyNumberFormat="1" applyFont="1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2" fontId="10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10" fillId="0" borderId="1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9" fillId="0" borderId="6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vertical="justify" wrapText="1" indent="1"/>
    </xf>
    <xf numFmtId="49" fontId="2" fillId="0" borderId="6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justify" wrapText="1" indent="1"/>
    </xf>
    <xf numFmtId="1" fontId="0" fillId="0" borderId="2" xfId="0" applyNumberForma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0" fontId="1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/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tabSelected="1" view="pageBreakPreview" zoomScale="90" zoomScaleNormal="100" zoomScaleSheetLayoutView="90" workbookViewId="0">
      <selection activeCell="F19" sqref="F19"/>
    </sheetView>
  </sheetViews>
  <sheetFormatPr defaultRowHeight="12.75" x14ac:dyDescent="0.2"/>
  <cols>
    <col min="1" max="1" width="76.85546875" customWidth="1"/>
    <col min="2" max="2" width="23" customWidth="1"/>
    <col min="3" max="4" width="16.7109375" customWidth="1"/>
    <col min="5" max="5" width="16.42578125" customWidth="1"/>
    <col min="6" max="6" width="11.5703125" customWidth="1"/>
  </cols>
  <sheetData>
    <row r="1" spans="1:6" x14ac:dyDescent="0.2">
      <c r="B1" s="11"/>
      <c r="F1" s="72" t="s">
        <v>136</v>
      </c>
    </row>
    <row r="2" spans="1:6" x14ac:dyDescent="0.2">
      <c r="B2" s="11"/>
      <c r="F2" s="73" t="s">
        <v>36</v>
      </c>
    </row>
    <row r="3" spans="1:6" x14ac:dyDescent="0.2">
      <c r="B3" s="11"/>
      <c r="F3" s="72" t="s">
        <v>175</v>
      </c>
    </row>
    <row r="4" spans="1:6" x14ac:dyDescent="0.2">
      <c r="B4" s="11"/>
      <c r="F4" s="74" t="s">
        <v>187</v>
      </c>
    </row>
    <row r="5" spans="1:6" x14ac:dyDescent="0.2">
      <c r="B5" s="11"/>
      <c r="C5" s="46"/>
      <c r="D5" s="46"/>
    </row>
    <row r="6" spans="1:6" ht="18" customHeight="1" x14ac:dyDescent="0.2">
      <c r="A6" s="76" t="s">
        <v>176</v>
      </c>
      <c r="B6" s="77"/>
      <c r="C6" s="77"/>
      <c r="D6" s="77"/>
      <c r="E6" s="77"/>
      <c r="F6" s="77"/>
    </row>
    <row r="7" spans="1:6" ht="13.5" customHeight="1" x14ac:dyDescent="0.2">
      <c r="A7" s="19"/>
      <c r="B7" s="20"/>
      <c r="F7" s="47" t="s">
        <v>82</v>
      </c>
    </row>
    <row r="8" spans="1:6" ht="84.75" customHeight="1" x14ac:dyDescent="0.2">
      <c r="A8" s="2" t="s">
        <v>16</v>
      </c>
      <c r="B8" s="2" t="s">
        <v>17</v>
      </c>
      <c r="C8" s="75" t="s">
        <v>182</v>
      </c>
      <c r="D8" s="75" t="s">
        <v>181</v>
      </c>
      <c r="E8" s="13" t="s">
        <v>173</v>
      </c>
      <c r="F8" s="67" t="s">
        <v>174</v>
      </c>
    </row>
    <row r="9" spans="1:6" ht="9" customHeight="1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</row>
    <row r="10" spans="1:6" ht="9.9499999999999993" customHeight="1" x14ac:dyDescent="0.2">
      <c r="A10" s="4"/>
      <c r="B10" s="5"/>
      <c r="C10" s="14"/>
      <c r="D10" s="14"/>
      <c r="E10" s="14"/>
      <c r="F10" s="14"/>
    </row>
    <row r="11" spans="1:6" x14ac:dyDescent="0.2">
      <c r="A11" s="6" t="s">
        <v>113</v>
      </c>
      <c r="B11" s="21" t="s">
        <v>7</v>
      </c>
      <c r="C11" s="43">
        <f>C13+C16+C19+C25+C29+C36+C33+C40+C44</f>
        <v>172667400</v>
      </c>
      <c r="D11" s="43">
        <f>D13+D16+D19+D25+D29+D36+D33+D40+D44</f>
        <v>172667400</v>
      </c>
      <c r="E11" s="43">
        <f>E13+E16+E19+E25+E29+E36+E33+E40+E44</f>
        <v>197484442.27000001</v>
      </c>
      <c r="F11" s="68">
        <f>E11/D11*100</f>
        <v>114.37274336093554</v>
      </c>
    </row>
    <row r="12" spans="1:6" ht="9.9499999999999993" customHeight="1" x14ac:dyDescent="0.2">
      <c r="A12" s="6"/>
      <c r="B12" s="21"/>
      <c r="C12" s="44"/>
      <c r="D12" s="44"/>
      <c r="E12" s="44"/>
      <c r="F12" s="27"/>
    </row>
    <row r="13" spans="1:6" x14ac:dyDescent="0.2">
      <c r="A13" s="7" t="s">
        <v>4</v>
      </c>
      <c r="B13" s="22" t="s">
        <v>8</v>
      </c>
      <c r="C13" s="44">
        <f>C14</f>
        <v>120279800</v>
      </c>
      <c r="D13" s="44">
        <f>D14</f>
        <v>120279800</v>
      </c>
      <c r="E13" s="44">
        <f>E14</f>
        <v>138361722.31</v>
      </c>
      <c r="F13" s="27">
        <f t="shared" ref="F13:F78" si="0">E13/D13*100</f>
        <v>115.03321614269395</v>
      </c>
    </row>
    <row r="14" spans="1:6" x14ac:dyDescent="0.2">
      <c r="A14" s="8" t="s">
        <v>0</v>
      </c>
      <c r="B14" s="22" t="s">
        <v>9</v>
      </c>
      <c r="C14" s="44">
        <v>120279800</v>
      </c>
      <c r="D14" s="44">
        <v>120279800</v>
      </c>
      <c r="E14" s="44">
        <v>138361722.31</v>
      </c>
      <c r="F14" s="27">
        <f t="shared" si="0"/>
        <v>115.03321614269395</v>
      </c>
    </row>
    <row r="15" spans="1:6" ht="9.9499999999999993" customHeight="1" x14ac:dyDescent="0.2">
      <c r="A15" s="8"/>
      <c r="B15" s="22"/>
      <c r="C15" s="44"/>
      <c r="D15" s="44"/>
      <c r="E15" s="44"/>
      <c r="F15" s="27"/>
    </row>
    <row r="16" spans="1:6" ht="25.5" x14ac:dyDescent="0.2">
      <c r="A16" s="9" t="s">
        <v>42</v>
      </c>
      <c r="B16" s="22" t="s">
        <v>43</v>
      </c>
      <c r="C16" s="44">
        <f>C17</f>
        <v>12436000</v>
      </c>
      <c r="D16" s="44">
        <f>D17</f>
        <v>12436000</v>
      </c>
      <c r="E16" s="44">
        <f>E17</f>
        <v>14350344.560000001</v>
      </c>
      <c r="F16" s="27">
        <f t="shared" si="0"/>
        <v>115.39357156642008</v>
      </c>
    </row>
    <row r="17" spans="1:6" ht="25.5" x14ac:dyDescent="0.2">
      <c r="A17" s="8" t="s">
        <v>44</v>
      </c>
      <c r="B17" s="22" t="s">
        <v>45</v>
      </c>
      <c r="C17" s="44">
        <v>12436000</v>
      </c>
      <c r="D17" s="44">
        <v>12436000</v>
      </c>
      <c r="E17" s="44">
        <v>14350344.560000001</v>
      </c>
      <c r="F17" s="27">
        <f t="shared" si="0"/>
        <v>115.39357156642008</v>
      </c>
    </row>
    <row r="18" spans="1:6" ht="9.9499999999999993" customHeight="1" x14ac:dyDescent="0.2">
      <c r="A18" s="8"/>
      <c r="B18" s="22"/>
      <c r="C18" s="44"/>
      <c r="D18" s="44"/>
      <c r="E18" s="44"/>
      <c r="F18" s="27"/>
    </row>
    <row r="19" spans="1:6" x14ac:dyDescent="0.2">
      <c r="A19" s="9" t="s">
        <v>1</v>
      </c>
      <c r="B19" s="22" t="s">
        <v>10</v>
      </c>
      <c r="C19" s="44">
        <f>SUM(C20:C23)</f>
        <v>19707300</v>
      </c>
      <c r="D19" s="44">
        <f>SUM(D20:D23)</f>
        <v>19707300</v>
      </c>
      <c r="E19" s="44">
        <f>SUM(E20:E23)</f>
        <v>22233362.120000001</v>
      </c>
      <c r="F19" s="27">
        <f t="shared" si="0"/>
        <v>112.81790057491388</v>
      </c>
    </row>
    <row r="20" spans="1:6" x14ac:dyDescent="0.2">
      <c r="A20" s="8" t="s">
        <v>92</v>
      </c>
      <c r="B20" s="22" t="s">
        <v>93</v>
      </c>
      <c r="C20" s="44">
        <v>2887000</v>
      </c>
      <c r="D20" s="44">
        <v>2887000</v>
      </c>
      <c r="E20" s="44">
        <v>3468855.16</v>
      </c>
      <c r="F20" s="27">
        <f t="shared" si="0"/>
        <v>120.15431797713892</v>
      </c>
    </row>
    <row r="21" spans="1:6" x14ac:dyDescent="0.2">
      <c r="A21" s="8" t="s">
        <v>177</v>
      </c>
      <c r="B21" s="22" t="s">
        <v>178</v>
      </c>
      <c r="C21" s="44"/>
      <c r="D21" s="44"/>
      <c r="E21" s="44">
        <v>39297.910000000003</v>
      </c>
      <c r="F21" s="27"/>
    </row>
    <row r="22" spans="1:6" x14ac:dyDescent="0.2">
      <c r="A22" s="8" t="s">
        <v>6</v>
      </c>
      <c r="B22" s="22" t="s">
        <v>94</v>
      </c>
      <c r="C22" s="44">
        <v>15648300</v>
      </c>
      <c r="D22" s="44">
        <v>15648300</v>
      </c>
      <c r="E22" s="44">
        <v>17356290.43</v>
      </c>
      <c r="F22" s="27">
        <f t="shared" si="0"/>
        <v>110.91486250902653</v>
      </c>
    </row>
    <row r="23" spans="1:6" x14ac:dyDescent="0.2">
      <c r="A23" s="8" t="s">
        <v>83</v>
      </c>
      <c r="B23" s="22" t="s">
        <v>95</v>
      </c>
      <c r="C23" s="44">
        <v>1172000</v>
      </c>
      <c r="D23" s="44">
        <v>1172000</v>
      </c>
      <c r="E23" s="44">
        <v>1368918.62</v>
      </c>
      <c r="F23" s="27">
        <f t="shared" si="0"/>
        <v>116.80193003412971</v>
      </c>
    </row>
    <row r="24" spans="1:6" ht="9.9499999999999993" customHeight="1" x14ac:dyDescent="0.2">
      <c r="A24" s="8"/>
      <c r="B24" s="22"/>
      <c r="C24" s="44"/>
      <c r="D24" s="44"/>
      <c r="E24" s="44"/>
      <c r="F24" s="27"/>
    </row>
    <row r="25" spans="1:6" x14ac:dyDescent="0.2">
      <c r="A25" s="9" t="s">
        <v>51</v>
      </c>
      <c r="B25" s="22" t="s">
        <v>11</v>
      </c>
      <c r="C25" s="44">
        <f>SUM(C26:C27)</f>
        <v>1253900</v>
      </c>
      <c r="D25" s="44">
        <f>SUM(D26:D27)</f>
        <v>1253900</v>
      </c>
      <c r="E25" s="44">
        <f>SUM(E26:E27)</f>
        <v>1541507.63</v>
      </c>
      <c r="F25" s="27">
        <f t="shared" si="0"/>
        <v>122.93704681394048</v>
      </c>
    </row>
    <row r="26" spans="1:6" ht="30" customHeight="1" x14ac:dyDescent="0.2">
      <c r="A26" s="8" t="s">
        <v>96</v>
      </c>
      <c r="B26" s="22" t="s">
        <v>97</v>
      </c>
      <c r="C26" s="44">
        <v>646000</v>
      </c>
      <c r="D26" s="44">
        <v>646000</v>
      </c>
      <c r="E26" s="44">
        <v>826507.63</v>
      </c>
      <c r="F26" s="27">
        <f t="shared" si="0"/>
        <v>127.94235758513932</v>
      </c>
    </row>
    <row r="27" spans="1:6" ht="25.5" x14ac:dyDescent="0.2">
      <c r="A27" s="53" t="s">
        <v>98</v>
      </c>
      <c r="B27" s="29" t="s">
        <v>99</v>
      </c>
      <c r="C27" s="44">
        <v>607900</v>
      </c>
      <c r="D27" s="44">
        <v>607900</v>
      </c>
      <c r="E27" s="44">
        <v>715000</v>
      </c>
      <c r="F27" s="27">
        <f t="shared" si="0"/>
        <v>117.61802928113177</v>
      </c>
    </row>
    <row r="28" spans="1:6" ht="9.9499999999999993" customHeight="1" x14ac:dyDescent="0.2">
      <c r="A28" s="18"/>
      <c r="B28" s="22"/>
      <c r="C28" s="44"/>
      <c r="D28" s="44"/>
      <c r="E28" s="44"/>
      <c r="F28" s="27"/>
    </row>
    <row r="29" spans="1:6" ht="25.5" x14ac:dyDescent="0.2">
      <c r="A29" s="7" t="s">
        <v>2</v>
      </c>
      <c r="B29" s="22" t="s">
        <v>12</v>
      </c>
      <c r="C29" s="44">
        <f>SUM(C30:C31)</f>
        <v>4994000</v>
      </c>
      <c r="D29" s="44">
        <f>SUM(D30:D31)</f>
        <v>4994000</v>
      </c>
      <c r="E29" s="44">
        <f>SUM(E30:E31)</f>
        <v>2311264.9900000002</v>
      </c>
      <c r="F29" s="27">
        <f t="shared" si="0"/>
        <v>46.280836804165006</v>
      </c>
    </row>
    <row r="30" spans="1:6" ht="64.5" customHeight="1" x14ac:dyDescent="0.2">
      <c r="A30" s="8" t="s">
        <v>46</v>
      </c>
      <c r="B30" s="29" t="s">
        <v>47</v>
      </c>
      <c r="C30" s="44">
        <v>4964000</v>
      </c>
      <c r="D30" s="44">
        <v>4964000</v>
      </c>
      <c r="E30" s="44">
        <v>2159410.56</v>
      </c>
      <c r="F30" s="27">
        <f t="shared" si="0"/>
        <v>43.501421434327156</v>
      </c>
    </row>
    <row r="31" spans="1:6" ht="51" x14ac:dyDescent="0.2">
      <c r="A31" s="8" t="s">
        <v>134</v>
      </c>
      <c r="B31" s="23" t="s">
        <v>133</v>
      </c>
      <c r="C31" s="44">
        <v>30000</v>
      </c>
      <c r="D31" s="44">
        <v>30000</v>
      </c>
      <c r="E31" s="44">
        <v>151854.43</v>
      </c>
      <c r="F31" s="27">
        <f t="shared" si="0"/>
        <v>506.18143333333336</v>
      </c>
    </row>
    <row r="32" spans="1:6" ht="9.9499999999999993" customHeight="1" x14ac:dyDescent="0.2">
      <c r="A32" s="8"/>
      <c r="B32" s="22"/>
      <c r="C32" s="44"/>
      <c r="D32" s="44"/>
      <c r="E32" s="44"/>
      <c r="F32" s="27"/>
    </row>
    <row r="33" spans="1:6" x14ac:dyDescent="0.2">
      <c r="A33" s="32" t="s">
        <v>5</v>
      </c>
      <c r="B33" s="33" t="s">
        <v>13</v>
      </c>
      <c r="C33" s="49">
        <f>SUM(C34:C34)</f>
        <v>11068800</v>
      </c>
      <c r="D33" s="49">
        <f>SUM(D34:D34)</f>
        <v>11068800</v>
      </c>
      <c r="E33" s="49">
        <f>SUM(E34:E34)</f>
        <v>9877089.3000000007</v>
      </c>
      <c r="F33" s="27">
        <f t="shared" si="0"/>
        <v>89.23360526886384</v>
      </c>
    </row>
    <row r="34" spans="1:6" x14ac:dyDescent="0.2">
      <c r="A34" s="18" t="s">
        <v>48</v>
      </c>
      <c r="B34" s="22" t="s">
        <v>49</v>
      </c>
      <c r="C34" s="54">
        <v>11068800</v>
      </c>
      <c r="D34" s="54">
        <v>11068800</v>
      </c>
      <c r="E34" s="54">
        <v>9877089.3000000007</v>
      </c>
      <c r="F34" s="27">
        <f t="shared" si="0"/>
        <v>89.23360526886384</v>
      </c>
    </row>
    <row r="35" spans="1:6" ht="9.9499999999999993" customHeight="1" x14ac:dyDescent="0.2">
      <c r="A35" s="8"/>
      <c r="B35" s="23"/>
      <c r="C35" s="44"/>
      <c r="D35" s="44"/>
      <c r="E35" s="44"/>
      <c r="F35" s="27"/>
    </row>
    <row r="36" spans="1:6" ht="25.5" x14ac:dyDescent="0.2">
      <c r="A36" s="9" t="s">
        <v>112</v>
      </c>
      <c r="B36" s="22" t="s">
        <v>58</v>
      </c>
      <c r="C36" s="44">
        <f>SUM(C37:C38)</f>
        <v>1520800</v>
      </c>
      <c r="D36" s="44">
        <f>SUM(D37:D38)</f>
        <v>1520800</v>
      </c>
      <c r="E36" s="44">
        <f>SUM(E37:E38)</f>
        <v>7555960.6799999997</v>
      </c>
      <c r="F36" s="27">
        <f t="shared" si="0"/>
        <v>496.8411809573908</v>
      </c>
    </row>
    <row r="37" spans="1:6" x14ac:dyDescent="0.2">
      <c r="A37" s="30" t="s">
        <v>59</v>
      </c>
      <c r="B37" s="31" t="s">
        <v>60</v>
      </c>
      <c r="C37" s="50">
        <v>297300</v>
      </c>
      <c r="D37" s="50">
        <v>297300</v>
      </c>
      <c r="E37" s="50">
        <v>1268036.04</v>
      </c>
      <c r="F37" s="27">
        <f t="shared" si="0"/>
        <v>426.51733602421803</v>
      </c>
    </row>
    <row r="38" spans="1:6" x14ac:dyDescent="0.2">
      <c r="A38" s="34" t="s">
        <v>61</v>
      </c>
      <c r="B38" s="35" t="s">
        <v>62</v>
      </c>
      <c r="C38" s="44">
        <v>1223500</v>
      </c>
      <c r="D38" s="44">
        <v>1223500</v>
      </c>
      <c r="E38" s="44">
        <v>6287924.6399999997</v>
      </c>
      <c r="F38" s="27">
        <f t="shared" si="0"/>
        <v>513.92927176134037</v>
      </c>
    </row>
    <row r="39" spans="1:6" ht="9.9499999999999993" customHeight="1" x14ac:dyDescent="0.2">
      <c r="A39" s="36"/>
      <c r="B39" s="37"/>
      <c r="C39" s="49"/>
      <c r="D39" s="49"/>
      <c r="E39" s="49"/>
      <c r="F39" s="27"/>
    </row>
    <row r="40" spans="1:6" x14ac:dyDescent="0.2">
      <c r="A40" s="16" t="s">
        <v>32</v>
      </c>
      <c r="B40" s="24" t="s">
        <v>33</v>
      </c>
      <c r="C40" s="44">
        <f>SUM(C41:C42)</f>
        <v>755000</v>
      </c>
      <c r="D40" s="44">
        <f>SUM(D41:D42)</f>
        <v>755000</v>
      </c>
      <c r="E40" s="44">
        <f>SUM(E41:E42)</f>
        <v>273095.03999999998</v>
      </c>
      <c r="F40" s="27">
        <f t="shared" si="0"/>
        <v>36.171528476821194</v>
      </c>
    </row>
    <row r="41" spans="1:6" ht="51" x14ac:dyDescent="0.2">
      <c r="A41" s="8" t="s">
        <v>135</v>
      </c>
      <c r="B41" s="29" t="s">
        <v>100</v>
      </c>
      <c r="C41" s="44">
        <v>500000</v>
      </c>
      <c r="D41" s="44">
        <v>500000</v>
      </c>
      <c r="E41" s="44"/>
      <c r="F41" s="27">
        <f t="shared" si="0"/>
        <v>0</v>
      </c>
    </row>
    <row r="42" spans="1:6" ht="25.5" x14ac:dyDescent="0.2">
      <c r="A42" s="8" t="s">
        <v>101</v>
      </c>
      <c r="B42" s="23" t="s">
        <v>50</v>
      </c>
      <c r="C42" s="44">
        <v>255000</v>
      </c>
      <c r="D42" s="44">
        <v>255000</v>
      </c>
      <c r="E42" s="44">
        <v>273095.03999999998</v>
      </c>
      <c r="F42" s="27">
        <f t="shared" si="0"/>
        <v>107.09609411764704</v>
      </c>
    </row>
    <row r="43" spans="1:6" ht="9.9499999999999993" customHeight="1" x14ac:dyDescent="0.2">
      <c r="A43" s="8"/>
      <c r="B43" s="22"/>
      <c r="C43" s="44"/>
      <c r="D43" s="44"/>
      <c r="E43" s="44"/>
      <c r="F43" s="27"/>
    </row>
    <row r="44" spans="1:6" x14ac:dyDescent="0.2">
      <c r="A44" s="9" t="s">
        <v>25</v>
      </c>
      <c r="B44" s="22" t="s">
        <v>24</v>
      </c>
      <c r="C44" s="44">
        <f>SUM(C45:C49)</f>
        <v>651800</v>
      </c>
      <c r="D44" s="44">
        <f>SUM(D45:D49)</f>
        <v>651800</v>
      </c>
      <c r="E44" s="44">
        <f>SUM(E45:E49)</f>
        <v>980095.64</v>
      </c>
      <c r="F44" s="27">
        <f t="shared" si="0"/>
        <v>150.36754219085608</v>
      </c>
    </row>
    <row r="45" spans="1:6" ht="25.5" x14ac:dyDescent="0.2">
      <c r="A45" s="52" t="s">
        <v>84</v>
      </c>
      <c r="B45" s="55" t="s">
        <v>85</v>
      </c>
      <c r="C45" s="41">
        <v>263800</v>
      </c>
      <c r="D45" s="41">
        <v>263800</v>
      </c>
      <c r="E45" s="41">
        <v>143853.01</v>
      </c>
      <c r="F45" s="27">
        <f t="shared" si="0"/>
        <v>54.531087945413191</v>
      </c>
    </row>
    <row r="46" spans="1:6" ht="51" x14ac:dyDescent="0.2">
      <c r="A46" s="52" t="s">
        <v>131</v>
      </c>
      <c r="B46" s="29" t="s">
        <v>132</v>
      </c>
      <c r="C46" s="42">
        <v>52900</v>
      </c>
      <c r="D46" s="42">
        <v>52900</v>
      </c>
      <c r="E46" s="42"/>
      <c r="F46" s="27">
        <f t="shared" si="0"/>
        <v>0</v>
      </c>
    </row>
    <row r="47" spans="1:6" ht="54.75" customHeight="1" x14ac:dyDescent="0.2">
      <c r="A47" s="52" t="s">
        <v>170</v>
      </c>
      <c r="B47" s="29" t="s">
        <v>91</v>
      </c>
      <c r="C47" s="42">
        <v>4900</v>
      </c>
      <c r="D47" s="42">
        <v>4900</v>
      </c>
      <c r="E47" s="42">
        <v>1540</v>
      </c>
      <c r="F47" s="27">
        <f t="shared" si="0"/>
        <v>31.428571428571427</v>
      </c>
    </row>
    <row r="48" spans="1:6" x14ac:dyDescent="0.2">
      <c r="A48" s="52" t="s">
        <v>179</v>
      </c>
      <c r="B48" s="29" t="s">
        <v>180</v>
      </c>
      <c r="C48" s="42"/>
      <c r="D48" s="42"/>
      <c r="E48" s="42">
        <v>692634.01</v>
      </c>
      <c r="F48" s="27"/>
    </row>
    <row r="49" spans="1:6" ht="63.75" x14ac:dyDescent="0.2">
      <c r="A49" s="38" t="s">
        <v>88</v>
      </c>
      <c r="B49" s="29" t="s">
        <v>89</v>
      </c>
      <c r="C49" s="42">
        <v>330200</v>
      </c>
      <c r="D49" s="42">
        <v>330200</v>
      </c>
      <c r="E49" s="42">
        <v>142068.62</v>
      </c>
      <c r="F49" s="27">
        <f t="shared" si="0"/>
        <v>43.025021199273169</v>
      </c>
    </row>
    <row r="50" spans="1:6" ht="9.9499999999999993" customHeight="1" x14ac:dyDescent="0.2">
      <c r="A50" s="8"/>
      <c r="B50" s="25"/>
      <c r="C50" s="44"/>
      <c r="D50" s="44"/>
      <c r="E50" s="44"/>
      <c r="F50" s="27"/>
    </row>
    <row r="51" spans="1:6" x14ac:dyDescent="0.2">
      <c r="A51" s="6" t="s">
        <v>3</v>
      </c>
      <c r="B51" s="21" t="s">
        <v>14</v>
      </c>
      <c r="C51" s="43">
        <f>C53+C132+C134+C129</f>
        <v>928144311.23000002</v>
      </c>
      <c r="D51" s="43">
        <f>D53+D132+D134+D129</f>
        <v>929006688.07000005</v>
      </c>
      <c r="E51" s="43">
        <f>E53+E132+E134+E129</f>
        <v>872613954.31000006</v>
      </c>
      <c r="F51" s="68">
        <f t="shared" si="0"/>
        <v>93.929781724483036</v>
      </c>
    </row>
    <row r="52" spans="1:6" ht="9.9499999999999993" customHeight="1" x14ac:dyDescent="0.2">
      <c r="A52" s="7"/>
      <c r="B52" s="22"/>
      <c r="C52" s="42"/>
      <c r="D52" s="42"/>
      <c r="E52" s="42"/>
      <c r="F52" s="27"/>
    </row>
    <row r="53" spans="1:6" ht="25.5" x14ac:dyDescent="0.2">
      <c r="A53" s="7" t="s">
        <v>23</v>
      </c>
      <c r="B53" s="22" t="s">
        <v>15</v>
      </c>
      <c r="C53" s="42">
        <f>C58+C88+C112+C55</f>
        <v>922961223.12</v>
      </c>
      <c r="D53" s="42">
        <f>D58+D88+D112+D55</f>
        <v>923823599.96000004</v>
      </c>
      <c r="E53" s="42">
        <f>E58+E88+E112+E55</f>
        <v>867430866.20000005</v>
      </c>
      <c r="F53" s="27">
        <f t="shared" si="0"/>
        <v>93.895724923844583</v>
      </c>
    </row>
    <row r="54" spans="1:6" ht="9.9499999999999993" customHeight="1" x14ac:dyDescent="0.2">
      <c r="A54" s="7"/>
      <c r="B54" s="22"/>
      <c r="C54" s="28"/>
      <c r="D54" s="28"/>
      <c r="E54" s="28"/>
      <c r="F54" s="27"/>
    </row>
    <row r="55" spans="1:6" x14ac:dyDescent="0.2">
      <c r="A55" s="38" t="s">
        <v>184</v>
      </c>
      <c r="B55" s="29" t="s">
        <v>164</v>
      </c>
      <c r="C55" s="44">
        <f>C56</f>
        <v>10442250</v>
      </c>
      <c r="D55" s="44">
        <f>D56</f>
        <v>10442250</v>
      </c>
      <c r="E55" s="44">
        <f>E56</f>
        <v>10442250</v>
      </c>
      <c r="F55" s="27">
        <f t="shared" si="0"/>
        <v>100</v>
      </c>
    </row>
    <row r="56" spans="1:6" ht="25.5" x14ac:dyDescent="0.2">
      <c r="A56" s="66" t="s">
        <v>165</v>
      </c>
      <c r="B56" s="29" t="s">
        <v>166</v>
      </c>
      <c r="C56" s="44">
        <v>10442250</v>
      </c>
      <c r="D56" s="44">
        <v>10442250</v>
      </c>
      <c r="E56" s="44">
        <v>10442250</v>
      </c>
      <c r="F56" s="27">
        <f t="shared" si="0"/>
        <v>100</v>
      </c>
    </row>
    <row r="57" spans="1:6" x14ac:dyDescent="0.2">
      <c r="A57" s="66"/>
      <c r="B57" s="29"/>
      <c r="C57" s="44"/>
      <c r="D57" s="44"/>
      <c r="E57" s="44"/>
      <c r="F57" s="27"/>
    </row>
    <row r="58" spans="1:6" ht="25.5" x14ac:dyDescent="0.2">
      <c r="A58" s="38" t="s">
        <v>114</v>
      </c>
      <c r="B58" s="29" t="s">
        <v>66</v>
      </c>
      <c r="C58" s="44">
        <f>C59+C69+C60+C62+C67+C66+C61+C65</f>
        <v>590251211.09000003</v>
      </c>
      <c r="D58" s="44">
        <f>D59+D69+D60+D62+D67+D66+D61+D65</f>
        <v>589725327.87000012</v>
      </c>
      <c r="E58" s="44">
        <f>E59+E69+E60+E62+E67+E66+E61+E65</f>
        <v>563195542.18000007</v>
      </c>
      <c r="F58" s="27">
        <f t="shared" si="0"/>
        <v>95.501331817335767</v>
      </c>
    </row>
    <row r="59" spans="1:6" ht="51" x14ac:dyDescent="0.2">
      <c r="A59" s="38" t="s">
        <v>52</v>
      </c>
      <c r="B59" s="29" t="s">
        <v>67</v>
      </c>
      <c r="C59" s="44">
        <v>2184000</v>
      </c>
      <c r="D59" s="44">
        <v>2184000</v>
      </c>
      <c r="E59" s="44">
        <v>2184000</v>
      </c>
      <c r="F59" s="27">
        <f t="shared" si="0"/>
        <v>100</v>
      </c>
    </row>
    <row r="60" spans="1:6" ht="38.25" x14ac:dyDescent="0.2">
      <c r="A60" s="38" t="s">
        <v>87</v>
      </c>
      <c r="B60" s="29" t="s">
        <v>86</v>
      </c>
      <c r="C60" s="44">
        <v>4524415.9499999993</v>
      </c>
      <c r="D60" s="44">
        <v>3998532.73</v>
      </c>
      <c r="E60" s="44">
        <v>3998532.73</v>
      </c>
      <c r="F60" s="27">
        <f t="shared" si="0"/>
        <v>100</v>
      </c>
    </row>
    <row r="61" spans="1:6" ht="25.5" x14ac:dyDescent="0.2">
      <c r="A61" s="38" t="s">
        <v>138</v>
      </c>
      <c r="B61" s="29" t="s">
        <v>137</v>
      </c>
      <c r="C61" s="44">
        <v>485190</v>
      </c>
      <c r="D61" s="44">
        <v>485190</v>
      </c>
      <c r="E61" s="44">
        <v>485190</v>
      </c>
      <c r="F61" s="27">
        <f t="shared" si="0"/>
        <v>100</v>
      </c>
    </row>
    <row r="62" spans="1:6" x14ac:dyDescent="0.2">
      <c r="A62" s="38" t="s">
        <v>119</v>
      </c>
      <c r="B62" s="29" t="s">
        <v>118</v>
      </c>
      <c r="C62" s="44">
        <f>SUM(C63:C64)</f>
        <v>414572.29000000004</v>
      </c>
      <c r="D62" s="44">
        <f>SUM(D63:D64)</f>
        <v>414572.29000000004</v>
      </c>
      <c r="E62" s="44">
        <f>SUM(E63:E64)</f>
        <v>414572.29000000004</v>
      </c>
      <c r="F62" s="27">
        <f t="shared" si="0"/>
        <v>100</v>
      </c>
    </row>
    <row r="63" spans="1:6" ht="25.5" x14ac:dyDescent="0.2">
      <c r="A63" s="40" t="s">
        <v>140</v>
      </c>
      <c r="B63" s="29"/>
      <c r="C63" s="44">
        <v>303461.18000000005</v>
      </c>
      <c r="D63" s="44">
        <v>303461.18000000005</v>
      </c>
      <c r="E63" s="44">
        <v>303461.18000000005</v>
      </c>
      <c r="F63" s="27">
        <f t="shared" si="0"/>
        <v>100</v>
      </c>
    </row>
    <row r="64" spans="1:6" ht="25.5" x14ac:dyDescent="0.2">
      <c r="A64" s="40" t="s">
        <v>141</v>
      </c>
      <c r="B64" s="29"/>
      <c r="C64" s="44">
        <v>111111.11</v>
      </c>
      <c r="D64" s="44">
        <v>111111.11</v>
      </c>
      <c r="E64" s="44">
        <v>111111.11</v>
      </c>
      <c r="F64" s="27">
        <f t="shared" si="0"/>
        <v>100</v>
      </c>
    </row>
    <row r="65" spans="1:6" ht="38.25" x14ac:dyDescent="0.2">
      <c r="A65" s="38" t="s">
        <v>156</v>
      </c>
      <c r="B65" s="29" t="s">
        <v>157</v>
      </c>
      <c r="C65" s="44">
        <v>48518881.109999999</v>
      </c>
      <c r="D65" s="44">
        <v>48518881.109999999</v>
      </c>
      <c r="E65" s="44">
        <v>48518881.109999999</v>
      </c>
      <c r="F65" s="27">
        <f t="shared" si="0"/>
        <v>100</v>
      </c>
    </row>
    <row r="66" spans="1:6" ht="25.5" x14ac:dyDescent="0.2">
      <c r="A66" s="38" t="s">
        <v>130</v>
      </c>
      <c r="B66" s="29" t="s">
        <v>129</v>
      </c>
      <c r="C66" s="41">
        <v>4736776.32</v>
      </c>
      <c r="D66" s="41">
        <v>4736776.32</v>
      </c>
      <c r="E66" s="41">
        <v>4736776.32</v>
      </c>
      <c r="F66" s="27">
        <f t="shared" si="0"/>
        <v>100</v>
      </c>
    </row>
    <row r="67" spans="1:6" ht="25.5" x14ac:dyDescent="0.2">
      <c r="A67" s="38" t="s">
        <v>122</v>
      </c>
      <c r="B67" s="29" t="s">
        <v>123</v>
      </c>
      <c r="C67" s="44">
        <f>SUM(C68:C68)</f>
        <v>170775635.42000002</v>
      </c>
      <c r="D67" s="44">
        <f>SUM(D68:D68)</f>
        <v>170775635.42000002</v>
      </c>
      <c r="E67" s="44">
        <f>SUM(E68:E68)</f>
        <v>144922290.13</v>
      </c>
      <c r="F67" s="27">
        <f t="shared" si="0"/>
        <v>84.861221434534755</v>
      </c>
    </row>
    <row r="68" spans="1:6" ht="38.25" x14ac:dyDescent="0.2">
      <c r="A68" s="40" t="s">
        <v>124</v>
      </c>
      <c r="B68" s="29"/>
      <c r="C68" s="44">
        <v>170775635.42000002</v>
      </c>
      <c r="D68" s="44">
        <v>170775635.42000002</v>
      </c>
      <c r="E68" s="44">
        <v>144922290.13</v>
      </c>
      <c r="F68" s="27">
        <f t="shared" si="0"/>
        <v>84.861221434534755</v>
      </c>
    </row>
    <row r="69" spans="1:6" x14ac:dyDescent="0.2">
      <c r="A69" s="8" t="s">
        <v>19</v>
      </c>
      <c r="B69" s="22" t="s">
        <v>68</v>
      </c>
      <c r="C69" s="42">
        <f>SUM(C70)</f>
        <v>358611740</v>
      </c>
      <c r="D69" s="42">
        <f>SUM(D70)</f>
        <v>358611740</v>
      </c>
      <c r="E69" s="42">
        <f>SUM(E70)</f>
        <v>357935299.60000002</v>
      </c>
      <c r="F69" s="27">
        <f t="shared" si="0"/>
        <v>99.811372488809212</v>
      </c>
    </row>
    <row r="70" spans="1:6" x14ac:dyDescent="0.2">
      <c r="A70" s="1" t="s">
        <v>20</v>
      </c>
      <c r="B70" s="22" t="s">
        <v>69</v>
      </c>
      <c r="C70" s="42">
        <f>SUM(C71:C86)</f>
        <v>358611740</v>
      </c>
      <c r="D70" s="42">
        <f>SUM(D71:D86)</f>
        <v>358611740</v>
      </c>
      <c r="E70" s="42">
        <f>SUM(E71:E86)</f>
        <v>357935299.60000002</v>
      </c>
      <c r="F70" s="27">
        <f t="shared" si="0"/>
        <v>99.811372488809212</v>
      </c>
    </row>
    <row r="71" spans="1:6" x14ac:dyDescent="0.2">
      <c r="A71" s="17" t="s">
        <v>39</v>
      </c>
      <c r="B71" s="22"/>
      <c r="C71" s="42">
        <v>345699909</v>
      </c>
      <c r="D71" s="42">
        <v>345699909</v>
      </c>
      <c r="E71" s="42">
        <v>345699909</v>
      </c>
      <c r="F71" s="27">
        <f t="shared" si="0"/>
        <v>100</v>
      </c>
    </row>
    <row r="72" spans="1:6" ht="38.25" x14ac:dyDescent="0.2">
      <c r="A72" s="17" t="s">
        <v>53</v>
      </c>
      <c r="B72" s="22"/>
      <c r="C72" s="42">
        <v>171350</v>
      </c>
      <c r="D72" s="42">
        <v>171350</v>
      </c>
      <c r="E72" s="42">
        <v>171350</v>
      </c>
      <c r="F72" s="27">
        <f t="shared" si="0"/>
        <v>100</v>
      </c>
    </row>
    <row r="73" spans="1:6" ht="25.5" x14ac:dyDescent="0.2">
      <c r="A73" s="17" t="s">
        <v>81</v>
      </c>
      <c r="B73" s="22"/>
      <c r="C73" s="42">
        <v>100209.74</v>
      </c>
      <c r="D73" s="42">
        <v>100209.74</v>
      </c>
      <c r="E73" s="42">
        <v>100209.74</v>
      </c>
      <c r="F73" s="27">
        <f t="shared" si="0"/>
        <v>100</v>
      </c>
    </row>
    <row r="74" spans="1:6" ht="51" x14ac:dyDescent="0.2">
      <c r="A74" s="17" t="s">
        <v>121</v>
      </c>
      <c r="B74" s="22"/>
      <c r="C74" s="42">
        <v>242216</v>
      </c>
      <c r="D74" s="42">
        <v>242216</v>
      </c>
      <c r="E74" s="42">
        <v>242216</v>
      </c>
      <c r="F74" s="27">
        <f t="shared" si="0"/>
        <v>100</v>
      </c>
    </row>
    <row r="75" spans="1:6" ht="25.5" x14ac:dyDescent="0.2">
      <c r="A75" s="17" t="s">
        <v>128</v>
      </c>
      <c r="B75" s="22"/>
      <c r="C75" s="42">
        <v>96551.78</v>
      </c>
      <c r="D75" s="42">
        <v>96551.78</v>
      </c>
      <c r="E75" s="42">
        <v>96551.78</v>
      </c>
      <c r="F75" s="27">
        <f t="shared" si="0"/>
        <v>100</v>
      </c>
    </row>
    <row r="76" spans="1:6" ht="25.5" x14ac:dyDescent="0.2">
      <c r="A76" s="17" t="s">
        <v>139</v>
      </c>
      <c r="B76" s="22"/>
      <c r="C76" s="42">
        <v>71428.56</v>
      </c>
      <c r="D76" s="42">
        <v>71428.56</v>
      </c>
      <c r="E76" s="42">
        <v>71428.56</v>
      </c>
      <c r="F76" s="28">
        <f t="shared" si="0"/>
        <v>100</v>
      </c>
    </row>
    <row r="77" spans="1:6" ht="25.5" x14ac:dyDescent="0.2">
      <c r="A77" s="17" t="s">
        <v>149</v>
      </c>
      <c r="B77" s="22"/>
      <c r="C77" s="42">
        <v>4193120</v>
      </c>
      <c r="D77" s="42">
        <v>4193120</v>
      </c>
      <c r="E77" s="42">
        <v>4024905.8</v>
      </c>
      <c r="F77" s="28">
        <f t="shared" si="0"/>
        <v>95.988328500019065</v>
      </c>
    </row>
    <row r="78" spans="1:6" ht="25.5" x14ac:dyDescent="0.2">
      <c r="A78" s="17" t="s">
        <v>150</v>
      </c>
      <c r="B78" s="22"/>
      <c r="C78" s="42">
        <v>400000</v>
      </c>
      <c r="D78" s="42">
        <v>400000</v>
      </c>
      <c r="E78" s="42">
        <v>400000</v>
      </c>
      <c r="F78" s="28">
        <f t="shared" si="0"/>
        <v>100</v>
      </c>
    </row>
    <row r="79" spans="1:6" ht="38.25" x14ac:dyDescent="0.2">
      <c r="A79" s="17" t="s">
        <v>152</v>
      </c>
      <c r="B79" s="22"/>
      <c r="C79" s="42">
        <v>439875</v>
      </c>
      <c r="D79" s="42">
        <v>439875</v>
      </c>
      <c r="E79" s="42">
        <v>439875</v>
      </c>
      <c r="F79" s="28">
        <f t="shared" ref="F79:F139" si="1">E79/D79*100</f>
        <v>100</v>
      </c>
    </row>
    <row r="80" spans="1:6" ht="25.5" x14ac:dyDescent="0.2">
      <c r="A80" s="17" t="s">
        <v>153</v>
      </c>
      <c r="B80" s="22"/>
      <c r="C80" s="42">
        <v>260503.62</v>
      </c>
      <c r="D80" s="42">
        <v>260503.62</v>
      </c>
      <c r="E80" s="42">
        <v>260503.62</v>
      </c>
      <c r="F80" s="28">
        <f t="shared" si="1"/>
        <v>100</v>
      </c>
    </row>
    <row r="81" spans="1:6" ht="26.25" customHeight="1" x14ac:dyDescent="0.2">
      <c r="A81" s="17" t="s">
        <v>158</v>
      </c>
      <c r="B81" s="22"/>
      <c r="C81" s="42">
        <v>600000</v>
      </c>
      <c r="D81" s="42">
        <v>600000</v>
      </c>
      <c r="E81" s="42">
        <v>600000</v>
      </c>
      <c r="F81" s="28">
        <f t="shared" si="1"/>
        <v>100</v>
      </c>
    </row>
    <row r="82" spans="1:6" ht="26.25" customHeight="1" x14ac:dyDescent="0.2">
      <c r="A82" s="17" t="s">
        <v>159</v>
      </c>
      <c r="B82" s="22"/>
      <c r="C82" s="42">
        <v>1658700.94</v>
      </c>
      <c r="D82" s="42">
        <v>1658700.94</v>
      </c>
      <c r="E82" s="42">
        <v>1314490.8700000001</v>
      </c>
      <c r="F82" s="28">
        <f t="shared" si="1"/>
        <v>79.248213966768489</v>
      </c>
    </row>
    <row r="83" spans="1:6" ht="63.75" x14ac:dyDescent="0.2">
      <c r="A83" s="17" t="s">
        <v>161</v>
      </c>
      <c r="B83" s="22"/>
      <c r="C83" s="42">
        <v>3132719.2</v>
      </c>
      <c r="D83" s="42">
        <v>3132719.2</v>
      </c>
      <c r="E83" s="42">
        <v>3132719.2</v>
      </c>
      <c r="F83" s="28">
        <f t="shared" si="1"/>
        <v>100</v>
      </c>
    </row>
    <row r="84" spans="1:6" ht="25.5" x14ac:dyDescent="0.2">
      <c r="A84" s="17" t="s">
        <v>168</v>
      </c>
      <c r="B84" s="22"/>
      <c r="C84" s="42">
        <v>1062136.1599999999</v>
      </c>
      <c r="D84" s="42">
        <v>1062136.1599999999</v>
      </c>
      <c r="E84" s="42">
        <v>1062136.1599999999</v>
      </c>
      <c r="F84" s="28">
        <f t="shared" si="1"/>
        <v>100</v>
      </c>
    </row>
    <row r="85" spans="1:6" ht="56.25" customHeight="1" x14ac:dyDescent="0.2">
      <c r="A85" s="17" t="s">
        <v>169</v>
      </c>
      <c r="B85" s="22"/>
      <c r="C85" s="42">
        <v>165764</v>
      </c>
      <c r="D85" s="42">
        <v>165764</v>
      </c>
      <c r="E85" s="42">
        <v>165764</v>
      </c>
      <c r="F85" s="28">
        <f t="shared" si="1"/>
        <v>100</v>
      </c>
    </row>
    <row r="86" spans="1:6" ht="70.5" customHeight="1" x14ac:dyDescent="0.2">
      <c r="A86" s="17" t="s">
        <v>172</v>
      </c>
      <c r="B86" s="22"/>
      <c r="C86" s="42">
        <v>317256</v>
      </c>
      <c r="D86" s="42">
        <v>317256</v>
      </c>
      <c r="E86" s="42">
        <v>153239.87</v>
      </c>
      <c r="F86" s="28">
        <f t="shared" si="1"/>
        <v>48.301645989358747</v>
      </c>
    </row>
    <row r="87" spans="1:6" ht="12.75" customHeight="1" x14ac:dyDescent="0.2">
      <c r="A87" s="1"/>
      <c r="B87" s="22"/>
      <c r="C87" s="28"/>
      <c r="D87" s="28"/>
      <c r="E87" s="28"/>
      <c r="F87" s="27"/>
    </row>
    <row r="88" spans="1:6" ht="18.75" customHeight="1" x14ac:dyDescent="0.2">
      <c r="A88" s="38" t="s">
        <v>115</v>
      </c>
      <c r="B88" s="29" t="s">
        <v>70</v>
      </c>
      <c r="C88" s="44">
        <f>C89+C98+C100+C101+C103+C107+C102+C99</f>
        <v>297821441.44999999</v>
      </c>
      <c r="D88" s="44">
        <f>D89+D98+D100+D101+D103+D107+D102+D99</f>
        <v>298395043.06999999</v>
      </c>
      <c r="E88" s="44">
        <f>E89+E98+E100+E101+E103+E107+E102+E99</f>
        <v>268844351.87</v>
      </c>
      <c r="F88" s="27">
        <f t="shared" si="1"/>
        <v>90.096788842076123</v>
      </c>
    </row>
    <row r="89" spans="1:6" ht="25.5" x14ac:dyDescent="0.2">
      <c r="A89" s="15" t="s">
        <v>31</v>
      </c>
      <c r="B89" s="22" t="s">
        <v>71</v>
      </c>
      <c r="C89" s="44">
        <f>SUM(C90:C97)</f>
        <v>70738023.379999995</v>
      </c>
      <c r="D89" s="44">
        <f>SUM(D90:D97)</f>
        <v>71061625</v>
      </c>
      <c r="E89" s="44">
        <f>SUM(E90:E97)</f>
        <v>41510933.799999997</v>
      </c>
      <c r="F89" s="27">
        <f t="shared" si="1"/>
        <v>58.415401843118552</v>
      </c>
    </row>
    <row r="90" spans="1:6" ht="25.5" x14ac:dyDescent="0.2">
      <c r="A90" s="1" t="s">
        <v>27</v>
      </c>
      <c r="B90" s="22"/>
      <c r="C90" s="44">
        <v>2094652.04</v>
      </c>
      <c r="D90" s="44">
        <v>2094652.04</v>
      </c>
      <c r="E90" s="44">
        <v>2094652.04</v>
      </c>
      <c r="F90" s="27">
        <f t="shared" si="1"/>
        <v>100</v>
      </c>
    </row>
    <row r="91" spans="1:6" x14ac:dyDescent="0.2">
      <c r="A91" s="1" t="s">
        <v>28</v>
      </c>
      <c r="B91" s="22"/>
      <c r="C91" s="42">
        <v>464749</v>
      </c>
      <c r="D91" s="42">
        <v>464749</v>
      </c>
      <c r="E91" s="42">
        <v>464749</v>
      </c>
      <c r="F91" s="27">
        <f t="shared" si="1"/>
        <v>100</v>
      </c>
    </row>
    <row r="92" spans="1:6" ht="38.25" x14ac:dyDescent="0.2">
      <c r="A92" s="1" t="s">
        <v>34</v>
      </c>
      <c r="B92" s="22"/>
      <c r="C92" s="42">
        <v>42000</v>
      </c>
      <c r="D92" s="42">
        <v>42000</v>
      </c>
      <c r="E92" s="42">
        <v>42000</v>
      </c>
      <c r="F92" s="27">
        <f t="shared" si="1"/>
        <v>100</v>
      </c>
    </row>
    <row r="93" spans="1:6" ht="25.5" x14ac:dyDescent="0.2">
      <c r="A93" s="1" t="s">
        <v>37</v>
      </c>
      <c r="B93" s="22"/>
      <c r="C93" s="42">
        <v>134553.14000000001</v>
      </c>
      <c r="D93" s="42">
        <v>58154.76</v>
      </c>
      <c r="E93" s="42">
        <v>58154.76</v>
      </c>
      <c r="F93" s="27">
        <f t="shared" si="1"/>
        <v>100</v>
      </c>
    </row>
    <row r="94" spans="1:6" x14ac:dyDescent="0.2">
      <c r="A94" s="1" t="s">
        <v>38</v>
      </c>
      <c r="B94" s="22"/>
      <c r="C94" s="42">
        <v>35000</v>
      </c>
      <c r="D94" s="42">
        <v>35000</v>
      </c>
      <c r="E94" s="42">
        <v>35000</v>
      </c>
      <c r="F94" s="27">
        <f t="shared" si="1"/>
        <v>100</v>
      </c>
    </row>
    <row r="95" spans="1:6" ht="25.5" x14ac:dyDescent="0.2">
      <c r="A95" s="1" t="s">
        <v>56</v>
      </c>
      <c r="B95" s="22"/>
      <c r="C95" s="42">
        <v>1396915.2000000002</v>
      </c>
      <c r="D95" s="42">
        <v>1396915.2000000002</v>
      </c>
      <c r="E95" s="42">
        <v>1396915.2000000002</v>
      </c>
      <c r="F95" s="27">
        <f t="shared" si="1"/>
        <v>100</v>
      </c>
    </row>
    <row r="96" spans="1:6" ht="51" x14ac:dyDescent="0.2">
      <c r="A96" s="1" t="s">
        <v>90</v>
      </c>
      <c r="B96" s="22"/>
      <c r="C96" s="42">
        <v>11570154</v>
      </c>
      <c r="D96" s="42">
        <v>11970154</v>
      </c>
      <c r="E96" s="42">
        <v>11970154</v>
      </c>
      <c r="F96" s="27">
        <f t="shared" si="1"/>
        <v>100</v>
      </c>
    </row>
    <row r="97" spans="1:6" ht="63.75" x14ac:dyDescent="0.2">
      <c r="A97" s="1" t="s">
        <v>125</v>
      </c>
      <c r="B97" s="22"/>
      <c r="C97" s="42">
        <v>55000000</v>
      </c>
      <c r="D97" s="42">
        <v>55000000</v>
      </c>
      <c r="E97" s="42">
        <v>25449308.800000001</v>
      </c>
      <c r="F97" s="27">
        <f t="shared" si="1"/>
        <v>46.271470545454548</v>
      </c>
    </row>
    <row r="98" spans="1:6" ht="51" customHeight="1" x14ac:dyDescent="0.2">
      <c r="A98" s="8" t="s">
        <v>54</v>
      </c>
      <c r="B98" s="22" t="s">
        <v>72</v>
      </c>
      <c r="C98" s="44">
        <v>2270000</v>
      </c>
      <c r="D98" s="44">
        <v>2520000</v>
      </c>
      <c r="E98" s="44">
        <v>2520000</v>
      </c>
      <c r="F98" s="27">
        <f t="shared" si="1"/>
        <v>100</v>
      </c>
    </row>
    <row r="99" spans="1:6" ht="38.25" customHeight="1" x14ac:dyDescent="0.2">
      <c r="A99" s="60" t="s">
        <v>126</v>
      </c>
      <c r="B99" s="22" t="s">
        <v>127</v>
      </c>
      <c r="C99" s="44">
        <v>1378950.71</v>
      </c>
      <c r="D99" s="44">
        <v>1378950.71</v>
      </c>
      <c r="E99" s="44">
        <v>1378950.71</v>
      </c>
      <c r="F99" s="27">
        <f t="shared" si="1"/>
        <v>100</v>
      </c>
    </row>
    <row r="100" spans="1:6" ht="38.25" x14ac:dyDescent="0.2">
      <c r="A100" s="51" t="s">
        <v>151</v>
      </c>
      <c r="B100" s="22" t="s">
        <v>73</v>
      </c>
      <c r="C100" s="44">
        <v>1660346</v>
      </c>
      <c r="D100" s="44">
        <v>1660346</v>
      </c>
      <c r="E100" s="44">
        <v>1660346</v>
      </c>
      <c r="F100" s="27">
        <f t="shared" si="1"/>
        <v>100</v>
      </c>
    </row>
    <row r="101" spans="1:6" ht="37.5" customHeight="1" x14ac:dyDescent="0.2">
      <c r="A101" s="38" t="s">
        <v>55</v>
      </c>
      <c r="B101" s="22" t="s">
        <v>74</v>
      </c>
      <c r="C101" s="44">
        <v>83286.02</v>
      </c>
      <c r="D101" s="44">
        <v>83286.02</v>
      </c>
      <c r="E101" s="44">
        <v>83286.02</v>
      </c>
      <c r="F101" s="27">
        <f t="shared" si="1"/>
        <v>100</v>
      </c>
    </row>
    <row r="102" spans="1:6" ht="37.5" customHeight="1" x14ac:dyDescent="0.2">
      <c r="A102" s="38" t="s">
        <v>117</v>
      </c>
      <c r="B102" s="22" t="s">
        <v>116</v>
      </c>
      <c r="C102" s="44">
        <v>13221945</v>
      </c>
      <c r="D102" s="44">
        <v>13221945</v>
      </c>
      <c r="E102" s="44">
        <v>13221945</v>
      </c>
      <c r="F102" s="27">
        <f t="shared" si="1"/>
        <v>100</v>
      </c>
    </row>
    <row r="103" spans="1:6" x14ac:dyDescent="0.2">
      <c r="A103" s="38" t="s">
        <v>63</v>
      </c>
      <c r="B103" s="39" t="s">
        <v>75</v>
      </c>
      <c r="C103" s="44">
        <f>C104+C105+C106</f>
        <v>5162741.05</v>
      </c>
      <c r="D103" s="44">
        <f>D104+D105+D106</f>
        <v>5162741.05</v>
      </c>
      <c r="E103" s="44">
        <f>E104+E105+E106</f>
        <v>5162741.05</v>
      </c>
      <c r="F103" s="27">
        <f t="shared" si="1"/>
        <v>100</v>
      </c>
    </row>
    <row r="104" spans="1:6" ht="25.5" x14ac:dyDescent="0.2">
      <c r="A104" s="40" t="s">
        <v>64</v>
      </c>
      <c r="B104" s="39"/>
      <c r="C104" s="44">
        <v>1858996.03</v>
      </c>
      <c r="D104" s="44">
        <v>1858996.03</v>
      </c>
      <c r="E104" s="44">
        <v>1858996.03</v>
      </c>
      <c r="F104" s="27">
        <f t="shared" si="1"/>
        <v>100</v>
      </c>
    </row>
    <row r="105" spans="1:6" ht="25.5" x14ac:dyDescent="0.2">
      <c r="A105" s="40" t="s">
        <v>30</v>
      </c>
      <c r="B105" s="39"/>
      <c r="C105" s="44">
        <v>2323745.02</v>
      </c>
      <c r="D105" s="44">
        <v>2323745.02</v>
      </c>
      <c r="E105" s="44">
        <v>2323745.02</v>
      </c>
      <c r="F105" s="27">
        <f t="shared" si="1"/>
        <v>100</v>
      </c>
    </row>
    <row r="106" spans="1:6" ht="25.5" x14ac:dyDescent="0.2">
      <c r="A106" s="1" t="s">
        <v>29</v>
      </c>
      <c r="B106" s="39"/>
      <c r="C106" s="44">
        <v>980000</v>
      </c>
      <c r="D106" s="44">
        <v>980000</v>
      </c>
      <c r="E106" s="44">
        <v>980000</v>
      </c>
      <c r="F106" s="27">
        <f t="shared" si="1"/>
        <v>100</v>
      </c>
    </row>
    <row r="107" spans="1:6" x14ac:dyDescent="0.2">
      <c r="A107" s="15" t="s">
        <v>22</v>
      </c>
      <c r="B107" s="29" t="s">
        <v>76</v>
      </c>
      <c r="C107" s="44">
        <f>SUM(C108)</f>
        <v>203306149.28999999</v>
      </c>
      <c r="D107" s="44">
        <f>SUM(D108)</f>
        <v>203306149.28999999</v>
      </c>
      <c r="E107" s="44">
        <f>SUM(E108)</f>
        <v>203306149.28999999</v>
      </c>
      <c r="F107" s="27">
        <f t="shared" si="1"/>
        <v>100</v>
      </c>
    </row>
    <row r="108" spans="1:6" x14ac:dyDescent="0.2">
      <c r="A108" s="8" t="s">
        <v>21</v>
      </c>
      <c r="B108" s="22" t="s">
        <v>77</v>
      </c>
      <c r="C108" s="44">
        <f>SUM(C109:C110)</f>
        <v>203306149.28999999</v>
      </c>
      <c r="D108" s="44">
        <f>SUM(D109:D110)</f>
        <v>203306149.28999999</v>
      </c>
      <c r="E108" s="44">
        <f>SUM(E109:E110)</f>
        <v>203306149.28999999</v>
      </c>
      <c r="F108" s="27">
        <f t="shared" si="1"/>
        <v>100</v>
      </c>
    </row>
    <row r="109" spans="1:6" x14ac:dyDescent="0.2">
      <c r="A109" s="1" t="s">
        <v>57</v>
      </c>
      <c r="B109" s="22"/>
      <c r="C109" s="42">
        <v>203085100</v>
      </c>
      <c r="D109" s="42">
        <v>203085100</v>
      </c>
      <c r="E109" s="42">
        <v>203085100</v>
      </c>
      <c r="F109" s="27">
        <f t="shared" si="1"/>
        <v>100</v>
      </c>
    </row>
    <row r="110" spans="1:6" ht="38.25" x14ac:dyDescent="0.2">
      <c r="A110" s="59" t="s">
        <v>120</v>
      </c>
      <c r="B110" s="22"/>
      <c r="C110" s="42">
        <v>221049.29000000004</v>
      </c>
      <c r="D110" s="42">
        <v>221049.29000000004</v>
      </c>
      <c r="E110" s="42">
        <v>221049.29000000004</v>
      </c>
      <c r="F110" s="27">
        <f t="shared" si="1"/>
        <v>100</v>
      </c>
    </row>
    <row r="111" spans="1:6" ht="9.9499999999999993" customHeight="1" x14ac:dyDescent="0.2">
      <c r="A111" s="1"/>
      <c r="B111" s="22"/>
      <c r="C111" s="28"/>
      <c r="D111" s="28"/>
      <c r="E111" s="28"/>
      <c r="F111" s="27"/>
    </row>
    <row r="112" spans="1:6" x14ac:dyDescent="0.2">
      <c r="A112" s="8" t="s">
        <v>26</v>
      </c>
      <c r="B112" s="22" t="s">
        <v>78</v>
      </c>
      <c r="C112" s="44">
        <f>C113+C117</f>
        <v>24446320.579999998</v>
      </c>
      <c r="D112" s="44">
        <f>D113+D117</f>
        <v>25260979.02</v>
      </c>
      <c r="E112" s="44">
        <f>E113+E117</f>
        <v>24948722.149999999</v>
      </c>
      <c r="F112" s="27">
        <f t="shared" si="1"/>
        <v>98.763876610828206</v>
      </c>
    </row>
    <row r="113" spans="1:6" ht="40.5" customHeight="1" x14ac:dyDescent="0.2">
      <c r="A113" s="8" t="s">
        <v>35</v>
      </c>
      <c r="B113" s="22" t="s">
        <v>79</v>
      </c>
      <c r="C113" s="44">
        <f>SUM(C114:C116)</f>
        <v>5935900</v>
      </c>
      <c r="D113" s="44">
        <f>SUM(D114:D116)</f>
        <v>5935900</v>
      </c>
      <c r="E113" s="44">
        <f>SUM(E114:E116)</f>
        <v>5935900</v>
      </c>
      <c r="F113" s="27">
        <f t="shared" si="1"/>
        <v>100</v>
      </c>
    </row>
    <row r="114" spans="1:6" ht="25.5" x14ac:dyDescent="0.2">
      <c r="A114" s="1" t="s">
        <v>40</v>
      </c>
      <c r="B114" s="22"/>
      <c r="C114" s="44">
        <v>5004900</v>
      </c>
      <c r="D114" s="44">
        <v>5004900</v>
      </c>
      <c r="E114" s="44">
        <v>5004900</v>
      </c>
      <c r="F114" s="27">
        <f t="shared" si="1"/>
        <v>100</v>
      </c>
    </row>
    <row r="115" spans="1:6" ht="25.5" x14ac:dyDescent="0.2">
      <c r="A115" s="1" t="s">
        <v>41</v>
      </c>
      <c r="B115" s="22"/>
      <c r="C115" s="44">
        <v>874000</v>
      </c>
      <c r="D115" s="44">
        <v>874000</v>
      </c>
      <c r="E115" s="44">
        <v>874000</v>
      </c>
      <c r="F115" s="27">
        <f t="shared" si="1"/>
        <v>100</v>
      </c>
    </row>
    <row r="116" spans="1:6" ht="25.5" x14ac:dyDescent="0.2">
      <c r="A116" s="1" t="s">
        <v>65</v>
      </c>
      <c r="B116" s="22"/>
      <c r="C116" s="44">
        <v>57000</v>
      </c>
      <c r="D116" s="44">
        <v>57000</v>
      </c>
      <c r="E116" s="44">
        <v>57000</v>
      </c>
      <c r="F116" s="27">
        <f t="shared" si="1"/>
        <v>100</v>
      </c>
    </row>
    <row r="117" spans="1:6" ht="25.5" x14ac:dyDescent="0.2">
      <c r="A117" s="8" t="s">
        <v>183</v>
      </c>
      <c r="B117" s="22" t="s">
        <v>80</v>
      </c>
      <c r="C117" s="44">
        <f>SUM(C118:C127)</f>
        <v>18510420.579999998</v>
      </c>
      <c r="D117" s="44">
        <f>SUM(D118:D127)</f>
        <v>19325079.02</v>
      </c>
      <c r="E117" s="44">
        <f>SUM(E118:E127)</f>
        <v>19012822.149999999</v>
      </c>
      <c r="F117" s="27">
        <f t="shared" si="1"/>
        <v>98.384188392312183</v>
      </c>
    </row>
    <row r="118" spans="1:6" ht="38.25" x14ac:dyDescent="0.2">
      <c r="A118" s="1" t="s">
        <v>111</v>
      </c>
      <c r="B118" s="22"/>
      <c r="C118" s="44">
        <v>630000</v>
      </c>
      <c r="D118" s="44">
        <v>630000</v>
      </c>
      <c r="E118" s="44">
        <v>630000</v>
      </c>
      <c r="F118" s="27">
        <f t="shared" si="1"/>
        <v>100</v>
      </c>
    </row>
    <row r="119" spans="1:6" ht="25.5" x14ac:dyDescent="0.2">
      <c r="A119" s="1" t="s">
        <v>110</v>
      </c>
      <c r="B119" s="48"/>
      <c r="C119" s="44">
        <v>1501537.32</v>
      </c>
      <c r="D119" s="44">
        <v>1501537.32</v>
      </c>
      <c r="E119" s="44">
        <v>1501537.32</v>
      </c>
      <c r="F119" s="27">
        <f t="shared" si="1"/>
        <v>100</v>
      </c>
    </row>
    <row r="120" spans="1:6" ht="25.5" x14ac:dyDescent="0.2">
      <c r="A120" s="1" t="s">
        <v>142</v>
      </c>
      <c r="B120" s="48"/>
      <c r="C120" s="44">
        <v>2566491</v>
      </c>
      <c r="D120" s="44">
        <v>2566491</v>
      </c>
      <c r="E120" s="44">
        <v>2254234.13</v>
      </c>
      <c r="F120" s="27">
        <f t="shared" si="1"/>
        <v>87.833315215210177</v>
      </c>
    </row>
    <row r="121" spans="1:6" ht="38.25" x14ac:dyDescent="0.2">
      <c r="A121" s="1" t="s">
        <v>143</v>
      </c>
      <c r="B121" s="48"/>
      <c r="C121" s="44">
        <v>2000000</v>
      </c>
      <c r="D121" s="44">
        <v>2000000</v>
      </c>
      <c r="E121" s="44">
        <v>2000000</v>
      </c>
      <c r="F121" s="27">
        <f t="shared" si="1"/>
        <v>100</v>
      </c>
    </row>
    <row r="122" spans="1:6" ht="29.25" customHeight="1" x14ac:dyDescent="0.2">
      <c r="A122" s="1" t="s">
        <v>148</v>
      </c>
      <c r="B122" s="48"/>
      <c r="C122" s="44">
        <v>3853693.69</v>
      </c>
      <c r="D122" s="44">
        <v>3853693.69</v>
      </c>
      <c r="E122" s="44">
        <v>3853693.69</v>
      </c>
      <c r="F122" s="27">
        <f t="shared" si="1"/>
        <v>100</v>
      </c>
    </row>
    <row r="123" spans="1:6" ht="29.25" customHeight="1" x14ac:dyDescent="0.2">
      <c r="A123" s="1" t="s">
        <v>160</v>
      </c>
      <c r="B123" s="48"/>
      <c r="C123" s="44">
        <v>2857000</v>
      </c>
      <c r="D123" s="44">
        <v>2713658.44</v>
      </c>
      <c r="E123" s="44">
        <v>2713658.44</v>
      </c>
      <c r="F123" s="27">
        <f t="shared" si="1"/>
        <v>100</v>
      </c>
    </row>
    <row r="124" spans="1:6" ht="38.25" x14ac:dyDescent="0.2">
      <c r="A124" s="1" t="s">
        <v>162</v>
      </c>
      <c r="B124" s="48"/>
      <c r="C124" s="44">
        <v>265543.57</v>
      </c>
      <c r="D124" s="44">
        <v>265543.57</v>
      </c>
      <c r="E124" s="44">
        <v>265543.57</v>
      </c>
      <c r="F124" s="27">
        <f t="shared" si="1"/>
        <v>100</v>
      </c>
    </row>
    <row r="125" spans="1:6" ht="41.25" customHeight="1" x14ac:dyDescent="0.2">
      <c r="A125" s="1" t="s">
        <v>163</v>
      </c>
      <c r="B125" s="48"/>
      <c r="C125" s="44">
        <v>4190000</v>
      </c>
      <c r="D125" s="44">
        <v>4190000</v>
      </c>
      <c r="E125" s="44">
        <v>4190000</v>
      </c>
      <c r="F125" s="27">
        <f t="shared" si="1"/>
        <v>100</v>
      </c>
    </row>
    <row r="126" spans="1:6" ht="229.5" x14ac:dyDescent="0.2">
      <c r="A126" s="1" t="s">
        <v>167</v>
      </c>
      <c r="B126" s="48"/>
      <c r="C126" s="44">
        <v>46155</v>
      </c>
      <c r="D126" s="44">
        <v>46155</v>
      </c>
      <c r="E126" s="44">
        <v>46155</v>
      </c>
      <c r="F126" s="27">
        <f t="shared" si="1"/>
        <v>100</v>
      </c>
    </row>
    <row r="127" spans="1:6" x14ac:dyDescent="0.2">
      <c r="A127" s="1" t="s">
        <v>171</v>
      </c>
      <c r="B127" s="48"/>
      <c r="C127" s="44">
        <v>600000</v>
      </c>
      <c r="D127" s="44">
        <f>600000+200000+713000+45000</f>
        <v>1558000</v>
      </c>
      <c r="E127" s="44">
        <f>200000+45000+1313000</f>
        <v>1558000</v>
      </c>
      <c r="F127" s="27">
        <f t="shared" si="1"/>
        <v>100</v>
      </c>
    </row>
    <row r="128" spans="1:6" x14ac:dyDescent="0.2">
      <c r="A128" s="1"/>
      <c r="B128" s="48"/>
      <c r="C128" s="44"/>
      <c r="D128" s="44"/>
      <c r="E128" s="44"/>
      <c r="F128" s="27"/>
    </row>
    <row r="129" spans="1:6" x14ac:dyDescent="0.2">
      <c r="A129" s="8" t="s">
        <v>154</v>
      </c>
      <c r="B129" s="57" t="s">
        <v>185</v>
      </c>
      <c r="C129" s="63">
        <f>C130</f>
        <v>5350000</v>
      </c>
      <c r="D129" s="63">
        <f>D130</f>
        <v>5350000</v>
      </c>
      <c r="E129" s="63">
        <f>E130</f>
        <v>5350000</v>
      </c>
      <c r="F129" s="27">
        <f t="shared" si="1"/>
        <v>100</v>
      </c>
    </row>
    <row r="130" spans="1:6" x14ac:dyDescent="0.2">
      <c r="A130" s="8" t="s">
        <v>155</v>
      </c>
      <c r="B130" s="64" t="s">
        <v>186</v>
      </c>
      <c r="C130" s="63">
        <v>5350000</v>
      </c>
      <c r="D130" s="63">
        <v>5350000</v>
      </c>
      <c r="E130" s="63">
        <v>5350000</v>
      </c>
      <c r="F130" s="69">
        <f t="shared" si="1"/>
        <v>100</v>
      </c>
    </row>
    <row r="131" spans="1:6" x14ac:dyDescent="0.2">
      <c r="A131" s="8"/>
      <c r="B131" s="65"/>
      <c r="C131" s="63"/>
      <c r="D131" s="63"/>
      <c r="E131" s="63"/>
      <c r="F131" s="69"/>
    </row>
    <row r="132" spans="1:6" ht="38.25" x14ac:dyDescent="0.2">
      <c r="A132" s="8" t="s">
        <v>102</v>
      </c>
      <c r="B132" s="56" t="s">
        <v>103</v>
      </c>
      <c r="C132" s="41">
        <f>C133</f>
        <v>1811567</v>
      </c>
      <c r="D132" s="41">
        <f>D133</f>
        <v>1811567</v>
      </c>
      <c r="E132" s="41">
        <f>E133</f>
        <v>1811567</v>
      </c>
      <c r="F132" s="27">
        <f t="shared" si="1"/>
        <v>100</v>
      </c>
    </row>
    <row r="133" spans="1:6" ht="38.25" x14ac:dyDescent="0.2">
      <c r="A133" s="8" t="s">
        <v>104</v>
      </c>
      <c r="B133" s="57" t="s">
        <v>105</v>
      </c>
      <c r="C133" s="41">
        <v>1811567</v>
      </c>
      <c r="D133" s="41">
        <v>1811567</v>
      </c>
      <c r="E133" s="41">
        <v>1811567</v>
      </c>
      <c r="F133" s="27">
        <f t="shared" si="1"/>
        <v>100</v>
      </c>
    </row>
    <row r="134" spans="1:6" ht="24.75" customHeight="1" x14ac:dyDescent="0.2">
      <c r="A134" s="8" t="s">
        <v>106</v>
      </c>
      <c r="B134" s="57" t="s">
        <v>107</v>
      </c>
      <c r="C134" s="41">
        <f>SUM(C135:C137)</f>
        <v>-1978478.8900000001</v>
      </c>
      <c r="D134" s="41">
        <f>SUM(D135:D137)</f>
        <v>-1978478.8900000001</v>
      </c>
      <c r="E134" s="41">
        <f>SUM(E135:E137)</f>
        <v>-1978478.8900000001</v>
      </c>
      <c r="F134" s="27">
        <f t="shared" si="1"/>
        <v>100</v>
      </c>
    </row>
    <row r="135" spans="1:6" ht="51" x14ac:dyDescent="0.2">
      <c r="A135" s="8" t="s">
        <v>146</v>
      </c>
      <c r="B135" s="61" t="s">
        <v>144</v>
      </c>
      <c r="C135" s="41">
        <v>-141023.4</v>
      </c>
      <c r="D135" s="41">
        <v>-141023.4</v>
      </c>
      <c r="E135" s="41">
        <v>-141023.4</v>
      </c>
      <c r="F135" s="27">
        <f t="shared" si="1"/>
        <v>100</v>
      </c>
    </row>
    <row r="136" spans="1:6" ht="41.25" customHeight="1" x14ac:dyDescent="0.2">
      <c r="A136" s="8" t="s">
        <v>147</v>
      </c>
      <c r="B136" s="61" t="s">
        <v>145</v>
      </c>
      <c r="C136" s="41">
        <v>-20134.490000000002</v>
      </c>
      <c r="D136" s="41">
        <v>-20134.490000000002</v>
      </c>
      <c r="E136" s="41">
        <v>-20134.490000000002</v>
      </c>
      <c r="F136" s="27">
        <f t="shared" si="1"/>
        <v>100</v>
      </c>
    </row>
    <row r="137" spans="1:6" ht="32.25" customHeight="1" x14ac:dyDescent="0.2">
      <c r="A137" s="8" t="s">
        <v>108</v>
      </c>
      <c r="B137" s="58" t="s">
        <v>109</v>
      </c>
      <c r="C137" s="41">
        <v>-1817321.0000000002</v>
      </c>
      <c r="D137" s="41">
        <v>-1817321.0000000002</v>
      </c>
      <c r="E137" s="41">
        <v>-1817321.0000000002</v>
      </c>
      <c r="F137" s="27">
        <f t="shared" si="1"/>
        <v>100</v>
      </c>
    </row>
    <row r="138" spans="1:6" ht="8.25" customHeight="1" x14ac:dyDescent="0.2">
      <c r="A138" s="8"/>
      <c r="B138" s="22"/>
      <c r="C138" s="27"/>
      <c r="D138" s="27"/>
      <c r="E138" s="27"/>
      <c r="F138" s="70"/>
    </row>
    <row r="139" spans="1:6" x14ac:dyDescent="0.2">
      <c r="A139" s="10" t="s">
        <v>18</v>
      </c>
      <c r="B139" s="26"/>
      <c r="C139" s="45">
        <f>C11+C51</f>
        <v>1100811711.23</v>
      </c>
      <c r="D139" s="45">
        <f>D11+D51</f>
        <v>1101674088.0700002</v>
      </c>
      <c r="E139" s="62">
        <f>E11+E51</f>
        <v>1070098396.58</v>
      </c>
      <c r="F139" s="71">
        <f t="shared" si="1"/>
        <v>97.13384458870982</v>
      </c>
    </row>
    <row r="140" spans="1:6" ht="14.1" customHeight="1" x14ac:dyDescent="0.2">
      <c r="A140" s="11"/>
      <c r="B140" s="12"/>
    </row>
  </sheetData>
  <mergeCells count="1">
    <mergeCell ref="A6:F6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57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Олупкина Н.А.</cp:lastModifiedBy>
  <cp:lastPrinted>2021-11-16T12:44:25Z</cp:lastPrinted>
  <dcterms:created xsi:type="dcterms:W3CDTF">2004-09-13T07:20:24Z</dcterms:created>
  <dcterms:modified xsi:type="dcterms:W3CDTF">2023-04-07T05:55:36Z</dcterms:modified>
</cp:coreProperties>
</file>