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-120" yWindow="-120" windowWidth="29040" windowHeight="15840" tabRatio="850"/>
  </bookViews>
  <sheets>
    <sheet name="Приложение 1  (2)" sheetId="5" r:id="rId1"/>
  </sheets>
  <calcPr calcId="145621" refMode="R1C1"/>
</workbook>
</file>

<file path=xl/calcChain.xml><?xml version="1.0" encoding="utf-8"?>
<calcChain xmlns="http://schemas.openxmlformats.org/spreadsheetml/2006/main">
  <c r="K63" i="5" l="1"/>
  <c r="K64" i="5"/>
  <c r="K62" i="5"/>
  <c r="K61" i="5"/>
  <c r="K60" i="5"/>
  <c r="J59" i="5"/>
  <c r="I58" i="5"/>
  <c r="K58" i="5" s="1"/>
  <c r="K56" i="5"/>
  <c r="J55" i="5"/>
  <c r="K54" i="5"/>
  <c r="K53" i="5"/>
  <c r="J52" i="5"/>
  <c r="I52" i="5"/>
  <c r="K51" i="5"/>
  <c r="K50" i="5"/>
  <c r="K49" i="5"/>
  <c r="I48" i="5"/>
  <c r="K48" i="5" s="1"/>
  <c r="J47" i="5"/>
  <c r="K46" i="5"/>
  <c r="K45" i="5"/>
  <c r="J44" i="5"/>
  <c r="I44" i="5"/>
  <c r="J40" i="5"/>
  <c r="J39" i="5" s="1"/>
  <c r="I39" i="5"/>
  <c r="K38" i="5"/>
  <c r="J37" i="5"/>
  <c r="I37" i="5"/>
  <c r="I36" i="5"/>
  <c r="K35" i="5"/>
  <c r="K34" i="5"/>
  <c r="J34" i="5"/>
  <c r="J33" i="5" s="1"/>
  <c r="I33" i="5"/>
  <c r="K32" i="5"/>
  <c r="J31" i="5"/>
  <c r="I31" i="5"/>
  <c r="K30" i="5"/>
  <c r="K29" i="5"/>
  <c r="J28" i="5"/>
  <c r="I28" i="5"/>
  <c r="I27" i="5"/>
  <c r="K26" i="5"/>
  <c r="J25" i="5"/>
  <c r="I25" i="5"/>
  <c r="J24" i="5"/>
  <c r="I24" i="5"/>
  <c r="K23" i="5"/>
  <c r="K22" i="5"/>
  <c r="J21" i="5"/>
  <c r="J19" i="5" s="1"/>
  <c r="I21" i="5"/>
  <c r="I19" i="5" s="1"/>
  <c r="K20" i="5"/>
  <c r="K18" i="5"/>
  <c r="J17" i="5"/>
  <c r="I17" i="5"/>
  <c r="I47" i="5" l="1"/>
  <c r="K24" i="5"/>
  <c r="K37" i="5"/>
  <c r="K28" i="5"/>
  <c r="K44" i="5"/>
  <c r="K52" i="5"/>
  <c r="I57" i="5"/>
  <c r="I55" i="5" s="1"/>
  <c r="K19" i="5"/>
  <c r="K47" i="5"/>
  <c r="K25" i="5"/>
  <c r="K31" i="5"/>
  <c r="K33" i="5"/>
  <c r="J36" i="5"/>
  <c r="K36" i="5" s="1"/>
  <c r="I15" i="5"/>
  <c r="J43" i="5"/>
  <c r="K17" i="5"/>
  <c r="K21" i="5"/>
  <c r="J27" i="5"/>
  <c r="K57" i="5" l="1"/>
  <c r="K55" i="5"/>
  <c r="I43" i="5"/>
  <c r="I42" i="5" s="1"/>
  <c r="I65" i="5" s="1"/>
  <c r="K27" i="5"/>
  <c r="J15" i="5"/>
  <c r="K43" i="5"/>
  <c r="J42" i="5"/>
  <c r="K42" i="5" l="1"/>
  <c r="J65" i="5"/>
  <c r="K65" i="5" s="1"/>
  <c r="K15" i="5"/>
</calcChain>
</file>

<file path=xl/sharedStrings.xml><?xml version="1.0" encoding="utf-8"?>
<sst xmlns="http://schemas.openxmlformats.org/spreadsheetml/2006/main" count="112" uniqueCount="102">
  <si>
    <t>000 1 00 00000 00 0000 000</t>
  </si>
  <si>
    <t>000 1 01 00000 00 0000 000</t>
  </si>
  <si>
    <t>000 1 01 02000 01 0000 110</t>
  </si>
  <si>
    <t>НАЛОГИ НА ИМУЩЕСТВО</t>
  </si>
  <si>
    <t>000 1 06 00000 00 0000 000</t>
  </si>
  <si>
    <t>000 1 08 00000 00 0000 000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</si>
  <si>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</si>
  <si>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</si>
  <si>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</si>
  <si>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</si>
  <si>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</si>
  <si>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</si>
  <si>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НАЛОГИ НА ПРИБЫЛЬ, ДОХОДЫ</t>
  </si>
  <si>
    <t>ГОСУДАРСТВЕННАЯ ПОШЛИНА</t>
  </si>
  <si>
    <t>000 1 08 04020 01 0000 110</t>
  </si>
  <si>
    <t>Наименование доходов</t>
  </si>
  <si>
    <t>НАЛОГОВЫЕ И НЕНАЛОГОВЫЕ ДОХОДЫ</t>
  </si>
  <si>
    <t>000 1 06 06000 00 0000 110</t>
  </si>
  <si>
    <t>Приложение № 1</t>
  </si>
  <si>
    <t>000 1 11 05020 00 0000 120</t>
  </si>
  <si>
    <t>Код бюджтной классификации Российской Федерации</t>
  </si>
  <si>
    <t>Земельный налог</t>
  </si>
  <si>
    <t>000 1 08 04000 01 0000 110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</si>
  <si>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</si>
  <si>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000 2 02 00000 00 0000 000</t>
  </si>
  <si>
    <t>Иные межбюджетные трансферты</t>
  </si>
  <si>
    <t>к решению Собрания депутатов муниципального образования "Каменское</t>
  </si>
  <si>
    <t>от 15 декабря 2006 г №</t>
  </si>
  <si>
    <t>% исполнения</t>
  </si>
  <si>
    <t>Налог на имущество физических лиц</t>
  </si>
  <si>
    <t>000 1 06 01000 00 0000110</t>
  </si>
  <si>
    <t>Земельный налог с организаций</t>
  </si>
  <si>
    <t>000 1 06 06030 00 0000 110</t>
  </si>
  <si>
    <t>Земельный налог с физических лиц</t>
  </si>
  <si>
    <t>000 1 06 06040 00 0000 110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</si>
  <si>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</si>
  <si>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 с законодательными актами Российской Федерации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</si>
  <si>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</si>
  <si>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000 1 11 05000 00 0000120</t>
  </si>
  <si>
    <t>Субсидии бюджетам бюджетной системы  Российской Федерации  (межбюджетные субсидии)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</si>
  <si>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</si>
  <si>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</si>
  <si>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Дотации бюджетам бюджетной системы Российской Федерации </t>
  </si>
  <si>
    <t>Налог на доходы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</si>
  <si>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</si>
  <si>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</si>
  <si>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</si>
  <si>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000 1 13 00000 00 0000 000</t>
  </si>
  <si>
    <t>000 1 13 02990 00 0000 130</t>
  </si>
  <si>
    <t>Прочие доходы от компенсации затрат государства</t>
  </si>
  <si>
    <t>ПРОЧИЕ НЕНАЛОГОВЫЕ ДОХОДЫ</t>
  </si>
  <si>
    <t>000 1 17  00000 00 0000 000</t>
  </si>
  <si>
    <t>Прочие неналоговые доходы</t>
  </si>
  <si>
    <t>000 1 17  05000 00 0000 180</t>
  </si>
  <si>
    <t>000 2 02 01000 00 0000 150</t>
  </si>
  <si>
    <t>000 2 02 20000 00 0000 150</t>
  </si>
  <si>
    <t>000 2 02 30000 00 0000 150</t>
  </si>
  <si>
    <t>000 2 02 40000 00 0000 150</t>
  </si>
  <si>
    <t xml:space="preserve">Субвенция бюджетам бюджетной системы  Российской Федерации </t>
  </si>
  <si>
    <t>000 1 16 00000 00 0000 000</t>
  </si>
  <si>
    <t>000 1 16 02010 02 0000 140</t>
  </si>
  <si>
    <t>ДОХОДЫ ОТ ОКАЗАНИЯ ПЛАТНЫХ УСЛУГ  И КОМПЕНСАЦИИ ЗАТРАТ ГОСУДАРСТВА</t>
  </si>
  <si>
    <t>Штрафы,санкции, возмещение ущерба</t>
  </si>
  <si>
    <t>Административные штрафы ,установленные законами субьектов Российской федерации об административных правонарушениях</t>
  </si>
  <si>
    <t>000 1 16 02000 02 0000 140</t>
  </si>
  <si>
    <t>Административные штрафы ,установленные законами субьектов Российской федерации об административных правонарушениях,за нарушение законов и иных нормативных правовых актов  субьектов Российской Федерации</t>
  </si>
  <si>
    <t xml:space="preserve">   000 1 11 09040 00 0000 120</t>
  </si>
  <si>
    <t xml:space="preserve">Прочие доходы от компенсации затрат бюджетов сельских поселений </t>
  </si>
  <si>
    <t>000 1 13 02995 10 0000 130</t>
  </si>
  <si>
    <t>Прочие неналоговые доходы бюджетов сельских поселений</t>
  </si>
  <si>
    <t>000 1 17  05050 10 0000 180</t>
  </si>
  <si>
    <t>дотации бюджетам сельских поселений на выравнивание бюджетной обеспеченности</t>
  </si>
  <si>
    <t>000 2 02 15001 10 0000 150</t>
  </si>
  <si>
    <t>Дотации бюджетам сельских  поселений на поддержку мер по  обеспечению сбалансированности бюджетов</t>
  </si>
  <si>
    <t>000 2 02 15002 10 0000 150</t>
  </si>
  <si>
    <t xml:space="preserve">Субсидии бюджетам сельских поселений на софинансирование вопросов местного значения </t>
  </si>
  <si>
    <t>000 2 02 29999 10 0000 150</t>
  </si>
  <si>
    <t>Субсидии на приобретение и установку автономных дымовых пожарных извещателей</t>
  </si>
  <si>
    <t>Субсидии на повышение уровня пожарной безопасности</t>
  </si>
  <si>
    <t>Субсидии бюджетам сельских поселений на реализацию программ формирование современной городской среды</t>
  </si>
  <si>
    <t>000 2 02 255555 10 0000 150</t>
  </si>
  <si>
    <t>000 2 02 35118 10 0000 150</t>
  </si>
  <si>
    <t>Единая субвенция бюджетам сельских поселений</t>
  </si>
  <si>
    <t>000 2 02 39998 10 0000 150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</si>
  <si>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</si>
  <si>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</si>
  <si>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Прочие межбюджетные трансферты, передаваемые бюджетам сельских поселений в том числе:</t>
  </si>
  <si>
    <t>000 2 02 49999 10 0000 150</t>
  </si>
  <si>
    <t>Резервный фонд администрации МО "Мезенский муниципальный район"</t>
  </si>
  <si>
    <t>Расходы на проведение мероприятий за счет благотворительной помощи</t>
  </si>
  <si>
    <t>Развитие ТОС в Архангельской области</t>
  </si>
  <si>
    <t>Реализация муниципальной программы "Развитие общественного пассажирского транспорта и организация транспортного обслуживания населения, дорожной инфраструктуры МО  Мезенский район на 2021-2025 годы"</t>
  </si>
  <si>
    <t>Иные межбюджетные трансферты за счет гранта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</si>
  <si>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Утверждено на 2022, руб.</t>
  </si>
  <si>
    <t>Исполнено на 2022 г, руб.</t>
  </si>
  <si>
    <t>Отчет об исполнении 
бюджета муниципального образования "Каменское" за  2022 год по доходам</t>
  </si>
  <si>
    <t>Реализация программы "Комплексное развитие сельских территорий Мезенского района"(ЛОС)</t>
  </si>
  <si>
    <t>Реализация программы "Комплексное развитие сельских территорий Мезенского района"(Реконструкция системы уличного освещения)</t>
  </si>
  <si>
    <t>к решению Собрания  депутатов</t>
  </si>
  <si>
    <t> Субвенция бюджетам сельских поселений на осуществление  первичного воинского учета органами местного самоуправления поселений, муниципальных и городских округов</t>
  </si>
  <si>
    <t>Мезенского муниципального округа</t>
  </si>
  <si>
    <t xml:space="preserve">             от  6 апреля  2023  года № 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</si>
</sst>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[Red]\-#,##0\ "/>
    <numFmt numFmtId="165" formatCode="#,##0.00_ ;[Red]\-#,##0.00\ "/>
    <numFmt numFmtId="166" formatCode="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16">
      <alignment horizontal="left" wrapText="1" indent="2"/>
    </xf>
  </cellStyleXfs>
  <cellXfs count="84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0" xfId="0" applyFont="1"/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166" fontId="1" fillId="0" borderId="4" xfId="0" applyNumberFormat="1" applyFont="1" applyBorder="1" applyAlignment="1">
      <alignment horizontal="right"/>
    </xf>
    <xf numFmtId="0" fontId="5" fillId="0" borderId="4" xfId="0" applyFont="1" applyBorder="1" applyAlignment="1">
      <alignment vertical="center" wrapText="1"/>
    </xf>
    <xf numFmtId="165" fontId="6" fillId="0" borderId="4" xfId="0" applyNumberFormat="1" applyFont="1" applyBorder="1" applyAlignment="1">
      <alignment horizontal="right" vertical="center"/>
    </xf>
    <xf numFmtId="166" fontId="3" fillId="0" borderId="4" xfId="0" applyNumberFormat="1" applyFont="1" applyBorder="1"/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center" wrapText="1"/>
    </xf>
    <xf numFmtId="165" fontId="3" fillId="0" borderId="4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vertical="center"/>
    </xf>
    <xf numFmtId="165" fontId="3" fillId="0" borderId="4" xfId="0" applyNumberFormat="1" applyFont="1" applyBorder="1" applyAlignment="1">
      <alignment vertical="center"/>
    </xf>
    <xf numFmtId="165" fontId="6" fillId="2" borderId="4" xfId="0" applyNumberFormat="1" applyFont="1" applyFill="1" applyBorder="1" applyAlignment="1">
      <alignment horizontal="right" vertical="center"/>
    </xf>
    <xf numFmtId="166" fontId="6" fillId="0" borderId="4" xfId="0" applyNumberFormat="1" applyFont="1" applyBorder="1" applyAlignment="1">
      <alignment vertical="center"/>
    </xf>
    <xf numFmtId="2" fontId="1" fillId="0" borderId="4" xfId="0" applyNumberFormat="1" applyFont="1" applyBorder="1"/>
    <xf numFmtId="165" fontId="6" fillId="0" borderId="4" xfId="0" applyNumberFormat="1" applyFont="1" applyBorder="1" applyAlignment="1">
      <alignment vertical="center"/>
    </xf>
    <xf numFmtId="166" fontId="2" fillId="0" borderId="4" xfId="0" applyNumberFormat="1" applyFont="1" applyBorder="1"/>
    <xf numFmtId="166" fontId="2" fillId="0" borderId="4" xfId="0" applyNumberFormat="1" applyFont="1" applyBorder="1" applyAlignment="1">
      <alignment horizontal="right"/>
    </xf>
    <xf numFmtId="2" fontId="6" fillId="0" borderId="4" xfId="0" applyNumberFormat="1" applyFont="1" applyBorder="1" applyAlignment="1">
      <alignment horizontal="right" vertical="center"/>
    </xf>
    <xf numFmtId="166" fontId="6" fillId="0" borderId="4" xfId="0" applyNumberFormat="1" applyFont="1" applyBorder="1"/>
    <xf numFmtId="0" fontId="10" fillId="0" borderId="16" xfId="1" applyFont="1" applyAlignment="1">
      <alignment wrapText="1"/>
    </xf>
    <xf numFmtId="166" fontId="6" fillId="2" borderId="4" xfId="0" applyNumberFormat="1" applyFont="1" applyFill="1" applyBorder="1"/>
    <xf numFmtId="165" fontId="2" fillId="0" borderId="4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0" fontId="1" fillId="0" borderId="4" xfId="0" applyFont="1" applyBorder="1"/>
    <xf numFmtId="165" fontId="1" fillId="0" borderId="4" xfId="0" applyNumberFormat="1" applyFont="1" applyBorder="1" applyAlignment="1">
      <alignment horizontal="right" vertical="center"/>
    </xf>
    <xf numFmtId="0" fontId="1" fillId="3" borderId="4" xfId="0" applyFont="1" applyFill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7C73F05C7FF55FB5A574486629E38BD957032ED1EA421357E42C7D5AA2B336EA92E1FF11DADF960rBD5H" TargetMode="External"/><Relationship Id="rId1" Type="http://schemas.openxmlformats.org/officeDocument/2006/relationships/hyperlink" Target="consultantplus://offline/ref=EAFC4F573E604D0A37B9EA73C233DDC9AF3D7E419508F62CE743B47F9717D70A41F7C86BC37DV848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zoomScaleNormal="100" workbookViewId="0">
      <selection activeCell="I4" sqref="I4:K4"/>
    </sheetView>
  </sheetViews>
  <sheetFormatPr defaultRowHeight="12" x14ac:dyDescent="0.2"/>
  <cols>
    <col min="1" max="1" width="39.7109375" style="1" customWidth="1"/>
    <col min="2" max="2" width="6.42578125" style="1" customWidth="1"/>
    <col min="3" max="3" width="5" style="1" customWidth="1"/>
    <col min="4" max="4" width="4.28515625" style="1" customWidth="1"/>
    <col min="5" max="5" width="5" style="1" customWidth="1"/>
    <col min="6" max="6" width="4.140625" style="1" customWidth="1"/>
    <col min="7" max="7" width="8.28515625" style="1" customWidth="1"/>
    <col min="8" max="8" width="5.85546875" style="1" customWidth="1"/>
    <col min="9" max="10" width="16.140625" style="1" customWidth="1"/>
    <col min="11" max="11" width="12.85546875" style="1" customWidth="1"/>
    <col min="12" max="16384" width="9.140625" style="1"/>
  </cols>
  <sheetData>
    <row r="1" spans="1:13" x14ac:dyDescent="0.2">
      <c r="J1" s="42" t="s">
        <v>18</v>
      </c>
      <c r="K1" s="42"/>
    </row>
    <row r="2" spans="1:13" ht="12" customHeight="1" x14ac:dyDescent="0.2">
      <c r="J2" s="42" t="s">
        <v>98</v>
      </c>
      <c r="K2" s="42"/>
    </row>
    <row r="3" spans="1:13" ht="12" customHeight="1" x14ac:dyDescent="0.2">
      <c r="I3" s="42" t="s">
        <v>100</v>
      </c>
      <c r="J3" s="42"/>
      <c r="K3" s="42"/>
    </row>
    <row r="4" spans="1:13" ht="12" customHeight="1" x14ac:dyDescent="0.2">
      <c r="I4" s="42" t="s">
        <v>101</v>
      </c>
      <c r="J4" s="42"/>
      <c r="K4" s="42"/>
    </row>
    <row r="6" spans="1:13" hidden="1" x14ac:dyDescent="0.2">
      <c r="H6" s="1" t="s">
        <v>18</v>
      </c>
    </row>
    <row r="7" spans="1:13" ht="30" hidden="1" customHeight="1" thickBot="1" x14ac:dyDescent="0.25">
      <c r="H7" s="43" t="s">
        <v>26</v>
      </c>
      <c r="I7" s="43"/>
    </row>
    <row r="8" spans="1:13" hidden="1" x14ac:dyDescent="0.2">
      <c r="H8" s="1" t="s">
        <v>27</v>
      </c>
    </row>
    <row r="9" spans="1:13" ht="36.75" customHeight="1" x14ac:dyDescent="0.25">
      <c r="A9" s="57" t="s">
        <v>95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2"/>
      <c r="M9" s="2"/>
    </row>
    <row r="10" spans="1:13" ht="15.7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8"/>
    </row>
    <row r="11" spans="1:13" ht="16.5" thickBot="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8"/>
    </row>
    <row r="12" spans="1:13" ht="24.75" thickBot="1" x14ac:dyDescent="0.25">
      <c r="A12" s="9" t="s">
        <v>15</v>
      </c>
      <c r="B12" s="48" t="s">
        <v>20</v>
      </c>
      <c r="C12" s="49"/>
      <c r="D12" s="49"/>
      <c r="E12" s="49"/>
      <c r="F12" s="49"/>
      <c r="G12" s="49"/>
      <c r="H12" s="50"/>
      <c r="I12" s="10" t="s">
        <v>93</v>
      </c>
      <c r="J12" s="10" t="s">
        <v>94</v>
      </c>
      <c r="K12" s="11" t="s">
        <v>28</v>
      </c>
    </row>
    <row r="13" spans="1:13" x14ac:dyDescent="0.2">
      <c r="A13" s="12">
        <v>1</v>
      </c>
      <c r="B13" s="51">
        <v>2</v>
      </c>
      <c r="C13" s="52"/>
      <c r="D13" s="52"/>
      <c r="E13" s="52"/>
      <c r="F13" s="52"/>
      <c r="G13" s="52"/>
      <c r="H13" s="53"/>
      <c r="I13" s="13">
        <v>3</v>
      </c>
      <c r="J13" s="13">
        <v>4</v>
      </c>
      <c r="K13" s="12">
        <v>5</v>
      </c>
    </row>
    <row r="14" spans="1:13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3" ht="12.75" x14ac:dyDescent="0.2">
      <c r="A15" s="3" t="s">
        <v>16</v>
      </c>
      <c r="B15" s="54" t="s">
        <v>0</v>
      </c>
      <c r="C15" s="55"/>
      <c r="D15" s="55"/>
      <c r="E15" s="55"/>
      <c r="F15" s="55"/>
      <c r="G15" s="55"/>
      <c r="H15" s="56"/>
      <c r="I15" s="36">
        <f>SUM(I17+I19+I24+I27+I33+I39+I36)</f>
        <v>2716350</v>
      </c>
      <c r="J15" s="36">
        <f>SUM(J17+J19+J24+J27+J33+J39+J36)</f>
        <v>3375419.4299999997</v>
      </c>
      <c r="K15" s="30">
        <f>J15/I15*100</f>
        <v>124.26305262576618</v>
      </c>
    </row>
    <row r="16" spans="1:13" ht="12.75" x14ac:dyDescent="0.2">
      <c r="A16" s="4"/>
      <c r="B16" s="58"/>
      <c r="C16" s="59"/>
      <c r="D16" s="59"/>
      <c r="E16" s="59"/>
      <c r="F16" s="59"/>
      <c r="G16" s="59"/>
      <c r="H16" s="60"/>
      <c r="I16" s="37"/>
      <c r="J16" s="38"/>
      <c r="K16" s="28"/>
    </row>
    <row r="17" spans="1:11" ht="12.75" x14ac:dyDescent="0.2">
      <c r="A17" s="3" t="s">
        <v>12</v>
      </c>
      <c r="B17" s="44" t="s">
        <v>1</v>
      </c>
      <c r="C17" s="45"/>
      <c r="D17" s="45"/>
      <c r="E17" s="45"/>
      <c r="F17" s="45"/>
      <c r="G17" s="45"/>
      <c r="H17" s="46"/>
      <c r="I17" s="36">
        <f>I18</f>
        <v>343270</v>
      </c>
      <c r="J17" s="36">
        <f>J18</f>
        <v>406699.85</v>
      </c>
      <c r="K17" s="31">
        <f t="shared" ref="K17:K65" si="0">J17/I17*100</f>
        <v>118.47812217787748</v>
      </c>
    </row>
    <row r="18" spans="1:11" ht="12.75" x14ac:dyDescent="0.2">
      <c r="A18" s="5" t="s">
        <v>43</v>
      </c>
      <c r="B18" s="44" t="s">
        <v>2</v>
      </c>
      <c r="C18" s="45"/>
      <c r="D18" s="45"/>
      <c r="E18" s="45"/>
      <c r="F18" s="45"/>
      <c r="G18" s="45"/>
      <c r="H18" s="46"/>
      <c r="I18" s="39">
        <v>343270</v>
      </c>
      <c r="J18" s="39">
        <v>406699.85</v>
      </c>
      <c r="K18" s="14">
        <f t="shared" si="0"/>
        <v>118.47812217787748</v>
      </c>
    </row>
    <row r="19" spans="1:11" ht="14.25" x14ac:dyDescent="0.2">
      <c r="A19" s="3" t="s">
        <v>3</v>
      </c>
      <c r="B19" s="44" t="s">
        <v>4</v>
      </c>
      <c r="C19" s="45"/>
      <c r="D19" s="45"/>
      <c r="E19" s="45"/>
      <c r="F19" s="45"/>
      <c r="G19" s="45"/>
      <c r="H19" s="46"/>
      <c r="I19" s="32">
        <f>I20+I21</f>
        <v>554380</v>
      </c>
      <c r="J19" s="32">
        <f>J20+J21</f>
        <v>624876.88</v>
      </c>
      <c r="K19" s="33">
        <f t="shared" si="0"/>
        <v>112.71634618853494</v>
      </c>
    </row>
    <row r="20" spans="1:11" ht="15" x14ac:dyDescent="0.25">
      <c r="A20" s="5" t="s">
        <v>29</v>
      </c>
      <c r="B20" s="44" t="s">
        <v>30</v>
      </c>
      <c r="C20" s="45"/>
      <c r="D20" s="45"/>
      <c r="E20" s="45"/>
      <c r="F20" s="45"/>
      <c r="G20" s="45"/>
      <c r="H20" s="46"/>
      <c r="I20" s="21">
        <v>279600</v>
      </c>
      <c r="J20" s="20">
        <v>404576.08</v>
      </c>
      <c r="K20" s="17">
        <f t="shared" si="0"/>
        <v>144.69816881258942</v>
      </c>
    </row>
    <row r="21" spans="1:11" ht="15" x14ac:dyDescent="0.25">
      <c r="A21" s="5" t="s">
        <v>21</v>
      </c>
      <c r="B21" s="44" t="s">
        <v>17</v>
      </c>
      <c r="C21" s="45"/>
      <c r="D21" s="45"/>
      <c r="E21" s="45"/>
      <c r="F21" s="45"/>
      <c r="G21" s="45"/>
      <c r="H21" s="46"/>
      <c r="I21" s="21">
        <f>I22+I23</f>
        <v>274780</v>
      </c>
      <c r="J21" s="21">
        <f>J22+J23</f>
        <v>220300.79999999999</v>
      </c>
      <c r="K21" s="17">
        <f t="shared" si="0"/>
        <v>80.173520634689567</v>
      </c>
    </row>
    <row r="22" spans="1:11" ht="15" x14ac:dyDescent="0.25">
      <c r="A22" s="5" t="s">
        <v>31</v>
      </c>
      <c r="B22" s="61" t="s">
        <v>32</v>
      </c>
      <c r="C22" s="62"/>
      <c r="D22" s="62"/>
      <c r="E22" s="62"/>
      <c r="F22" s="62"/>
      <c r="G22" s="62"/>
      <c r="H22" s="63"/>
      <c r="I22" s="21">
        <v>134480</v>
      </c>
      <c r="J22" s="20">
        <v>93409</v>
      </c>
      <c r="K22" s="17">
        <f t="shared" si="0"/>
        <v>69.459399167162402</v>
      </c>
    </row>
    <row r="23" spans="1:11" ht="15" x14ac:dyDescent="0.25">
      <c r="A23" s="18" t="s">
        <v>33</v>
      </c>
      <c r="B23" s="61" t="s">
        <v>34</v>
      </c>
      <c r="C23" s="62"/>
      <c r="D23" s="62"/>
      <c r="E23" s="62"/>
      <c r="F23" s="62"/>
      <c r="G23" s="62"/>
      <c r="H23" s="63"/>
      <c r="I23" s="21">
        <v>140300</v>
      </c>
      <c r="J23" s="21">
        <v>126891.8</v>
      </c>
      <c r="K23" s="17">
        <f t="shared" si="0"/>
        <v>90.443193157519602</v>
      </c>
    </row>
    <row r="24" spans="1:11" ht="14.25" x14ac:dyDescent="0.2">
      <c r="A24" s="3" t="s">
        <v>13</v>
      </c>
      <c r="B24" s="44" t="s">
        <v>5</v>
      </c>
      <c r="C24" s="45"/>
      <c r="D24" s="45"/>
      <c r="E24" s="45"/>
      <c r="F24" s="45"/>
      <c r="G24" s="45"/>
      <c r="H24" s="46"/>
      <c r="I24" s="32">
        <f>I26</f>
        <v>15800</v>
      </c>
      <c r="J24" s="16">
        <f>J26</f>
        <v>13800</v>
      </c>
      <c r="K24" s="33">
        <f t="shared" si="0"/>
        <v>87.341772151898738</v>
      </c>
    </row>
    <row r="25" spans="1:11" ht="63.75" x14ac:dyDescent="0.2">
      <c r="A25" s="7" t="s">
        <v>35</v>
      </c>
      <c r="B25" s="44" t="s">
        <v>22</v>
      </c>
      <c r="C25" s="45"/>
      <c r="D25" s="45"/>
      <c r="E25" s="45"/>
      <c r="F25" s="45"/>
      <c r="G25" s="45"/>
      <c r="H25" s="46"/>
      <c r="I25" s="21">
        <f>I26</f>
        <v>15800</v>
      </c>
      <c r="J25" s="20">
        <f>J26</f>
        <v>13800</v>
      </c>
      <c r="K25" s="22">
        <f t="shared" si="0"/>
        <v>87.341772151898738</v>
      </c>
    </row>
    <row r="26" spans="1:11" ht="89.25" x14ac:dyDescent="0.2">
      <c r="A26" s="5" t="s">
        <v>36</v>
      </c>
      <c r="B26" s="44" t="s">
        <v>14</v>
      </c>
      <c r="C26" s="45"/>
      <c r="D26" s="45"/>
      <c r="E26" s="45"/>
      <c r="F26" s="45"/>
      <c r="G26" s="45"/>
      <c r="H26" s="46"/>
      <c r="I26" s="21">
        <v>15800</v>
      </c>
      <c r="J26" s="20">
        <v>13800</v>
      </c>
      <c r="K26" s="22">
        <f t="shared" si="0"/>
        <v>87.341772151898738</v>
      </c>
    </row>
    <row r="27" spans="1:11" ht="51" x14ac:dyDescent="0.2">
      <c r="A27" s="3" t="s">
        <v>6</v>
      </c>
      <c r="B27" s="44" t="s">
        <v>7</v>
      </c>
      <c r="C27" s="45"/>
      <c r="D27" s="45"/>
      <c r="E27" s="45"/>
      <c r="F27" s="45"/>
      <c r="G27" s="45"/>
      <c r="H27" s="46"/>
      <c r="I27" s="16">
        <f>I28+I31</f>
        <v>1776000</v>
      </c>
      <c r="J27" s="16">
        <f>J28+J31</f>
        <v>2196288.9</v>
      </c>
      <c r="K27" s="27">
        <f t="shared" si="0"/>
        <v>123.66491554054053</v>
      </c>
    </row>
    <row r="28" spans="1:11" ht="102" x14ac:dyDescent="0.2">
      <c r="A28" s="5" t="s">
        <v>37</v>
      </c>
      <c r="B28" s="44" t="s">
        <v>38</v>
      </c>
      <c r="C28" s="45"/>
      <c r="D28" s="45"/>
      <c r="E28" s="45"/>
      <c r="F28" s="45"/>
      <c r="G28" s="45"/>
      <c r="H28" s="46"/>
      <c r="I28" s="20">
        <f>I29+I30</f>
        <v>176000</v>
      </c>
      <c r="J28" s="20">
        <f>J29+J30</f>
        <v>162160.71000000002</v>
      </c>
      <c r="K28" s="22">
        <f t="shared" si="0"/>
        <v>92.136767045454562</v>
      </c>
    </row>
    <row r="29" spans="1:11" ht="89.25" x14ac:dyDescent="0.2">
      <c r="A29" s="5" t="s">
        <v>23</v>
      </c>
      <c r="B29" s="44" t="s">
        <v>19</v>
      </c>
      <c r="C29" s="45"/>
      <c r="D29" s="45"/>
      <c r="E29" s="45"/>
      <c r="F29" s="45"/>
      <c r="G29" s="45"/>
      <c r="H29" s="46"/>
      <c r="I29" s="20">
        <v>20000</v>
      </c>
      <c r="J29" s="23">
        <v>34622</v>
      </c>
      <c r="K29" s="22">
        <f t="shared" si="0"/>
        <v>173.11</v>
      </c>
    </row>
    <row r="30" spans="1:11" ht="51" x14ac:dyDescent="0.2">
      <c r="A30" s="5" t="s">
        <v>40</v>
      </c>
      <c r="B30" s="44" t="s">
        <v>41</v>
      </c>
      <c r="C30" s="45"/>
      <c r="D30" s="45"/>
      <c r="E30" s="45"/>
      <c r="F30" s="45"/>
      <c r="G30" s="45"/>
      <c r="H30" s="46"/>
      <c r="I30" s="20">
        <v>156000</v>
      </c>
      <c r="J30" s="20">
        <v>127538.71</v>
      </c>
      <c r="K30" s="22">
        <f t="shared" si="0"/>
        <v>81.755583333333334</v>
      </c>
    </row>
    <row r="31" spans="1:11" ht="89.25" x14ac:dyDescent="0.2">
      <c r="A31" s="19" t="s">
        <v>44</v>
      </c>
      <c r="B31" s="44" t="s">
        <v>46</v>
      </c>
      <c r="C31" s="73"/>
      <c r="D31" s="73"/>
      <c r="E31" s="73"/>
      <c r="F31" s="73"/>
      <c r="G31" s="73"/>
      <c r="H31" s="74"/>
      <c r="I31" s="20">
        <f>I32</f>
        <v>1600000</v>
      </c>
      <c r="J31" s="20">
        <f>J32</f>
        <v>2034128.19</v>
      </c>
      <c r="K31" s="22">
        <f t="shared" si="0"/>
        <v>127.13301187499999</v>
      </c>
    </row>
    <row r="32" spans="1:11" ht="89.25" x14ac:dyDescent="0.2">
      <c r="A32" s="5" t="s">
        <v>45</v>
      </c>
      <c r="B32" s="44" t="s">
        <v>66</v>
      </c>
      <c r="C32" s="45"/>
      <c r="D32" s="45"/>
      <c r="E32" s="45"/>
      <c r="F32" s="45"/>
      <c r="G32" s="45"/>
      <c r="H32" s="46"/>
      <c r="I32" s="20">
        <v>1600000</v>
      </c>
      <c r="J32" s="24">
        <v>2034128.19</v>
      </c>
      <c r="K32" s="22">
        <f t="shared" si="0"/>
        <v>127.13301187499999</v>
      </c>
    </row>
    <row r="33" spans="1:11" ht="38.25" x14ac:dyDescent="0.2">
      <c r="A33" s="6" t="s">
        <v>61</v>
      </c>
      <c r="B33" s="64" t="s">
        <v>47</v>
      </c>
      <c r="C33" s="65"/>
      <c r="D33" s="65"/>
      <c r="E33" s="65"/>
      <c r="F33" s="65"/>
      <c r="G33" s="65"/>
      <c r="H33" s="66"/>
      <c r="I33" s="26">
        <f>I34</f>
        <v>23700</v>
      </c>
      <c r="J33" s="26">
        <f>J34</f>
        <v>98991</v>
      </c>
      <c r="K33" s="22">
        <f t="shared" si="0"/>
        <v>417.68354430379748</v>
      </c>
    </row>
    <row r="34" spans="1:11" ht="25.5" x14ac:dyDescent="0.2">
      <c r="A34" s="5" t="s">
        <v>49</v>
      </c>
      <c r="B34" s="44" t="s">
        <v>48</v>
      </c>
      <c r="C34" s="45"/>
      <c r="D34" s="45"/>
      <c r="E34" s="45"/>
      <c r="F34" s="45"/>
      <c r="G34" s="45"/>
      <c r="H34" s="46"/>
      <c r="I34" s="20">
        <v>23700</v>
      </c>
      <c r="J34" s="20">
        <f>J35</f>
        <v>98991</v>
      </c>
      <c r="K34" s="22">
        <f t="shared" si="0"/>
        <v>417.68354430379748</v>
      </c>
    </row>
    <row r="35" spans="1:11" ht="25.5" x14ac:dyDescent="0.2">
      <c r="A35" s="5" t="s">
        <v>67</v>
      </c>
      <c r="B35" s="44" t="s">
        <v>68</v>
      </c>
      <c r="C35" s="45"/>
      <c r="D35" s="45"/>
      <c r="E35" s="45"/>
      <c r="F35" s="45"/>
      <c r="G35" s="45"/>
      <c r="H35" s="46"/>
      <c r="I35" s="20">
        <v>23700</v>
      </c>
      <c r="J35" s="25">
        <v>98991</v>
      </c>
      <c r="K35" s="22">
        <f t="shared" si="0"/>
        <v>417.68354430379748</v>
      </c>
    </row>
    <row r="36" spans="1:11" ht="28.5" x14ac:dyDescent="0.2">
      <c r="A36" s="34" t="s">
        <v>62</v>
      </c>
      <c r="B36" s="64" t="s">
        <v>59</v>
      </c>
      <c r="C36" s="65"/>
      <c r="D36" s="65"/>
      <c r="E36" s="65"/>
      <c r="F36" s="65"/>
      <c r="G36" s="65"/>
      <c r="H36" s="66"/>
      <c r="I36" s="16">
        <f>I37</f>
        <v>3200</v>
      </c>
      <c r="J36" s="29">
        <f>J37</f>
        <v>427.8</v>
      </c>
      <c r="K36" s="27">
        <f t="shared" si="0"/>
        <v>13.368750000000002</v>
      </c>
    </row>
    <row r="37" spans="1:11" ht="38.25" x14ac:dyDescent="0.2">
      <c r="A37" s="5" t="s">
        <v>63</v>
      </c>
      <c r="B37" s="67" t="s">
        <v>64</v>
      </c>
      <c r="C37" s="68"/>
      <c r="D37" s="68"/>
      <c r="E37" s="68"/>
      <c r="F37" s="68"/>
      <c r="G37" s="68"/>
      <c r="H37" s="69"/>
      <c r="I37" s="20">
        <f>I38</f>
        <v>3200</v>
      </c>
      <c r="J37" s="25">
        <f>J38</f>
        <v>427.8</v>
      </c>
      <c r="K37" s="22">
        <f t="shared" si="0"/>
        <v>13.368750000000002</v>
      </c>
    </row>
    <row r="38" spans="1:11" ht="76.5" x14ac:dyDescent="0.2">
      <c r="A38" s="5" t="s">
        <v>65</v>
      </c>
      <c r="B38" s="67" t="s">
        <v>60</v>
      </c>
      <c r="C38" s="68"/>
      <c r="D38" s="68"/>
      <c r="E38" s="68"/>
      <c r="F38" s="68"/>
      <c r="G38" s="68"/>
      <c r="H38" s="69"/>
      <c r="I38" s="20">
        <v>3200</v>
      </c>
      <c r="J38" s="25">
        <v>427.8</v>
      </c>
      <c r="K38" s="22">
        <f t="shared" si="0"/>
        <v>13.368750000000002</v>
      </c>
    </row>
    <row r="39" spans="1:11" ht="15" x14ac:dyDescent="0.2">
      <c r="A39" s="3" t="s">
        <v>50</v>
      </c>
      <c r="B39" s="70" t="s">
        <v>51</v>
      </c>
      <c r="C39" s="71"/>
      <c r="D39" s="71"/>
      <c r="E39" s="71"/>
      <c r="F39" s="71"/>
      <c r="G39" s="71"/>
      <c r="H39" s="72"/>
      <c r="I39" s="36">
        <f>I40</f>
        <v>0</v>
      </c>
      <c r="J39" s="29">
        <f>J40</f>
        <v>34335</v>
      </c>
      <c r="K39" s="27">
        <v>0</v>
      </c>
    </row>
    <row r="40" spans="1:11" ht="15" x14ac:dyDescent="0.2">
      <c r="A40" s="5" t="s">
        <v>52</v>
      </c>
      <c r="B40" s="70" t="s">
        <v>53</v>
      </c>
      <c r="C40" s="71"/>
      <c r="D40" s="71"/>
      <c r="E40" s="71"/>
      <c r="F40" s="71"/>
      <c r="G40" s="71"/>
      <c r="H40" s="72"/>
      <c r="I40" s="39">
        <v>0</v>
      </c>
      <c r="J40" s="25">
        <f>J41</f>
        <v>34335</v>
      </c>
      <c r="K40" s="22">
        <v>0</v>
      </c>
    </row>
    <row r="41" spans="1:11" ht="25.5" x14ac:dyDescent="0.2">
      <c r="A41" s="5" t="s">
        <v>69</v>
      </c>
      <c r="B41" s="70" t="s">
        <v>70</v>
      </c>
      <c r="C41" s="71"/>
      <c r="D41" s="71"/>
      <c r="E41" s="71"/>
      <c r="F41" s="71"/>
      <c r="G41" s="71"/>
      <c r="H41" s="72"/>
      <c r="I41" s="39">
        <v>0</v>
      </c>
      <c r="J41" s="25">
        <v>34335</v>
      </c>
      <c r="K41" s="22">
        <v>0</v>
      </c>
    </row>
    <row r="42" spans="1:11" ht="14.25" x14ac:dyDescent="0.2">
      <c r="A42" s="6" t="s">
        <v>8</v>
      </c>
      <c r="B42" s="78" t="s">
        <v>9</v>
      </c>
      <c r="C42" s="79"/>
      <c r="D42" s="79"/>
      <c r="E42" s="79"/>
      <c r="F42" s="79"/>
      <c r="G42" s="79"/>
      <c r="H42" s="80"/>
      <c r="I42" s="26">
        <f>I43</f>
        <v>31204493.890000001</v>
      </c>
      <c r="J42" s="26">
        <f>J43</f>
        <v>31184588.52</v>
      </c>
      <c r="K42" s="35">
        <f t="shared" si="0"/>
        <v>99.936209925178815</v>
      </c>
    </row>
    <row r="43" spans="1:11" ht="38.25" x14ac:dyDescent="0.2">
      <c r="A43" s="5" t="s">
        <v>10</v>
      </c>
      <c r="B43" s="44" t="s">
        <v>24</v>
      </c>
      <c r="C43" s="45"/>
      <c r="D43" s="45"/>
      <c r="E43" s="45"/>
      <c r="F43" s="45"/>
      <c r="G43" s="45"/>
      <c r="H43" s="46"/>
      <c r="I43" s="20">
        <f>I44+I47+I52+I55</f>
        <v>31204493.890000001</v>
      </c>
      <c r="J43" s="20">
        <f>J44+J47+J52+J55</f>
        <v>31184588.52</v>
      </c>
      <c r="K43" s="22">
        <f t="shared" si="0"/>
        <v>99.936209925178815</v>
      </c>
    </row>
    <row r="44" spans="1:11" ht="25.5" x14ac:dyDescent="0.2">
      <c r="A44" s="3" t="s">
        <v>42</v>
      </c>
      <c r="B44" s="54" t="s">
        <v>54</v>
      </c>
      <c r="C44" s="55"/>
      <c r="D44" s="55"/>
      <c r="E44" s="55"/>
      <c r="F44" s="55"/>
      <c r="G44" s="55"/>
      <c r="H44" s="56"/>
      <c r="I44" s="16">
        <f>I45+I46</f>
        <v>9604744.6400000006</v>
      </c>
      <c r="J44" s="16">
        <f>J45+J46</f>
        <v>9604744.6400000006</v>
      </c>
      <c r="K44" s="27">
        <f t="shared" si="0"/>
        <v>100</v>
      </c>
    </row>
    <row r="45" spans="1:11" ht="25.5" x14ac:dyDescent="0.2">
      <c r="A45" s="5" t="s">
        <v>71</v>
      </c>
      <c r="B45" s="44" t="s">
        <v>72</v>
      </c>
      <c r="C45" s="45"/>
      <c r="D45" s="45"/>
      <c r="E45" s="45"/>
      <c r="F45" s="45"/>
      <c r="G45" s="45"/>
      <c r="H45" s="46"/>
      <c r="I45" s="20">
        <v>6155458.6399999997</v>
      </c>
      <c r="J45" s="25">
        <v>6155458.6399999997</v>
      </c>
      <c r="K45" s="22">
        <f t="shared" si="0"/>
        <v>100</v>
      </c>
    </row>
    <row r="46" spans="1:11" ht="38.25" x14ac:dyDescent="0.2">
      <c r="A46" s="5" t="s">
        <v>73</v>
      </c>
      <c r="B46" s="44" t="s">
        <v>74</v>
      </c>
      <c r="C46" s="45"/>
      <c r="D46" s="45"/>
      <c r="E46" s="45"/>
      <c r="F46" s="45"/>
      <c r="G46" s="45"/>
      <c r="H46" s="46"/>
      <c r="I46" s="20">
        <v>3449286</v>
      </c>
      <c r="J46" s="25">
        <v>3449286</v>
      </c>
      <c r="K46" s="22">
        <f t="shared" si="0"/>
        <v>100</v>
      </c>
    </row>
    <row r="47" spans="1:11" ht="38.25" x14ac:dyDescent="0.2">
      <c r="A47" s="3" t="s">
        <v>39</v>
      </c>
      <c r="B47" s="54" t="s">
        <v>55</v>
      </c>
      <c r="C47" s="55"/>
      <c r="D47" s="55"/>
      <c r="E47" s="55"/>
      <c r="F47" s="55"/>
      <c r="G47" s="55"/>
      <c r="H47" s="56"/>
      <c r="I47" s="16">
        <f>I48+I51+I49+I50</f>
        <v>8418116.6500000004</v>
      </c>
      <c r="J47" s="16">
        <f>J48+J51+J49+J50</f>
        <v>8418116.6500000004</v>
      </c>
      <c r="K47" s="27">
        <f t="shared" si="0"/>
        <v>100</v>
      </c>
    </row>
    <row r="48" spans="1:11" ht="38.25" x14ac:dyDescent="0.2">
      <c r="A48" s="5" t="s">
        <v>75</v>
      </c>
      <c r="B48" s="75" t="s">
        <v>76</v>
      </c>
      <c r="C48" s="76"/>
      <c r="D48" s="76"/>
      <c r="E48" s="76"/>
      <c r="F48" s="76"/>
      <c r="G48" s="76"/>
      <c r="H48" s="77"/>
      <c r="I48" s="20">
        <f>7340849-84380-500000</f>
        <v>6756469</v>
      </c>
      <c r="J48" s="20">
        <v>6756469</v>
      </c>
      <c r="K48" s="22">
        <f t="shared" si="0"/>
        <v>100</v>
      </c>
    </row>
    <row r="49" spans="1:11" ht="25.5" x14ac:dyDescent="0.2">
      <c r="A49" s="5" t="s">
        <v>77</v>
      </c>
      <c r="B49" s="75" t="s">
        <v>76</v>
      </c>
      <c r="C49" s="76"/>
      <c r="D49" s="76"/>
      <c r="E49" s="76"/>
      <c r="F49" s="76"/>
      <c r="G49" s="76"/>
      <c r="H49" s="77"/>
      <c r="I49" s="20">
        <v>84380</v>
      </c>
      <c r="J49" s="20">
        <v>84380</v>
      </c>
      <c r="K49" s="22">
        <f t="shared" si="0"/>
        <v>100</v>
      </c>
    </row>
    <row r="50" spans="1:11" ht="25.5" x14ac:dyDescent="0.2">
      <c r="A50" s="5" t="s">
        <v>78</v>
      </c>
      <c r="B50" s="75" t="s">
        <v>76</v>
      </c>
      <c r="C50" s="76"/>
      <c r="D50" s="76"/>
      <c r="E50" s="76"/>
      <c r="F50" s="76"/>
      <c r="G50" s="76"/>
      <c r="H50" s="77"/>
      <c r="I50" s="20">
        <v>500000</v>
      </c>
      <c r="J50" s="20">
        <v>500000</v>
      </c>
      <c r="K50" s="22">
        <f t="shared" si="0"/>
        <v>100</v>
      </c>
    </row>
    <row r="51" spans="1:11" ht="38.25" x14ac:dyDescent="0.2">
      <c r="A51" s="5" t="s">
        <v>79</v>
      </c>
      <c r="B51" s="75" t="s">
        <v>80</v>
      </c>
      <c r="C51" s="76"/>
      <c r="D51" s="76"/>
      <c r="E51" s="76"/>
      <c r="F51" s="76"/>
      <c r="G51" s="76"/>
      <c r="H51" s="77"/>
      <c r="I51" s="20">
        <v>1077267.6499999999</v>
      </c>
      <c r="J51" s="20">
        <v>1077267.6499999999</v>
      </c>
      <c r="K51" s="22">
        <f t="shared" si="0"/>
        <v>100</v>
      </c>
    </row>
    <row r="52" spans="1:11" ht="25.5" x14ac:dyDescent="0.2">
      <c r="A52" s="3" t="s">
        <v>58</v>
      </c>
      <c r="B52" s="54" t="s">
        <v>56</v>
      </c>
      <c r="C52" s="55"/>
      <c r="D52" s="55"/>
      <c r="E52" s="55"/>
      <c r="F52" s="55"/>
      <c r="G52" s="55"/>
      <c r="H52" s="56"/>
      <c r="I52" s="16">
        <f>I53+I54</f>
        <v>253534.6</v>
      </c>
      <c r="J52" s="16">
        <f>J53+J54</f>
        <v>253534.6</v>
      </c>
      <c r="K52" s="27">
        <f t="shared" si="0"/>
        <v>100</v>
      </c>
    </row>
    <row r="53" spans="1:11" ht="63.75" x14ac:dyDescent="0.2">
      <c r="A53" s="41" t="s">
        <v>99</v>
      </c>
      <c r="B53" s="44" t="s">
        <v>81</v>
      </c>
      <c r="C53" s="45"/>
      <c r="D53" s="45"/>
      <c r="E53" s="45"/>
      <c r="F53" s="45"/>
      <c r="G53" s="45"/>
      <c r="H53" s="46"/>
      <c r="I53" s="20">
        <v>166034.6</v>
      </c>
      <c r="J53" s="25">
        <v>166034.6</v>
      </c>
      <c r="K53" s="22">
        <f t="shared" si="0"/>
        <v>100</v>
      </c>
    </row>
    <row r="54" spans="1:11" ht="25.5" x14ac:dyDescent="0.2">
      <c r="A54" s="5" t="s">
        <v>82</v>
      </c>
      <c r="B54" s="44" t="s">
        <v>83</v>
      </c>
      <c r="C54" s="45"/>
      <c r="D54" s="45"/>
      <c r="E54" s="45"/>
      <c r="F54" s="45"/>
      <c r="G54" s="45"/>
      <c r="H54" s="46"/>
      <c r="I54" s="20">
        <v>87500</v>
      </c>
      <c r="J54" s="25">
        <v>87500</v>
      </c>
      <c r="K54" s="22">
        <f t="shared" si="0"/>
        <v>100</v>
      </c>
    </row>
    <row r="55" spans="1:11" ht="14.25" x14ac:dyDescent="0.2">
      <c r="A55" s="3" t="s">
        <v>25</v>
      </c>
      <c r="B55" s="54" t="s">
        <v>57</v>
      </c>
      <c r="C55" s="55"/>
      <c r="D55" s="55"/>
      <c r="E55" s="55"/>
      <c r="F55" s="55"/>
      <c r="G55" s="55"/>
      <c r="H55" s="56"/>
      <c r="I55" s="16">
        <f>I56+I57</f>
        <v>12928098</v>
      </c>
      <c r="J55" s="16">
        <f>J56+J57</f>
        <v>12908192.629999999</v>
      </c>
      <c r="K55" s="27">
        <f t="shared" si="0"/>
        <v>99.84603017396681</v>
      </c>
    </row>
    <row r="56" spans="1:11" ht="76.5" x14ac:dyDescent="0.2">
      <c r="A56" s="5" t="s">
        <v>84</v>
      </c>
      <c r="B56" s="44" t="s">
        <v>85</v>
      </c>
      <c r="C56" s="45"/>
      <c r="D56" s="45"/>
      <c r="E56" s="45"/>
      <c r="F56" s="45"/>
      <c r="G56" s="45"/>
      <c r="H56" s="46"/>
      <c r="I56" s="20">
        <v>6409539</v>
      </c>
      <c r="J56" s="20">
        <v>6389633.6299999999</v>
      </c>
      <c r="K56" s="22">
        <f t="shared" si="0"/>
        <v>99.689441471531723</v>
      </c>
    </row>
    <row r="57" spans="1:11" ht="38.25" x14ac:dyDescent="0.2">
      <c r="A57" s="5" t="s">
        <v>86</v>
      </c>
      <c r="B57" s="44" t="s">
        <v>87</v>
      </c>
      <c r="C57" s="45"/>
      <c r="D57" s="45"/>
      <c r="E57" s="45"/>
      <c r="F57" s="45"/>
      <c r="G57" s="45"/>
      <c r="H57" s="46"/>
      <c r="I57" s="20">
        <f>I58+I59+I60+I61+I64+I62+I63</f>
        <v>6518559</v>
      </c>
      <c r="J57" s="20">
        <v>6518559</v>
      </c>
      <c r="K57" s="22">
        <f t="shared" si="0"/>
        <v>100</v>
      </c>
    </row>
    <row r="58" spans="1:11" ht="25.5" x14ac:dyDescent="0.2">
      <c r="A58" s="5" t="s">
        <v>88</v>
      </c>
      <c r="B58" s="44" t="s">
        <v>87</v>
      </c>
      <c r="C58" s="45"/>
      <c r="D58" s="45"/>
      <c r="E58" s="45"/>
      <c r="F58" s="45"/>
      <c r="G58" s="45"/>
      <c r="H58" s="46"/>
      <c r="I58" s="20">
        <f>1952500+176000</f>
        <v>2128500</v>
      </c>
      <c r="J58" s="20">
        <v>2128500</v>
      </c>
      <c r="K58" s="22">
        <f t="shared" si="0"/>
        <v>100</v>
      </c>
    </row>
    <row r="59" spans="1:11" ht="25.5" x14ac:dyDescent="0.2">
      <c r="A59" s="5" t="s">
        <v>89</v>
      </c>
      <c r="B59" s="44" t="s">
        <v>87</v>
      </c>
      <c r="C59" s="45"/>
      <c r="D59" s="45"/>
      <c r="E59" s="45"/>
      <c r="F59" s="45"/>
      <c r="G59" s="45"/>
      <c r="H59" s="46"/>
      <c r="I59" s="20">
        <v>739200</v>
      </c>
      <c r="J59" s="20">
        <f>39200+700000</f>
        <v>739200</v>
      </c>
      <c r="K59" s="22">
        <v>0</v>
      </c>
    </row>
    <row r="60" spans="1:11" ht="15" x14ac:dyDescent="0.2">
      <c r="A60" s="5" t="s">
        <v>90</v>
      </c>
      <c r="B60" s="44" t="s">
        <v>87</v>
      </c>
      <c r="C60" s="45"/>
      <c r="D60" s="45"/>
      <c r="E60" s="45"/>
      <c r="F60" s="45"/>
      <c r="G60" s="45"/>
      <c r="H60" s="46"/>
      <c r="I60" s="20">
        <v>281490</v>
      </c>
      <c r="J60" s="20">
        <v>281490</v>
      </c>
      <c r="K60" s="22">
        <f t="shared" si="0"/>
        <v>100</v>
      </c>
    </row>
    <row r="61" spans="1:11" ht="76.5" x14ac:dyDescent="0.2">
      <c r="A61" s="5" t="s">
        <v>91</v>
      </c>
      <c r="B61" s="44" t="s">
        <v>87</v>
      </c>
      <c r="C61" s="45"/>
      <c r="D61" s="45"/>
      <c r="E61" s="45"/>
      <c r="F61" s="45"/>
      <c r="G61" s="45"/>
      <c r="H61" s="46"/>
      <c r="I61" s="20">
        <v>1000000</v>
      </c>
      <c r="J61" s="20">
        <v>1000000</v>
      </c>
      <c r="K61" s="22">
        <f t="shared" si="0"/>
        <v>100</v>
      </c>
    </row>
    <row r="62" spans="1:11" ht="38.25" x14ac:dyDescent="0.2">
      <c r="A62" s="5" t="s">
        <v>96</v>
      </c>
      <c r="B62" s="44" t="s">
        <v>87</v>
      </c>
      <c r="C62" s="45"/>
      <c r="D62" s="45"/>
      <c r="E62" s="45"/>
      <c r="F62" s="45"/>
      <c r="G62" s="45"/>
      <c r="H62" s="46"/>
      <c r="I62" s="20">
        <v>510000</v>
      </c>
      <c r="J62" s="20">
        <v>510000</v>
      </c>
      <c r="K62" s="22">
        <f t="shared" si="0"/>
        <v>100</v>
      </c>
    </row>
    <row r="63" spans="1:11" ht="51" x14ac:dyDescent="0.2">
      <c r="A63" s="5" t="s">
        <v>97</v>
      </c>
      <c r="B63" s="44" t="s">
        <v>87</v>
      </c>
      <c r="C63" s="45"/>
      <c r="D63" s="45"/>
      <c r="E63" s="45"/>
      <c r="F63" s="45"/>
      <c r="G63" s="45"/>
      <c r="H63" s="46"/>
      <c r="I63" s="20">
        <v>100000</v>
      </c>
      <c r="J63" s="20">
        <v>100000</v>
      </c>
      <c r="K63" s="22">
        <f t="shared" si="0"/>
        <v>100</v>
      </c>
    </row>
    <row r="64" spans="1:11" ht="102" x14ac:dyDescent="0.2">
      <c r="A64" s="40" t="s">
        <v>92</v>
      </c>
      <c r="B64" s="44" t="s">
        <v>87</v>
      </c>
      <c r="C64" s="45"/>
      <c r="D64" s="45"/>
      <c r="E64" s="45"/>
      <c r="F64" s="45"/>
      <c r="G64" s="45"/>
      <c r="H64" s="46"/>
      <c r="I64" s="20">
        <v>1759369</v>
      </c>
      <c r="J64" s="20">
        <v>1759369</v>
      </c>
      <c r="K64" s="22">
        <f t="shared" si="0"/>
        <v>100</v>
      </c>
    </row>
    <row r="65" spans="1:11" ht="15.75" x14ac:dyDescent="0.2">
      <c r="A65" s="15" t="s">
        <v>11</v>
      </c>
      <c r="B65" s="81"/>
      <c r="C65" s="82"/>
      <c r="D65" s="82"/>
      <c r="E65" s="82"/>
      <c r="F65" s="82"/>
      <c r="G65" s="82"/>
      <c r="H65" s="83"/>
      <c r="I65" s="16">
        <f>SUM(I15+I42)</f>
        <v>33920843.890000001</v>
      </c>
      <c r="J65" s="16">
        <f>SUM(J15+J42)</f>
        <v>34560007.950000003</v>
      </c>
      <c r="K65" s="33">
        <f t="shared" si="0"/>
        <v>101.88428112836081</v>
      </c>
    </row>
  </sheetData>
  <mergeCells count="61">
    <mergeCell ref="B61:H61"/>
    <mergeCell ref="B62:H62"/>
    <mergeCell ref="B64:H64"/>
    <mergeCell ref="B65:H65"/>
    <mergeCell ref="B63:H63"/>
    <mergeCell ref="B51:H51"/>
    <mergeCell ref="B52:H52"/>
    <mergeCell ref="B53:H53"/>
    <mergeCell ref="B54:H54"/>
    <mergeCell ref="B55:H55"/>
    <mergeCell ref="B56:H56"/>
    <mergeCell ref="B57:H57"/>
    <mergeCell ref="B58:H58"/>
    <mergeCell ref="B59:H59"/>
    <mergeCell ref="B60:H6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30:H3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A9:K9"/>
    <mergeCell ref="A10:J10"/>
    <mergeCell ref="B16:H16"/>
    <mergeCell ref="B17:H17"/>
    <mergeCell ref="B18:H18"/>
    <mergeCell ref="B19:H19"/>
    <mergeCell ref="B20:H20"/>
    <mergeCell ref="A11:J11"/>
    <mergeCell ref="B12:H12"/>
    <mergeCell ref="B13:H13"/>
    <mergeCell ref="B15:H15"/>
    <mergeCell ref="J1:K1"/>
    <mergeCell ref="J2:K2"/>
    <mergeCell ref="I3:K3"/>
    <mergeCell ref="I4:K4"/>
    <mergeCell ref="H7:I7"/>
  </mergeCells>
  <hyperlinks>
    <hyperlink ref="A14" r:id="rId1" display="consultantplus://offline/ref=EAFC4F573E604D0A37B9EA73C233DDC9AF3D7E419508F62CE743B47F9717D70A41F7C86BC37DV848G"/>
    <hyperlink ref="A15" r:id="rId2" display="consultantplus://offline/ref=17C73F05C7FF55FB5A574486629E38BD957032ED1EA421357E42C7D5AA2B336EA92E1FF11DADF960rBD5H"/>
  </hyperlinks>
  <printOptions horizontalCentered="1"/>
  <pageMargins left="0.59055118110236227" right="0.19685039370078741" top="0.39370078740157483" bottom="0.39370078740157483" header="0" footer="0"/>
  <pageSetup paperSize="9" scale="78" fitToHeight="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Олупкина Н.А.</cp:lastModifiedBy>
  <cp:lastPrinted>2021-05-04T12:15:08Z</cp:lastPrinted>
  <dcterms:created xsi:type="dcterms:W3CDTF">1996-10-08T23:32:33Z</dcterms:created>
  <dcterms:modified xsi:type="dcterms:W3CDTF">2023-04-07T06:12:38Z</dcterms:modified>
</cp:coreProperties>
</file>