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" yWindow="15" windowWidth="20730" windowHeight="11760"/>
  </bookViews>
  <sheets>
    <sheet name="2023" sheetId="1" r:id="rId1"/>
  </sheets>
  <definedNames>
    <definedName name="_xlnm.Print_Titles" localSheetId="0">'2023'!$13:$14</definedName>
    <definedName name="_xlnm.Print_Area" localSheetId="0">'2023'!$A$1:$L$111</definedName>
  </definedNames>
  <calcPr calcId="125725"/>
</workbook>
</file>

<file path=xl/calcChain.xml><?xml version="1.0" encoding="utf-8"?>
<calcChain xmlns="http://schemas.openxmlformats.org/spreadsheetml/2006/main">
  <c r="I107" i="1"/>
  <c r="J107"/>
  <c r="K107"/>
  <c r="I108"/>
  <c r="J108"/>
  <c r="K108"/>
  <c r="I109"/>
  <c r="J109"/>
  <c r="K109"/>
  <c r="F109"/>
  <c r="F108" s="1"/>
  <c r="D108"/>
  <c r="E108"/>
  <c r="G108"/>
  <c r="H108"/>
  <c r="C108"/>
  <c r="D100" l="1"/>
  <c r="E100"/>
  <c r="F100"/>
  <c r="G100"/>
  <c r="H100"/>
  <c r="I62"/>
  <c r="J62"/>
  <c r="K62"/>
  <c r="I63"/>
  <c r="J63"/>
  <c r="K63"/>
  <c r="C100"/>
  <c r="I106" l="1"/>
  <c r="J106"/>
  <c r="K106"/>
  <c r="I60"/>
  <c r="J60"/>
  <c r="K60"/>
  <c r="I61"/>
  <c r="J61"/>
  <c r="K61"/>
  <c r="D59"/>
  <c r="E59"/>
  <c r="F59"/>
  <c r="G59"/>
  <c r="H59"/>
  <c r="C59"/>
  <c r="I105"/>
  <c r="J105"/>
  <c r="K105"/>
  <c r="G65" l="1"/>
  <c r="H65"/>
  <c r="F65"/>
  <c r="D65"/>
  <c r="E65"/>
  <c r="C65"/>
  <c r="K74"/>
  <c r="J74"/>
  <c r="I74"/>
  <c r="G99" l="1"/>
  <c r="H99"/>
  <c r="F99"/>
  <c r="F95"/>
  <c r="F94" s="1"/>
  <c r="G95"/>
  <c r="G94" s="1"/>
  <c r="H95"/>
  <c r="H94" s="1"/>
  <c r="F90"/>
  <c r="G90"/>
  <c r="H90"/>
  <c r="F76"/>
  <c r="G76"/>
  <c r="H76"/>
  <c r="F64"/>
  <c r="F54" s="1"/>
  <c r="H64"/>
  <c r="H54" s="1"/>
  <c r="G64"/>
  <c r="G54" s="1"/>
  <c r="F46"/>
  <c r="G46"/>
  <c r="H46"/>
  <c r="F43"/>
  <c r="G43"/>
  <c r="H43"/>
  <c r="F40"/>
  <c r="G40"/>
  <c r="H40"/>
  <c r="F38"/>
  <c r="G38"/>
  <c r="H38"/>
  <c r="F35"/>
  <c r="G35"/>
  <c r="H35"/>
  <c r="F31"/>
  <c r="G31"/>
  <c r="H31"/>
  <c r="F27"/>
  <c r="G27"/>
  <c r="H27"/>
  <c r="F23"/>
  <c r="G23"/>
  <c r="H23"/>
  <c r="F21"/>
  <c r="G21"/>
  <c r="H21"/>
  <c r="F19"/>
  <c r="G19"/>
  <c r="G17" s="1"/>
  <c r="H19"/>
  <c r="K104"/>
  <c r="J104"/>
  <c r="I104"/>
  <c r="K103"/>
  <c r="J103"/>
  <c r="I103"/>
  <c r="K102"/>
  <c r="J102"/>
  <c r="I102"/>
  <c r="K101"/>
  <c r="J101"/>
  <c r="I101"/>
  <c r="K98"/>
  <c r="J98"/>
  <c r="I98"/>
  <c r="K97"/>
  <c r="J97"/>
  <c r="I97"/>
  <c r="K96"/>
  <c r="J96"/>
  <c r="I96"/>
  <c r="K93"/>
  <c r="J93"/>
  <c r="I93"/>
  <c r="K92"/>
  <c r="J92"/>
  <c r="I92"/>
  <c r="K91"/>
  <c r="J91"/>
  <c r="I91"/>
  <c r="K89"/>
  <c r="J89"/>
  <c r="I89"/>
  <c r="K88"/>
  <c r="J88"/>
  <c r="I88"/>
  <c r="K87"/>
  <c r="J87"/>
  <c r="I87"/>
  <c r="K86"/>
  <c r="J86"/>
  <c r="I86"/>
  <c r="K85"/>
  <c r="J85"/>
  <c r="I85"/>
  <c r="K84"/>
  <c r="J84"/>
  <c r="K83"/>
  <c r="J83"/>
  <c r="I83"/>
  <c r="K82"/>
  <c r="J82"/>
  <c r="I82"/>
  <c r="K81"/>
  <c r="J81"/>
  <c r="I81"/>
  <c r="K80"/>
  <c r="J80"/>
  <c r="I80"/>
  <c r="K79"/>
  <c r="J79"/>
  <c r="I79"/>
  <c r="K78"/>
  <c r="J78"/>
  <c r="I78"/>
  <c r="K77"/>
  <c r="J77"/>
  <c r="I77"/>
  <c r="K73"/>
  <c r="J73"/>
  <c r="I73"/>
  <c r="K72"/>
  <c r="J72"/>
  <c r="I72"/>
  <c r="K71"/>
  <c r="J71"/>
  <c r="I71"/>
  <c r="K70"/>
  <c r="J70"/>
  <c r="I70"/>
  <c r="K69"/>
  <c r="J69"/>
  <c r="I69"/>
  <c r="K68"/>
  <c r="J68"/>
  <c r="I68"/>
  <c r="K67"/>
  <c r="J67"/>
  <c r="I67"/>
  <c r="K66"/>
  <c r="J66"/>
  <c r="I66"/>
  <c r="K65"/>
  <c r="J65"/>
  <c r="K59"/>
  <c r="J59"/>
  <c r="I59"/>
  <c r="K58"/>
  <c r="J58"/>
  <c r="I58"/>
  <c r="K57"/>
  <c r="J57"/>
  <c r="I57"/>
  <c r="K56"/>
  <c r="J56"/>
  <c r="I56"/>
  <c r="K55"/>
  <c r="J55"/>
  <c r="I55"/>
  <c r="K53"/>
  <c r="J53"/>
  <c r="I53"/>
  <c r="K51"/>
  <c r="J51"/>
  <c r="I51"/>
  <c r="K49"/>
  <c r="J49"/>
  <c r="I49"/>
  <c r="K48"/>
  <c r="J48"/>
  <c r="I48"/>
  <c r="K47"/>
  <c r="J47"/>
  <c r="I47"/>
  <c r="K45"/>
  <c r="J45"/>
  <c r="I45"/>
  <c r="K44"/>
  <c r="J44"/>
  <c r="I44"/>
  <c r="K42"/>
  <c r="J42"/>
  <c r="I42"/>
  <c r="K41"/>
  <c r="J41"/>
  <c r="I41"/>
  <c r="K39"/>
  <c r="J39"/>
  <c r="I39"/>
  <c r="K37"/>
  <c r="J37"/>
  <c r="I37"/>
  <c r="K36"/>
  <c r="J36"/>
  <c r="I36"/>
  <c r="K34"/>
  <c r="J34"/>
  <c r="I34"/>
  <c r="K33"/>
  <c r="J33"/>
  <c r="I33"/>
  <c r="K32"/>
  <c r="J32"/>
  <c r="I32"/>
  <c r="K30"/>
  <c r="J30"/>
  <c r="I30"/>
  <c r="K29"/>
  <c r="J29"/>
  <c r="I29"/>
  <c r="K28"/>
  <c r="J28"/>
  <c r="I28"/>
  <c r="K26"/>
  <c r="J26"/>
  <c r="I26"/>
  <c r="K25"/>
  <c r="J25"/>
  <c r="I25"/>
  <c r="K24"/>
  <c r="J24"/>
  <c r="I24"/>
  <c r="K22"/>
  <c r="J22"/>
  <c r="I22"/>
  <c r="K20"/>
  <c r="J20"/>
  <c r="I20"/>
  <c r="F17" l="1"/>
  <c r="G75"/>
  <c r="G52" s="1"/>
  <c r="G50" s="1"/>
  <c r="F75"/>
  <c r="F52" s="1"/>
  <c r="H75"/>
  <c r="H52" s="1"/>
  <c r="H50" s="1"/>
  <c r="H17"/>
  <c r="I65"/>
  <c r="E46"/>
  <c r="K46" s="1"/>
  <c r="D46"/>
  <c r="J46" s="1"/>
  <c r="C46"/>
  <c r="I46" s="1"/>
  <c r="E43"/>
  <c r="K43" s="1"/>
  <c r="D43"/>
  <c r="J43" s="1"/>
  <c r="C43"/>
  <c r="I43" s="1"/>
  <c r="E40"/>
  <c r="K40" s="1"/>
  <c r="D40"/>
  <c r="J40" s="1"/>
  <c r="C40"/>
  <c r="I40" s="1"/>
  <c r="E38"/>
  <c r="K38" s="1"/>
  <c r="D38"/>
  <c r="J38" s="1"/>
  <c r="C38"/>
  <c r="I38" s="1"/>
  <c r="E35"/>
  <c r="K35" s="1"/>
  <c r="D35"/>
  <c r="J35" s="1"/>
  <c r="C35"/>
  <c r="I35" s="1"/>
  <c r="E31"/>
  <c r="K31" s="1"/>
  <c r="D31"/>
  <c r="J31" s="1"/>
  <c r="C31"/>
  <c r="I31" s="1"/>
  <c r="E27"/>
  <c r="K27" s="1"/>
  <c r="D27"/>
  <c r="J27" s="1"/>
  <c r="C27"/>
  <c r="I27" s="1"/>
  <c r="E23"/>
  <c r="K23" s="1"/>
  <c r="D23"/>
  <c r="J23" s="1"/>
  <c r="C23"/>
  <c r="I23" s="1"/>
  <c r="E21"/>
  <c r="K21" s="1"/>
  <c r="D21"/>
  <c r="J21" s="1"/>
  <c r="C21"/>
  <c r="I21" s="1"/>
  <c r="E19"/>
  <c r="K19" s="1"/>
  <c r="D19"/>
  <c r="J19" s="1"/>
  <c r="C19"/>
  <c r="I19" s="1"/>
  <c r="F50" l="1"/>
  <c r="F111" s="1"/>
  <c r="H111"/>
  <c r="G111"/>
  <c r="K17"/>
  <c r="D17"/>
  <c r="J17" s="1"/>
  <c r="E17"/>
  <c r="C17"/>
  <c r="I17" s="1"/>
  <c r="J100"/>
  <c r="K100"/>
  <c r="I100"/>
  <c r="C84"/>
  <c r="D95"/>
  <c r="J95" s="1"/>
  <c r="E95"/>
  <c r="K95" s="1"/>
  <c r="C95"/>
  <c r="I95" s="1"/>
  <c r="C76" l="1"/>
  <c r="I76" s="1"/>
  <c r="I84"/>
  <c r="E99"/>
  <c r="K99" s="1"/>
  <c r="D99"/>
  <c r="J99" s="1"/>
  <c r="E94"/>
  <c r="K94" s="1"/>
  <c r="D94"/>
  <c r="J94" s="1"/>
  <c r="E90"/>
  <c r="K90" s="1"/>
  <c r="D90"/>
  <c r="J90" s="1"/>
  <c r="D76"/>
  <c r="J76" s="1"/>
  <c r="E76"/>
  <c r="K76" s="1"/>
  <c r="E64"/>
  <c r="E54" s="1"/>
  <c r="D64"/>
  <c r="D54" s="1"/>
  <c r="J64" l="1"/>
  <c r="K64"/>
  <c r="K54"/>
  <c r="E75"/>
  <c r="K75" s="1"/>
  <c r="D75"/>
  <c r="J75" s="1"/>
  <c r="J54"/>
  <c r="E52" l="1"/>
  <c r="D52"/>
  <c r="D50" s="1"/>
  <c r="K52" l="1"/>
  <c r="E50"/>
  <c r="J50"/>
  <c r="J52"/>
  <c r="D111" l="1"/>
  <c r="J111" s="1"/>
  <c r="E111"/>
  <c r="K111" s="1"/>
  <c r="K50"/>
  <c r="C99"/>
  <c r="I99" s="1"/>
  <c r="C90" l="1"/>
  <c r="I90" s="1"/>
  <c r="C64"/>
  <c r="C54" s="1"/>
  <c r="I54" l="1"/>
  <c r="I64"/>
  <c r="C94"/>
  <c r="C75" l="1"/>
  <c r="I75" s="1"/>
  <c r="I94"/>
  <c r="C52"/>
  <c r="I52" l="1"/>
  <c r="C50"/>
  <c r="C111"/>
  <c r="I111" s="1"/>
  <c r="I50"/>
</calcChain>
</file>

<file path=xl/sharedStrings.xml><?xml version="1.0" encoding="utf-8"?>
<sst xmlns="http://schemas.openxmlformats.org/spreadsheetml/2006/main" count="171" uniqueCount="162">
  <si>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</si>
  <si>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</si>
  <si>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</si>
  <si>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</si>
  <si>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</si>
  <si>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ПЛАТЕЖИ ПРИ ПОЛЬЗОВАНИИ ПРИРОДНЫМИ РЕСУРСАМИ</t>
  </si>
  <si>
    <t>Единый сельскохозяйственный налог</t>
  </si>
  <si>
    <t>1 00 00000 00 0000 000</t>
  </si>
  <si>
    <t>1 01 00000 00 0000 000</t>
  </si>
  <si>
    <t>1 01 02000 01 0000 110</t>
  </si>
  <si>
    <t>1 05 00000 00 0000 000</t>
  </si>
  <si>
    <t>1 08 00000 00 0000 000</t>
  </si>
  <si>
    <t>1 11 00000 00 0000 000</t>
  </si>
  <si>
    <t>1 12 00000 00 0000 000</t>
  </si>
  <si>
    <t>2 00 00000 00 0000 000</t>
  </si>
  <si>
    <t>Наименование доходов</t>
  </si>
  <si>
    <t>Код бюджетной классификации Российской Федерации</t>
  </si>
  <si>
    <t>ВСЕГО ДОХОДОВ</t>
  </si>
  <si>
    <t xml:space="preserve">Прочие субсидии </t>
  </si>
  <si>
    <t>Прочие субвенции</t>
  </si>
  <si>
    <t>БЕЗВОЗМЕЗДНЫЕ ПОСТУПЛЕНИЯ ОТ ДРУГИХ БЮДЖЕТОВ БЮДЖЕТНОЙ СИСТЕМЫ РОССИЙСКОЙ ФЕДЕРАЦИИ</t>
  </si>
  <si>
    <t>1 16 00000 00 0000 000</t>
  </si>
  <si>
    <t>ШТРАФЫ, САНКЦИИ, ВОЗМЕЩЕНИЕ УЩЕРБА</t>
  </si>
  <si>
    <t>ИНЫЕ МЕЖБЮДЖЕТНЫЕ ТРАНСФЕРТЫ</t>
  </si>
  <si>
    <t>из них :для предоставления дотаций бюджетам муниципальных образований из областного фонда финансовой поддержки поселений</t>
  </si>
  <si>
    <t>на осуществление государственных полномочий по организации и осуществлению деятельности по опеке и попечительству</t>
  </si>
  <si>
    <t>ДОХОДЫ ОТ ПРОДАЖИ МАТЕРИАЛЬНЫХ И НЕМАТЕРИАЛЬНЫХ АКТИВОВ</t>
  </si>
  <si>
    <t>1 14 00000 00 0000 000</t>
  </si>
  <si>
    <t>к решению Собрания депутатов</t>
  </si>
  <si>
    <t>на осуществление государственных полномочий по выплате вознаграждений профессиональным опекунам</t>
  </si>
  <si>
    <t>из них: субсидия на софинансирование вопросов местного значения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</si>
  <si>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</si>
  <si>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</si>
  <si>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</si>
  <si>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</si>
  <si>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</si>
  <si>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</si>
  <si>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Плата за негативное воздействие на окружающую среду</t>
  </si>
  <si>
    <t>1 12 01000 01 0000 120</t>
  </si>
  <si>
    <t>1 14 06000 00 0000 430</t>
  </si>
  <si>
    <t>ГОСУДАРСТВЕННАЯ ПОШЛИНА</t>
  </si>
  <si>
    <t>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</si>
  <si>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1 13 00000 00 0000 000</t>
  </si>
  <si>
    <t>Доходы от оказания платных услуг (работ)</t>
  </si>
  <si>
    <t>1 13 01000 00 0000 130</t>
  </si>
  <si>
    <t>Доходы от компенсации затрат государства</t>
  </si>
  <si>
    <t>1 13 02000 00 0000 130</t>
  </si>
  <si>
    <t>2 02 20000 00 0000 150</t>
  </si>
  <si>
    <t>2 02 29999 00 0000 150</t>
  </si>
  <si>
    <t>2 02 30000 00 0000 150</t>
  </si>
  <si>
    <t>2 02 39999 00 0000 150</t>
  </si>
  <si>
    <t>2 02 40000 00 0000 150</t>
  </si>
  <si>
    <t>Налог, взимаемый в связи с применением патентной системы налогообложения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</si>
  <si>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</si>
  <si>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</si>
  <si>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</si>
  <si>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</si>
  <si>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</si>
  <si>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1 05 04000 02 0000 110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</si>
  <si>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</si>
  <si>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</si>
  <si>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</si>
  <si>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</si>
  <si>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</si>
  <si>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</si>
  <si>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на развитие территориального общественного самоуправления в Архангельской области</t>
  </si>
  <si>
    <t>ДОХОДЫ ОТ ОКАЗАНИЯ ПЛАТНЫХ УСЛУГ И КОМПЕНСАЦИИ ЗАТРАТ ГОСУДАРСТВА</t>
  </si>
  <si>
    <t>НАЛОГОВЫЕ И НЕНАЛОГОВЫЕ ДОХОДЫ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</si>
  <si>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</si>
  <si>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</si>
  <si>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</si>
  <si>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</si>
  <si>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на укрепление материально-технической базы муниципальных дошкольных образовательных организаций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</si>
  <si>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</si>
  <si>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</si>
  <si>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</si>
  <si>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</si>
  <si>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</si>
  <si>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</si>
  <si>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2023 год</t>
  </si>
  <si>
    <t>2024 год</t>
  </si>
  <si>
    <t>2025 год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</si>
  <si>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</si>
  <si>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</si>
  <si>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</si>
  <si>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</si>
  <si>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</si>
  <si>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</si>
  <si>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</si>
  <si>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</si>
  <si>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</si>
  <si>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Прочие субсидии бюджетам муниципальных округов</t>
  </si>
  <si>
    <t>2 02 29999 14 0000 150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</si>
  <si>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</si>
  <si>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</si>
  <si>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</si>
  <si>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</si>
  <si>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</si>
  <si>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</si>
  <si>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</si>
  <si>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</si>
  <si>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</si>
  <si>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</si>
  <si>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</si>
  <si>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</si>
  <si>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</si>
  <si>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</si>
  <si>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</si>
  <si>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</si>
  <si>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Прочие межбюджетные трансферты, передаваемые бюджетам муниципальных округов</t>
  </si>
  <si>
    <t>2 02 49999 14 0000 150</t>
  </si>
  <si>
    <t>2 02 00000 00 0000 000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</si>
  <si>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</si>
  <si>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 xml:space="preserve">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
</t>
  </si>
  <si>
    <t>на меру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</t>
  </si>
  <si>
    <t>на реализацию мероприятий по социально-экономическому развитию муниципальных округов</t>
  </si>
  <si>
    <t xml:space="preserve"> из них: на осуществление государственных полномочий в сфере охраны труда</t>
  </si>
  <si>
    <t>на создание условий для обеспечения поселений и жителей муниципальных и городских округов услугами торговли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</si>
  <si>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</si>
  <si>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из них : на реализацию образовательных программ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</si>
  <si>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</si>
  <si>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</si>
  <si>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из них: на доставку муки и лекарственных средств в районы Крайнего Севера и приравненные к ним местности с ограниченными сроками завоза грузов</t>
  </si>
  <si>
    <t>Прогнозируемое поступление доходов бюджета муниципального округа на 2023 год и на плановый период 2024 и 2025 годов</t>
  </si>
  <si>
    <t>Приложение № 1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</si>
  <si>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</si>
  <si>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осуществление государственных полномочий в сфере административных правонарушений</t>
  </si>
  <si>
    <t>из нее: на осуществление государственных полномочий по созданию комиссий по делам несовершеннолетних и защите их прав</t>
  </si>
  <si>
    <t>НАЛОГИ НА ИМУЩЕСТВО</t>
  </si>
  <si>
    <t>1 06 00000 00 0000 110</t>
  </si>
  <si>
    <t>Налог на имущество физических лиц</t>
  </si>
  <si>
    <t>1 06 01000 00 0000 110</t>
  </si>
  <si>
    <t>Транспортный налог с физических лиц</t>
  </si>
  <si>
    <t>1 06 06000 00 0000 110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</si>
  <si>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</si>
  <si>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</si>
  <si>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</si>
  <si>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</si>
  <si>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</si>
  <si>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Мезенского муниципального округа</t>
  </si>
  <si>
    <t>Сумма, рублей</t>
  </si>
  <si>
    <t>от 15  декабря 2022 года № 42</t>
  </si>
  <si>
    <t>Предлагаемы поправки (+ увеличение, - уменьшение)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</si>
  <si>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1</t>
    </r>
  </si>
  <si>
    <t>"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</si>
  <si>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</si>
  <si>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>на организацию транспортного обслуживания населения на пассажирских муниципальных маршрутах водного транспорта</t>
  </si>
  <si>
    <t>Субсидии бюджетам муниципальных округов на государственную поддержку отрасли культуры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</si>
  <si>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</si>
  <si>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 на государственную поддержку отрасли культуры (Федеральный проект "Творческие люди")</t>
  </si>
  <si>
    <t>на оснащение объектов строительства сферы образования муниципальных образований Архангельск6ой области (учреждениям общего образования)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</si>
  <si>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</si>
  <si>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</si>
  <si>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</si>
  <si>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</si>
  <si>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</si>
  <si>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</si>
  <si>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</si>
  <si>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</si>
  <si>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</si>
  <si>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1 06 04000 00 0000 110</t>
  </si>
  <si>
    <t>от 09 февраля 2023 года № 87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</si>
</sst>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_р_._-;\-* #,##0.0_р_._-;_-* &quot;-&quot;?_р_._-;_-@_-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164" fontId="0" fillId="0" borderId="3" xfId="0" applyNumberFormat="1" applyBorder="1"/>
    <xf numFmtId="0" fontId="1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wrapText="1" indent="1"/>
    </xf>
    <xf numFmtId="0" fontId="5" fillId="0" borderId="4" xfId="0" quotePrefix="1" applyFont="1" applyBorder="1" applyAlignment="1">
      <alignment horizontal="center" vertical="center" wrapText="1"/>
    </xf>
    <xf numFmtId="0" fontId="0" fillId="0" borderId="4" xfId="0" applyBorder="1"/>
    <xf numFmtId="49" fontId="4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0" fontId="2" fillId="0" borderId="6" xfId="0" applyFont="1" applyBorder="1" applyAlignment="1">
      <alignment horizontal="left" vertical="center" wrapText="1" indent="1"/>
    </xf>
    <xf numFmtId="49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left" vertical="center" wrapText="1" indent="2"/>
    </xf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" fontId="7" fillId="0" borderId="0" xfId="0" applyNumberFormat="1" applyFont="1" applyAlignment="1">
      <alignment horizontal="right"/>
    </xf>
    <xf numFmtId="49" fontId="2" fillId="0" borderId="8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left" vertical="center" wrapText="1" indent="1"/>
    </xf>
    <xf numFmtId="0" fontId="0" fillId="0" borderId="1" xfId="0" applyBorder="1" applyAlignment="1">
      <alignment horizontal="left" wrapText="1" indent="1"/>
    </xf>
    <xf numFmtId="4" fontId="0" fillId="0" borderId="1" xfId="0" applyNumberFormat="1" applyBorder="1" applyAlignment="1">
      <alignment horizontal="right"/>
    </xf>
    <xf numFmtId="49" fontId="8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horizontal="left" vertical="justify" wrapText="1" indent="1"/>
    </xf>
    <xf numFmtId="0" fontId="9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justify" wrapText="1" indent="3"/>
    </xf>
    <xf numFmtId="4" fontId="1" fillId="0" borderId="1" xfId="2" applyNumberFormat="1" applyFont="1" applyFill="1" applyBorder="1" applyAlignment="1">
      <alignment horizontal="right"/>
    </xf>
    <xf numFmtId="4" fontId="1" fillId="0" borderId="14" xfId="2" applyNumberFormat="1" applyFont="1" applyFill="1" applyBorder="1" applyAlignment="1">
      <alignment horizontal="right"/>
    </xf>
    <xf numFmtId="0" fontId="0" fillId="0" borderId="1" xfId="0" quotePrefix="1" applyBorder="1" applyAlignment="1">
      <alignment horizontal="left" vertical="center" wrapText="1" indent="1"/>
    </xf>
    <xf numFmtId="0" fontId="10" fillId="0" borderId="0" xfId="0" applyFont="1" applyAlignment="1">
      <alignment horizontal="left" wrapText="1" indent="3"/>
    </xf>
    <xf numFmtId="0" fontId="10" fillId="0" borderId="0" xfId="0" applyFont="1" applyAlignment="1">
      <alignment horizontal="left" wrapText="1" indent="2"/>
    </xf>
    <xf numFmtId="49" fontId="2" fillId="0" borderId="1" xfId="0" applyNumberFormat="1" applyFont="1" applyBorder="1" applyAlignment="1">
      <alignment horizontal="center" vertical="center"/>
    </xf>
    <xf numFmtId="49" fontId="11" fillId="0" borderId="6" xfId="1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2"/>
  <sheetViews>
    <sheetView tabSelected="1" view="pageBreakPreview" zoomScale="124" zoomScaleNormal="100" zoomScaleSheetLayoutView="124" workbookViewId="0">
      <pane xSplit="5" ySplit="16" topLeftCell="I108" activePane="bottomRight" state="frozen"/>
      <selection pane="topRight" activeCell="F1" sqref="F1"/>
      <selection pane="bottomLeft" activeCell="A17" sqref="A17"/>
      <selection pane="bottomRight" activeCell="A4" sqref="A4"/>
    </sheetView>
  </sheetViews>
  <sheetFormatPr defaultRowHeight="12.75"/>
  <cols>
    <col min="1" max="1" width="76.85546875" customWidth="1"/>
    <col min="2" max="2" width="23" customWidth="1"/>
    <col min="3" max="3" width="16.7109375" hidden="1" customWidth="1"/>
    <col min="4" max="4" width="15.140625" hidden="1" customWidth="1"/>
    <col min="5" max="5" width="16.42578125" hidden="1" customWidth="1"/>
    <col min="6" max="6" width="15" hidden="1" customWidth="1"/>
    <col min="7" max="7" width="14" hidden="1" customWidth="1"/>
    <col min="8" max="8" width="18.5703125" hidden="1" customWidth="1"/>
    <col min="9" max="9" width="16" customWidth="1"/>
    <col min="10" max="10" width="16.28515625" customWidth="1"/>
    <col min="11" max="11" width="15.140625" customWidth="1"/>
    <col min="12" max="12" width="1.5703125" customWidth="1"/>
  </cols>
  <sheetData>
    <row r="1" spans="1:11">
      <c r="K1" s="14" t="s">
        <v>124</v>
      </c>
    </row>
    <row r="2" spans="1:11">
      <c r="K2" s="42" t="s">
        <v>28</v>
      </c>
    </row>
    <row r="3" spans="1:11">
      <c r="K3" s="42" t="s">
        <v>139</v>
      </c>
    </row>
    <row r="4" spans="1:11">
      <c r="K4" s="14" t="s">
        <v>161</v>
      </c>
    </row>
    <row r="6" spans="1:11">
      <c r="B6" s="10"/>
      <c r="E6" s="41"/>
      <c r="K6" s="41" t="s">
        <v>143</v>
      </c>
    </row>
    <row r="7" spans="1:11">
      <c r="B7" s="10"/>
      <c r="E7" s="42"/>
      <c r="K7" s="42" t="s">
        <v>28</v>
      </c>
    </row>
    <row r="8" spans="1:11">
      <c r="B8" s="10"/>
      <c r="E8" s="42"/>
      <c r="K8" s="42" t="s">
        <v>139</v>
      </c>
    </row>
    <row r="9" spans="1:11">
      <c r="B9" s="10"/>
      <c r="E9" s="41"/>
      <c r="K9" s="41" t="s">
        <v>141</v>
      </c>
    </row>
    <row r="10" spans="1:11">
      <c r="B10" s="10"/>
      <c r="C10" s="14"/>
    </row>
    <row r="11" spans="1:11" ht="18" customHeight="1">
      <c r="A11" s="65" t="s">
        <v>123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</row>
    <row r="12" spans="1:11" ht="13.5" customHeight="1">
      <c r="A12" s="18"/>
      <c r="B12" s="19"/>
      <c r="E12" s="43"/>
    </row>
    <row r="13" spans="1:11" ht="41.25" customHeight="1">
      <c r="A13" s="68" t="s">
        <v>15</v>
      </c>
      <c r="B13" s="68" t="s">
        <v>16</v>
      </c>
      <c r="C13" s="67" t="s">
        <v>140</v>
      </c>
      <c r="D13" s="63"/>
      <c r="E13" s="63"/>
      <c r="F13" s="67" t="s">
        <v>142</v>
      </c>
      <c r="G13" s="62"/>
      <c r="H13" s="70"/>
      <c r="I13" s="62" t="s">
        <v>140</v>
      </c>
      <c r="J13" s="63"/>
      <c r="K13" s="64"/>
    </row>
    <row r="14" spans="1:11" ht="24" customHeight="1">
      <c r="A14" s="69"/>
      <c r="B14" s="69"/>
      <c r="C14" s="53" t="s">
        <v>79</v>
      </c>
      <c r="D14" s="53" t="s">
        <v>80</v>
      </c>
      <c r="E14" s="53" t="s">
        <v>81</v>
      </c>
      <c r="F14" s="53" t="s">
        <v>79</v>
      </c>
      <c r="G14" s="53" t="s">
        <v>80</v>
      </c>
      <c r="H14" s="53" t="s">
        <v>81</v>
      </c>
      <c r="I14" s="53" t="s">
        <v>79</v>
      </c>
      <c r="J14" s="53" t="s">
        <v>80</v>
      </c>
      <c r="K14" s="53" t="s">
        <v>81</v>
      </c>
    </row>
    <row r="15" spans="1:11" ht="9.9499999999999993" customHeight="1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/>
      <c r="G15" s="2"/>
      <c r="H15" s="2"/>
      <c r="I15" s="2">
        <v>3</v>
      </c>
      <c r="J15" s="2">
        <v>4</v>
      </c>
      <c r="K15" s="2">
        <v>5</v>
      </c>
    </row>
    <row r="16" spans="1:11">
      <c r="A16" s="3"/>
      <c r="B16" s="4"/>
      <c r="C16" s="12"/>
      <c r="D16" s="12"/>
      <c r="E16" s="12"/>
      <c r="F16" s="12"/>
      <c r="G16" s="12"/>
      <c r="H16" s="12"/>
      <c r="I16" s="12"/>
      <c r="J16" s="12"/>
      <c r="K16" s="12"/>
    </row>
    <row r="17" spans="1:11" ht="18" customHeight="1">
      <c r="A17" s="5" t="s">
        <v>67</v>
      </c>
      <c r="B17" s="20" t="s">
        <v>7</v>
      </c>
      <c r="C17" s="38">
        <f>C19+C21+C23+C27+C31+C35+C40+C38+C43+C46</f>
        <v>238412299</v>
      </c>
      <c r="D17" s="38">
        <f>D19+D21+D23+D27+D31+D35+D40+D38+D43+D46</f>
        <v>248973300</v>
      </c>
      <c r="E17" s="38">
        <f>E19+E21+E23+E27+E31+E35+E40+E38+E43+E46</f>
        <v>262059000</v>
      </c>
      <c r="F17" s="38">
        <f t="shared" ref="F17:H17" si="0">F19+F21+F23+F27+F31+F35+F40+F38+F43+F46</f>
        <v>0</v>
      </c>
      <c r="G17" s="38">
        <f t="shared" si="0"/>
        <v>0</v>
      </c>
      <c r="H17" s="38">
        <f t="shared" si="0"/>
        <v>0</v>
      </c>
      <c r="I17" s="38">
        <f>C17+F17</f>
        <v>238412299</v>
      </c>
      <c r="J17" s="38">
        <f>D17+G17</f>
        <v>248973300</v>
      </c>
      <c r="K17" s="38">
        <f>E17+H17</f>
        <v>262059000</v>
      </c>
    </row>
    <row r="18" spans="1:11">
      <c r="A18" s="5"/>
      <c r="B18" s="20"/>
      <c r="C18" s="39"/>
      <c r="D18" s="39"/>
      <c r="E18" s="39"/>
      <c r="F18" s="39"/>
      <c r="G18" s="39"/>
      <c r="H18" s="39"/>
      <c r="I18" s="39"/>
      <c r="J18" s="39"/>
      <c r="K18" s="39"/>
    </row>
    <row r="19" spans="1:11" ht="18.75" customHeight="1">
      <c r="A19" s="6" t="s">
        <v>4</v>
      </c>
      <c r="B19" s="21" t="s">
        <v>8</v>
      </c>
      <c r="C19" s="39">
        <f>C20</f>
        <v>162512235</v>
      </c>
      <c r="D19" s="39">
        <f t="shared" ref="D19:H19" si="1">D20</f>
        <v>174411100</v>
      </c>
      <c r="E19" s="39">
        <f t="shared" si="1"/>
        <v>185682200</v>
      </c>
      <c r="F19" s="39">
        <f t="shared" si="1"/>
        <v>0</v>
      </c>
      <c r="G19" s="39">
        <f t="shared" si="1"/>
        <v>0</v>
      </c>
      <c r="H19" s="39">
        <f t="shared" si="1"/>
        <v>0</v>
      </c>
      <c r="I19" s="39">
        <f t="shared" ref="I19:I83" si="2">C19+F19</f>
        <v>162512235</v>
      </c>
      <c r="J19" s="39">
        <f t="shared" ref="J19:J83" si="3">D19+G19</f>
        <v>174411100</v>
      </c>
      <c r="K19" s="39">
        <f t="shared" ref="K19:K83" si="4">E19+H19</f>
        <v>185682200</v>
      </c>
    </row>
    <row r="20" spans="1:11">
      <c r="A20" s="7" t="s">
        <v>0</v>
      </c>
      <c r="B20" s="21" t="s">
        <v>9</v>
      </c>
      <c r="C20" s="39">
        <v>162512235</v>
      </c>
      <c r="D20" s="39">
        <v>174411100</v>
      </c>
      <c r="E20" s="39">
        <v>185682200</v>
      </c>
      <c r="F20" s="39"/>
      <c r="G20" s="39"/>
      <c r="H20" s="39"/>
      <c r="I20" s="39">
        <f t="shared" si="2"/>
        <v>162512235</v>
      </c>
      <c r="J20" s="39">
        <f t="shared" si="3"/>
        <v>174411100</v>
      </c>
      <c r="K20" s="39">
        <f t="shared" si="4"/>
        <v>185682200</v>
      </c>
    </row>
    <row r="21" spans="1:11" ht="29.25" customHeight="1">
      <c r="A21" s="8" t="s">
        <v>31</v>
      </c>
      <c r="B21" s="21" t="s">
        <v>32</v>
      </c>
      <c r="C21" s="39">
        <f>C22</f>
        <v>15692882</v>
      </c>
      <c r="D21" s="39">
        <f t="shared" ref="D21:H21" si="5">D22</f>
        <v>16879000</v>
      </c>
      <c r="E21" s="39">
        <f t="shared" si="5"/>
        <v>17687000</v>
      </c>
      <c r="F21" s="39">
        <f t="shared" si="5"/>
        <v>0</v>
      </c>
      <c r="G21" s="39">
        <f t="shared" si="5"/>
        <v>0</v>
      </c>
      <c r="H21" s="39">
        <f t="shared" si="5"/>
        <v>0</v>
      </c>
      <c r="I21" s="39">
        <f t="shared" si="2"/>
        <v>15692882</v>
      </c>
      <c r="J21" s="39">
        <f t="shared" si="3"/>
        <v>16879000</v>
      </c>
      <c r="K21" s="39">
        <f t="shared" si="4"/>
        <v>17687000</v>
      </c>
    </row>
    <row r="22" spans="1:11" ht="25.5">
      <c r="A22" s="7" t="s">
        <v>33</v>
      </c>
      <c r="B22" s="21" t="s">
        <v>34</v>
      </c>
      <c r="C22" s="39">
        <v>15692882</v>
      </c>
      <c r="D22" s="39">
        <v>16879000</v>
      </c>
      <c r="E22" s="39">
        <v>17687000</v>
      </c>
      <c r="F22" s="39"/>
      <c r="G22" s="39"/>
      <c r="H22" s="39"/>
      <c r="I22" s="39">
        <f t="shared" si="2"/>
        <v>15692882</v>
      </c>
      <c r="J22" s="39">
        <f t="shared" si="3"/>
        <v>16879000</v>
      </c>
      <c r="K22" s="39">
        <f t="shared" si="4"/>
        <v>17687000</v>
      </c>
    </row>
    <row r="23" spans="1:11" ht="18.75" customHeight="1">
      <c r="A23" s="8" t="s">
        <v>1</v>
      </c>
      <c r="B23" s="21" t="s">
        <v>10</v>
      </c>
      <c r="C23" s="39">
        <f>SUM(C24:C26)</f>
        <v>23096000</v>
      </c>
      <c r="D23" s="39">
        <f t="shared" ref="D23:H23" si="6">SUM(D24:D26)</f>
        <v>23765100</v>
      </c>
      <c r="E23" s="39">
        <f t="shared" si="6"/>
        <v>24649400</v>
      </c>
      <c r="F23" s="39">
        <f t="shared" si="6"/>
        <v>0</v>
      </c>
      <c r="G23" s="39">
        <f t="shared" si="6"/>
        <v>0</v>
      </c>
      <c r="H23" s="39">
        <f t="shared" si="6"/>
        <v>0</v>
      </c>
      <c r="I23" s="39">
        <f t="shared" si="2"/>
        <v>23096000</v>
      </c>
      <c r="J23" s="39">
        <f t="shared" si="3"/>
        <v>23765100</v>
      </c>
      <c r="K23" s="39">
        <f t="shared" si="4"/>
        <v>24649400</v>
      </c>
    </row>
    <row r="24" spans="1:11">
      <c r="A24" s="7" t="s">
        <v>55</v>
      </c>
      <c r="B24" s="21" t="s">
        <v>56</v>
      </c>
      <c r="C24" s="39">
        <v>4079000</v>
      </c>
      <c r="D24" s="39">
        <v>4279300</v>
      </c>
      <c r="E24" s="39">
        <v>4455600</v>
      </c>
      <c r="F24" s="39"/>
      <c r="G24" s="39"/>
      <c r="H24" s="39"/>
      <c r="I24" s="39">
        <f t="shared" si="2"/>
        <v>4079000</v>
      </c>
      <c r="J24" s="39">
        <f t="shared" si="3"/>
        <v>4279300</v>
      </c>
      <c r="K24" s="39">
        <f t="shared" si="4"/>
        <v>4455600</v>
      </c>
    </row>
    <row r="25" spans="1:11">
      <c r="A25" s="7" t="s">
        <v>6</v>
      </c>
      <c r="B25" s="21" t="s">
        <v>57</v>
      </c>
      <c r="C25" s="39">
        <v>17362000</v>
      </c>
      <c r="D25" s="39">
        <v>17697100</v>
      </c>
      <c r="E25" s="39">
        <v>18331800</v>
      </c>
      <c r="F25" s="39"/>
      <c r="G25" s="39"/>
      <c r="H25" s="39"/>
      <c r="I25" s="39">
        <f t="shared" si="2"/>
        <v>17362000</v>
      </c>
      <c r="J25" s="39">
        <f t="shared" si="3"/>
        <v>17697100</v>
      </c>
      <c r="K25" s="39">
        <f t="shared" si="4"/>
        <v>18331800</v>
      </c>
    </row>
    <row r="26" spans="1:11">
      <c r="A26" s="7" t="s">
        <v>52</v>
      </c>
      <c r="B26" s="21" t="s">
        <v>58</v>
      </c>
      <c r="C26" s="39">
        <v>1655000</v>
      </c>
      <c r="D26" s="39">
        <v>1788700</v>
      </c>
      <c r="E26" s="39">
        <v>1862000</v>
      </c>
      <c r="F26" s="39"/>
      <c r="G26" s="39"/>
      <c r="H26" s="39"/>
      <c r="I26" s="39">
        <f t="shared" si="2"/>
        <v>1655000</v>
      </c>
      <c r="J26" s="39">
        <f t="shared" si="3"/>
        <v>1788700</v>
      </c>
      <c r="K26" s="39">
        <f t="shared" si="4"/>
        <v>1862000</v>
      </c>
    </row>
    <row r="27" spans="1:11" ht="18.75" customHeight="1">
      <c r="A27" s="8" t="s">
        <v>128</v>
      </c>
      <c r="B27" s="21" t="s">
        <v>129</v>
      </c>
      <c r="C27" s="39">
        <f>SUM(C28:C30)</f>
        <v>10277207</v>
      </c>
      <c r="D27" s="39">
        <f>SUM(D28:D30)</f>
        <v>10300200</v>
      </c>
      <c r="E27" s="39">
        <f>SUM(E28:E30)</f>
        <v>10323300</v>
      </c>
      <c r="F27" s="39">
        <f t="shared" ref="F27:H27" si="7">SUM(F28:F30)</f>
        <v>0</v>
      </c>
      <c r="G27" s="39">
        <f t="shared" si="7"/>
        <v>0</v>
      </c>
      <c r="H27" s="39">
        <f t="shared" si="7"/>
        <v>0</v>
      </c>
      <c r="I27" s="39">
        <f t="shared" si="2"/>
        <v>10277207</v>
      </c>
      <c r="J27" s="39">
        <f t="shared" si="3"/>
        <v>10300200</v>
      </c>
      <c r="K27" s="39">
        <f t="shared" si="4"/>
        <v>10323300</v>
      </c>
    </row>
    <row r="28" spans="1:11">
      <c r="A28" s="7" t="s">
        <v>130</v>
      </c>
      <c r="B28" s="21" t="s">
        <v>131</v>
      </c>
      <c r="C28" s="39">
        <v>1417000</v>
      </c>
      <c r="D28" s="39">
        <v>1417000</v>
      </c>
      <c r="E28" s="39">
        <v>1417000</v>
      </c>
      <c r="F28" s="39"/>
      <c r="G28" s="39"/>
      <c r="H28" s="39"/>
      <c r="I28" s="39">
        <f t="shared" si="2"/>
        <v>1417000</v>
      </c>
      <c r="J28" s="39">
        <f t="shared" si="3"/>
        <v>1417000</v>
      </c>
      <c r="K28" s="39">
        <f t="shared" si="4"/>
        <v>1417000</v>
      </c>
    </row>
    <row r="29" spans="1:11">
      <c r="A29" s="7" t="s">
        <v>132</v>
      </c>
      <c r="B29" s="21" t="s">
        <v>160</v>
      </c>
      <c r="C29" s="39">
        <v>7415207</v>
      </c>
      <c r="D29" s="39">
        <v>7438200</v>
      </c>
      <c r="E29" s="39">
        <v>7461300</v>
      </c>
      <c r="F29" s="39"/>
      <c r="G29" s="39"/>
      <c r="H29" s="39"/>
      <c r="I29" s="39">
        <f t="shared" si="2"/>
        <v>7415207</v>
      </c>
      <c r="J29" s="39">
        <f t="shared" si="3"/>
        <v>7438200</v>
      </c>
      <c r="K29" s="39">
        <f t="shared" si="4"/>
        <v>7461300</v>
      </c>
    </row>
    <row r="30" spans="1:11">
      <c r="A30" s="7" t="s">
        <v>134</v>
      </c>
      <c r="B30" s="21" t="s">
        <v>133</v>
      </c>
      <c r="C30" s="39">
        <v>1445000</v>
      </c>
      <c r="D30" s="39">
        <v>1445000</v>
      </c>
      <c r="E30" s="39">
        <v>1445000</v>
      </c>
      <c r="F30" s="39"/>
      <c r="G30" s="39"/>
      <c r="H30" s="39"/>
      <c r="I30" s="39">
        <f t="shared" si="2"/>
        <v>1445000</v>
      </c>
      <c r="J30" s="39">
        <f t="shared" si="3"/>
        <v>1445000</v>
      </c>
      <c r="K30" s="39">
        <f t="shared" si="4"/>
        <v>1445000</v>
      </c>
    </row>
    <row r="31" spans="1:11" ht="18.75" customHeight="1">
      <c r="A31" s="8" t="s">
        <v>40</v>
      </c>
      <c r="B31" s="21" t="s">
        <v>11</v>
      </c>
      <c r="C31" s="39">
        <f>SUM(C32:C34)</f>
        <v>2003000</v>
      </c>
      <c r="D31" s="39">
        <f t="shared" ref="D31:H31" si="8">SUM(D32:D34)</f>
        <v>2058000</v>
      </c>
      <c r="E31" s="39">
        <f t="shared" si="8"/>
        <v>2107200</v>
      </c>
      <c r="F31" s="39">
        <f t="shared" si="8"/>
        <v>0</v>
      </c>
      <c r="G31" s="39">
        <f t="shared" si="8"/>
        <v>0</v>
      </c>
      <c r="H31" s="39">
        <f t="shared" si="8"/>
        <v>0</v>
      </c>
      <c r="I31" s="39">
        <f t="shared" si="2"/>
        <v>2003000</v>
      </c>
      <c r="J31" s="39">
        <f t="shared" si="3"/>
        <v>2058000</v>
      </c>
      <c r="K31" s="39">
        <f t="shared" si="4"/>
        <v>2107200</v>
      </c>
    </row>
    <row r="32" spans="1:11" ht="25.5">
      <c r="A32" s="7" t="s">
        <v>59</v>
      </c>
      <c r="B32" s="21" t="s">
        <v>60</v>
      </c>
      <c r="C32" s="49">
        <v>995300</v>
      </c>
      <c r="D32" s="39">
        <v>1022600</v>
      </c>
      <c r="E32" s="39">
        <v>1047000</v>
      </c>
      <c r="F32" s="49"/>
      <c r="G32" s="39"/>
      <c r="H32" s="39"/>
      <c r="I32" s="49">
        <f t="shared" si="2"/>
        <v>995300</v>
      </c>
      <c r="J32" s="39">
        <f t="shared" si="3"/>
        <v>1022600</v>
      </c>
      <c r="K32" s="39">
        <f t="shared" si="4"/>
        <v>1047000</v>
      </c>
    </row>
    <row r="33" spans="1:11" ht="31.5" customHeight="1">
      <c r="A33" s="7" t="s">
        <v>135</v>
      </c>
      <c r="B33" s="21" t="s">
        <v>136</v>
      </c>
      <c r="C33" s="39">
        <v>66500</v>
      </c>
      <c r="D33" s="39">
        <v>68400</v>
      </c>
      <c r="E33" s="39">
        <v>70100</v>
      </c>
      <c r="F33" s="39"/>
      <c r="G33" s="39"/>
      <c r="H33" s="39"/>
      <c r="I33" s="39">
        <f t="shared" si="2"/>
        <v>66500</v>
      </c>
      <c r="J33" s="39">
        <f t="shared" si="3"/>
        <v>68400</v>
      </c>
      <c r="K33" s="39">
        <f t="shared" si="4"/>
        <v>70100</v>
      </c>
    </row>
    <row r="34" spans="1:11" ht="25.5">
      <c r="A34" s="48" t="s">
        <v>61</v>
      </c>
      <c r="B34" s="28" t="s">
        <v>62</v>
      </c>
      <c r="C34" s="49">
        <v>941200</v>
      </c>
      <c r="D34" s="39">
        <v>967000</v>
      </c>
      <c r="E34" s="39">
        <v>990100</v>
      </c>
      <c r="F34" s="49"/>
      <c r="G34" s="39"/>
      <c r="H34" s="39"/>
      <c r="I34" s="49">
        <f t="shared" si="2"/>
        <v>941200</v>
      </c>
      <c r="J34" s="39">
        <f t="shared" si="3"/>
        <v>967000</v>
      </c>
      <c r="K34" s="39">
        <f t="shared" si="4"/>
        <v>990100</v>
      </c>
    </row>
    <row r="35" spans="1:11" ht="25.5">
      <c r="A35" s="6" t="s">
        <v>2</v>
      </c>
      <c r="B35" s="21" t="s">
        <v>12</v>
      </c>
      <c r="C35" s="39">
        <f>SUM(C36:C37)</f>
        <v>8047581</v>
      </c>
      <c r="D35" s="39">
        <f t="shared" ref="D35:H35" si="9">SUM(D36:D37)</f>
        <v>5812600</v>
      </c>
      <c r="E35" s="39">
        <f t="shared" si="9"/>
        <v>5807600</v>
      </c>
      <c r="F35" s="39">
        <f t="shared" si="9"/>
        <v>0</v>
      </c>
      <c r="G35" s="39">
        <f t="shared" si="9"/>
        <v>0</v>
      </c>
      <c r="H35" s="39">
        <f t="shared" si="9"/>
        <v>0</v>
      </c>
      <c r="I35" s="39">
        <f t="shared" si="2"/>
        <v>8047581</v>
      </c>
      <c r="J35" s="39">
        <f t="shared" si="3"/>
        <v>5812600</v>
      </c>
      <c r="K35" s="39">
        <f t="shared" si="4"/>
        <v>5807600</v>
      </c>
    </row>
    <row r="36" spans="1:11" ht="51">
      <c r="A36" s="7" t="s">
        <v>35</v>
      </c>
      <c r="B36" s="28" t="s">
        <v>36</v>
      </c>
      <c r="C36" s="39">
        <v>3947581</v>
      </c>
      <c r="D36" s="39">
        <v>3504600</v>
      </c>
      <c r="E36" s="39">
        <v>3504600</v>
      </c>
      <c r="F36" s="39"/>
      <c r="G36" s="39"/>
      <c r="H36" s="39"/>
      <c r="I36" s="39">
        <f t="shared" si="2"/>
        <v>3947581</v>
      </c>
      <c r="J36" s="39">
        <f t="shared" si="3"/>
        <v>3504600</v>
      </c>
      <c r="K36" s="39">
        <f t="shared" si="4"/>
        <v>3504600</v>
      </c>
    </row>
    <row r="37" spans="1:11" ht="51">
      <c r="A37" s="7" t="s">
        <v>77</v>
      </c>
      <c r="B37" s="22" t="s">
        <v>76</v>
      </c>
      <c r="C37" s="39">
        <v>4100000</v>
      </c>
      <c r="D37" s="39">
        <v>2308000</v>
      </c>
      <c r="E37" s="39">
        <v>2303000</v>
      </c>
      <c r="F37" s="39"/>
      <c r="G37" s="39"/>
      <c r="H37" s="39"/>
      <c r="I37" s="39">
        <f t="shared" si="2"/>
        <v>4100000</v>
      </c>
      <c r="J37" s="39">
        <f t="shared" si="3"/>
        <v>2308000</v>
      </c>
      <c r="K37" s="39">
        <f t="shared" si="4"/>
        <v>2303000</v>
      </c>
    </row>
    <row r="38" spans="1:11" ht="18.75" customHeight="1">
      <c r="A38" s="31" t="s">
        <v>5</v>
      </c>
      <c r="B38" s="32" t="s">
        <v>13</v>
      </c>
      <c r="C38" s="45">
        <f>SUM(C39:C39)</f>
        <v>10719000</v>
      </c>
      <c r="D38" s="45">
        <f t="shared" ref="D38:H38" si="10">SUM(D39:D39)</f>
        <v>10719000</v>
      </c>
      <c r="E38" s="45">
        <f t="shared" si="10"/>
        <v>10719000</v>
      </c>
      <c r="F38" s="45">
        <f t="shared" si="10"/>
        <v>0</v>
      </c>
      <c r="G38" s="45">
        <f t="shared" si="10"/>
        <v>0</v>
      </c>
      <c r="H38" s="45">
        <f t="shared" si="10"/>
        <v>0</v>
      </c>
      <c r="I38" s="45">
        <f t="shared" si="2"/>
        <v>10719000</v>
      </c>
      <c r="J38" s="45">
        <f t="shared" si="3"/>
        <v>10719000</v>
      </c>
      <c r="K38" s="45">
        <f t="shared" si="4"/>
        <v>10719000</v>
      </c>
    </row>
    <row r="39" spans="1:11">
      <c r="A39" s="17" t="s">
        <v>37</v>
      </c>
      <c r="B39" s="21" t="s">
        <v>38</v>
      </c>
      <c r="C39" s="49">
        <v>10719000</v>
      </c>
      <c r="D39" s="49">
        <v>10719000</v>
      </c>
      <c r="E39" s="49">
        <v>10719000</v>
      </c>
      <c r="F39" s="49"/>
      <c r="G39" s="49"/>
      <c r="H39" s="49"/>
      <c r="I39" s="49">
        <f t="shared" si="2"/>
        <v>10719000</v>
      </c>
      <c r="J39" s="49">
        <f t="shared" si="3"/>
        <v>10719000</v>
      </c>
      <c r="K39" s="49">
        <f t="shared" si="4"/>
        <v>10719000</v>
      </c>
    </row>
    <row r="40" spans="1:11" ht="18.75" customHeight="1">
      <c r="A40" s="8" t="s">
        <v>66</v>
      </c>
      <c r="B40" s="21" t="s">
        <v>42</v>
      </c>
      <c r="C40" s="39">
        <f>SUM(C41:C42)</f>
        <v>4067900</v>
      </c>
      <c r="D40" s="39">
        <f t="shared" ref="D40:H40" si="11">SUM(D41:D42)</f>
        <v>3958300</v>
      </c>
      <c r="E40" s="39">
        <f t="shared" si="11"/>
        <v>3958300</v>
      </c>
      <c r="F40" s="39">
        <f t="shared" si="11"/>
        <v>0</v>
      </c>
      <c r="G40" s="39">
        <f t="shared" si="11"/>
        <v>0</v>
      </c>
      <c r="H40" s="39">
        <f t="shared" si="11"/>
        <v>0</v>
      </c>
      <c r="I40" s="39">
        <f t="shared" si="2"/>
        <v>4067900</v>
      </c>
      <c r="J40" s="39">
        <f t="shared" si="3"/>
        <v>3958300</v>
      </c>
      <c r="K40" s="39">
        <f t="shared" si="4"/>
        <v>3958300</v>
      </c>
    </row>
    <row r="41" spans="1:11">
      <c r="A41" s="29" t="s">
        <v>43</v>
      </c>
      <c r="B41" s="30" t="s">
        <v>44</v>
      </c>
      <c r="C41" s="46">
        <v>1233000</v>
      </c>
      <c r="D41" s="46">
        <v>1276300</v>
      </c>
      <c r="E41" s="46">
        <v>1276300</v>
      </c>
      <c r="F41" s="46"/>
      <c r="G41" s="46"/>
      <c r="H41" s="46"/>
      <c r="I41" s="46">
        <f t="shared" si="2"/>
        <v>1233000</v>
      </c>
      <c r="J41" s="46">
        <f t="shared" si="3"/>
        <v>1276300</v>
      </c>
      <c r="K41" s="46">
        <f t="shared" si="4"/>
        <v>1276300</v>
      </c>
    </row>
    <row r="42" spans="1:11">
      <c r="A42" s="13" t="s">
        <v>45</v>
      </c>
      <c r="B42" s="33" t="s">
        <v>46</v>
      </c>
      <c r="C42" s="39">
        <v>2834900</v>
      </c>
      <c r="D42" s="39">
        <v>2682000</v>
      </c>
      <c r="E42" s="39">
        <v>2682000</v>
      </c>
      <c r="F42" s="39"/>
      <c r="G42" s="39"/>
      <c r="H42" s="39"/>
      <c r="I42" s="39">
        <f t="shared" si="2"/>
        <v>2834900</v>
      </c>
      <c r="J42" s="39">
        <f t="shared" si="3"/>
        <v>2682000</v>
      </c>
      <c r="K42" s="39">
        <f t="shared" si="4"/>
        <v>2682000</v>
      </c>
    </row>
    <row r="43" spans="1:11" ht="18.75" customHeight="1">
      <c r="A43" s="15" t="s">
        <v>26</v>
      </c>
      <c r="B43" s="23" t="s">
        <v>27</v>
      </c>
      <c r="C43" s="39">
        <f>SUM(C44:C45)</f>
        <v>1385494</v>
      </c>
      <c r="D43" s="39">
        <f t="shared" ref="D43:H43" si="12">SUM(D44:D45)</f>
        <v>620000</v>
      </c>
      <c r="E43" s="39">
        <f t="shared" si="12"/>
        <v>675000</v>
      </c>
      <c r="F43" s="39">
        <f t="shared" si="12"/>
        <v>0</v>
      </c>
      <c r="G43" s="39">
        <f t="shared" si="12"/>
        <v>0</v>
      </c>
      <c r="H43" s="39">
        <f t="shared" si="12"/>
        <v>0</v>
      </c>
      <c r="I43" s="39">
        <f t="shared" si="2"/>
        <v>1385494</v>
      </c>
      <c r="J43" s="39">
        <f t="shared" si="3"/>
        <v>620000</v>
      </c>
      <c r="K43" s="39">
        <f t="shared" si="4"/>
        <v>675000</v>
      </c>
    </row>
    <row r="44" spans="1:11" ht="51">
      <c r="A44" s="7" t="s">
        <v>78</v>
      </c>
      <c r="B44" s="28" t="s">
        <v>63</v>
      </c>
      <c r="C44" s="39">
        <v>956632</v>
      </c>
      <c r="D44" s="39">
        <v>450000</v>
      </c>
      <c r="E44" s="39">
        <v>500000</v>
      </c>
      <c r="F44" s="39"/>
      <c r="G44" s="39"/>
      <c r="H44" s="39"/>
      <c r="I44" s="39">
        <f t="shared" si="2"/>
        <v>956632</v>
      </c>
      <c r="J44" s="39">
        <f t="shared" si="3"/>
        <v>450000</v>
      </c>
      <c r="K44" s="39">
        <f t="shared" si="4"/>
        <v>500000</v>
      </c>
    </row>
    <row r="45" spans="1:11" ht="25.5">
      <c r="A45" s="7" t="s">
        <v>64</v>
      </c>
      <c r="B45" s="22" t="s">
        <v>39</v>
      </c>
      <c r="C45" s="39">
        <v>428862</v>
      </c>
      <c r="D45" s="39">
        <v>170000</v>
      </c>
      <c r="E45" s="39">
        <v>175000</v>
      </c>
      <c r="F45" s="39"/>
      <c r="G45" s="39"/>
      <c r="H45" s="39"/>
      <c r="I45" s="39">
        <f t="shared" si="2"/>
        <v>428862</v>
      </c>
      <c r="J45" s="39">
        <f t="shared" si="3"/>
        <v>170000</v>
      </c>
      <c r="K45" s="39">
        <f t="shared" si="4"/>
        <v>175000</v>
      </c>
    </row>
    <row r="46" spans="1:11" ht="18.75" customHeight="1">
      <c r="A46" s="8" t="s">
        <v>22</v>
      </c>
      <c r="B46" s="21" t="s">
        <v>21</v>
      </c>
      <c r="C46" s="39">
        <f>SUM(C47:C48)</f>
        <v>611000</v>
      </c>
      <c r="D46" s="39">
        <f>SUM(D47:D48)</f>
        <v>450000</v>
      </c>
      <c r="E46" s="39">
        <f>SUM(E47:E48)</f>
        <v>450000</v>
      </c>
      <c r="F46" s="39">
        <f t="shared" ref="F46:H46" si="13">SUM(F47:F48)</f>
        <v>0</v>
      </c>
      <c r="G46" s="39">
        <f t="shared" si="13"/>
        <v>0</v>
      </c>
      <c r="H46" s="39">
        <f t="shared" si="13"/>
        <v>0</v>
      </c>
      <c r="I46" s="39">
        <f t="shared" si="2"/>
        <v>611000</v>
      </c>
      <c r="J46" s="39">
        <f t="shared" si="3"/>
        <v>450000</v>
      </c>
      <c r="K46" s="39">
        <f t="shared" si="4"/>
        <v>450000</v>
      </c>
    </row>
    <row r="47" spans="1:11" ht="25.5">
      <c r="A47" s="47" t="s">
        <v>53</v>
      </c>
      <c r="B47" s="50" t="s">
        <v>54</v>
      </c>
      <c r="C47" s="39">
        <v>477900</v>
      </c>
      <c r="D47" s="39">
        <v>450000</v>
      </c>
      <c r="E47" s="39">
        <v>450000</v>
      </c>
      <c r="F47" s="39"/>
      <c r="G47" s="39"/>
      <c r="H47" s="39"/>
      <c r="I47" s="39">
        <f t="shared" si="2"/>
        <v>477900</v>
      </c>
      <c r="J47" s="39">
        <f t="shared" si="3"/>
        <v>450000</v>
      </c>
      <c r="K47" s="39">
        <f t="shared" si="4"/>
        <v>450000</v>
      </c>
    </row>
    <row r="48" spans="1:11" ht="69.75" customHeight="1">
      <c r="A48" s="47" t="s">
        <v>137</v>
      </c>
      <c r="B48" s="28" t="s">
        <v>138</v>
      </c>
      <c r="C48" s="37">
        <v>133100</v>
      </c>
      <c r="D48" s="37"/>
      <c r="E48" s="37"/>
      <c r="F48" s="37"/>
      <c r="G48" s="37"/>
      <c r="H48" s="37"/>
      <c r="I48" s="37">
        <f t="shared" si="2"/>
        <v>133100</v>
      </c>
      <c r="J48" s="37">
        <f t="shared" si="3"/>
        <v>0</v>
      </c>
      <c r="K48" s="37">
        <f t="shared" si="4"/>
        <v>0</v>
      </c>
    </row>
    <row r="49" spans="1:11">
      <c r="A49" s="7"/>
      <c r="B49" s="24"/>
      <c r="C49" s="39"/>
      <c r="D49" s="39"/>
      <c r="E49" s="39"/>
      <c r="F49" s="39"/>
      <c r="G49" s="39"/>
      <c r="H49" s="39"/>
      <c r="I49" s="39">
        <f t="shared" si="2"/>
        <v>0</v>
      </c>
      <c r="J49" s="39">
        <f t="shared" si="3"/>
        <v>0</v>
      </c>
      <c r="K49" s="39">
        <f t="shared" si="4"/>
        <v>0</v>
      </c>
    </row>
    <row r="50" spans="1:11">
      <c r="A50" s="5" t="s">
        <v>3</v>
      </c>
      <c r="B50" s="20" t="s">
        <v>14</v>
      </c>
      <c r="C50" s="38">
        <f>C52+C108</f>
        <v>731735702.93999994</v>
      </c>
      <c r="D50" s="38">
        <f t="shared" ref="D50:H50" si="14">D52+D108</f>
        <v>651361865.51999998</v>
      </c>
      <c r="E50" s="38">
        <f t="shared" si="14"/>
        <v>660405352.67999995</v>
      </c>
      <c r="F50" s="38">
        <f t="shared" si="14"/>
        <v>49475361.350000001</v>
      </c>
      <c r="G50" s="38">
        <f t="shared" si="14"/>
        <v>771777.15999999968</v>
      </c>
      <c r="H50" s="38">
        <f t="shared" si="14"/>
        <v>-1690538.95</v>
      </c>
      <c r="I50" s="38">
        <f t="shared" si="2"/>
        <v>781211064.28999996</v>
      </c>
      <c r="J50" s="38">
        <f t="shared" si="3"/>
        <v>652133642.67999995</v>
      </c>
      <c r="K50" s="38">
        <f t="shared" si="4"/>
        <v>658714813.7299999</v>
      </c>
    </row>
    <row r="51" spans="1:11">
      <c r="A51" s="6"/>
      <c r="B51" s="21"/>
      <c r="C51" s="37"/>
      <c r="D51" s="37"/>
      <c r="E51" s="37"/>
      <c r="F51" s="37"/>
      <c r="G51" s="37"/>
      <c r="H51" s="37"/>
      <c r="I51" s="37">
        <f t="shared" si="2"/>
        <v>0</v>
      </c>
      <c r="J51" s="37">
        <f t="shared" si="3"/>
        <v>0</v>
      </c>
      <c r="K51" s="37">
        <f t="shared" si="4"/>
        <v>0</v>
      </c>
    </row>
    <row r="52" spans="1:11" ht="25.5">
      <c r="A52" s="6" t="s">
        <v>20</v>
      </c>
      <c r="B52" s="21" t="s">
        <v>111</v>
      </c>
      <c r="C52" s="37">
        <f t="shared" ref="C52:H52" si="15">C54+C75+C99</f>
        <v>731735702.93999994</v>
      </c>
      <c r="D52" s="37">
        <f t="shared" si="15"/>
        <v>651361865.51999998</v>
      </c>
      <c r="E52" s="37">
        <f t="shared" si="15"/>
        <v>660405352.67999995</v>
      </c>
      <c r="F52" s="37">
        <f t="shared" si="15"/>
        <v>51782681.350000001</v>
      </c>
      <c r="G52" s="37">
        <f t="shared" si="15"/>
        <v>771777.15999999968</v>
      </c>
      <c r="H52" s="37">
        <f t="shared" si="15"/>
        <v>-1690538.95</v>
      </c>
      <c r="I52" s="37">
        <f t="shared" si="2"/>
        <v>783518384.28999996</v>
      </c>
      <c r="J52" s="37">
        <f t="shared" si="3"/>
        <v>652133642.67999995</v>
      </c>
      <c r="K52" s="37">
        <f t="shared" si="4"/>
        <v>658714813.7299999</v>
      </c>
    </row>
    <row r="53" spans="1:11">
      <c r="A53" s="6"/>
      <c r="B53" s="21"/>
      <c r="C53" s="27"/>
      <c r="D53" s="27"/>
      <c r="E53" s="27"/>
      <c r="F53" s="27"/>
      <c r="G53" s="27"/>
      <c r="H53" s="27"/>
      <c r="I53" s="27">
        <f t="shared" si="2"/>
        <v>0</v>
      </c>
      <c r="J53" s="27">
        <f t="shared" si="3"/>
        <v>0</v>
      </c>
      <c r="K53" s="27">
        <f t="shared" si="4"/>
        <v>0</v>
      </c>
    </row>
    <row r="54" spans="1:11" ht="25.5">
      <c r="A54" s="34" t="s">
        <v>68</v>
      </c>
      <c r="B54" s="28" t="s">
        <v>47</v>
      </c>
      <c r="C54" s="39">
        <f>C55+C64+C58+C59+C56+C57+C63+C62</f>
        <v>416168036.28999996</v>
      </c>
      <c r="D54" s="39">
        <f t="shared" ref="D54:H54" si="16">D55+D64+D58+D59+D56+D57+D63+D62</f>
        <v>399634321.91999996</v>
      </c>
      <c r="E54" s="39">
        <f t="shared" si="16"/>
        <v>398916706.84999996</v>
      </c>
      <c r="F54" s="39">
        <f t="shared" si="16"/>
        <v>3821281.2300000004</v>
      </c>
      <c r="G54" s="39">
        <f t="shared" si="16"/>
        <v>2826039.8899999997</v>
      </c>
      <c r="H54" s="39">
        <f t="shared" si="16"/>
        <v>892382.6100000001</v>
      </c>
      <c r="I54" s="39">
        <f t="shared" si="2"/>
        <v>419989317.51999998</v>
      </c>
      <c r="J54" s="39">
        <f t="shared" si="3"/>
        <v>402460361.80999994</v>
      </c>
      <c r="K54" s="39">
        <f t="shared" si="4"/>
        <v>399809089.45999998</v>
      </c>
    </row>
    <row r="55" spans="1:11" ht="51" hidden="1">
      <c r="A55" s="34" t="s">
        <v>82</v>
      </c>
      <c r="B55" s="28" t="s">
        <v>83</v>
      </c>
      <c r="C55" s="39"/>
      <c r="D55" s="39"/>
      <c r="E55" s="39"/>
      <c r="F55" s="39"/>
      <c r="G55" s="39"/>
      <c r="H55" s="39"/>
      <c r="I55" s="39">
        <f t="shared" si="2"/>
        <v>0</v>
      </c>
      <c r="J55" s="39">
        <f t="shared" si="3"/>
        <v>0</v>
      </c>
      <c r="K55" s="39">
        <f t="shared" si="4"/>
        <v>0</v>
      </c>
    </row>
    <row r="56" spans="1:11" ht="76.5">
      <c r="A56" s="34" t="s">
        <v>84</v>
      </c>
      <c r="B56" s="28" t="s">
        <v>85</v>
      </c>
      <c r="C56" s="39">
        <v>10449544</v>
      </c>
      <c r="D56" s="39"/>
      <c r="E56" s="39"/>
      <c r="F56" s="39"/>
      <c r="G56" s="39"/>
      <c r="H56" s="39"/>
      <c r="I56" s="39">
        <f t="shared" si="2"/>
        <v>10449544</v>
      </c>
      <c r="J56" s="39">
        <f t="shared" si="3"/>
        <v>0</v>
      </c>
      <c r="K56" s="39">
        <f t="shared" si="4"/>
        <v>0</v>
      </c>
    </row>
    <row r="57" spans="1:11" ht="51">
      <c r="A57" s="34" t="s">
        <v>86</v>
      </c>
      <c r="B57" s="28" t="s">
        <v>87</v>
      </c>
      <c r="C57" s="39">
        <v>202593.2</v>
      </c>
      <c r="D57" s="39"/>
      <c r="E57" s="39"/>
      <c r="F57" s="39"/>
      <c r="G57" s="39"/>
      <c r="H57" s="39"/>
      <c r="I57" s="39">
        <f t="shared" si="2"/>
        <v>202593.2</v>
      </c>
      <c r="J57" s="39">
        <f t="shared" si="3"/>
        <v>0</v>
      </c>
      <c r="K57" s="39">
        <f t="shared" si="4"/>
        <v>0</v>
      </c>
    </row>
    <row r="58" spans="1:11" ht="38.25">
      <c r="A58" s="34" t="s">
        <v>88</v>
      </c>
      <c r="B58" s="28" t="s">
        <v>89</v>
      </c>
      <c r="C58" s="39">
        <v>4541660.5</v>
      </c>
      <c r="D58" s="39">
        <v>4273401.33</v>
      </c>
      <c r="E58" s="39">
        <v>3849783.06</v>
      </c>
      <c r="F58" s="39"/>
      <c r="G58" s="39"/>
      <c r="H58" s="39"/>
      <c r="I58" s="39">
        <f t="shared" si="2"/>
        <v>4541660.5</v>
      </c>
      <c r="J58" s="39">
        <f t="shared" si="3"/>
        <v>4273401.33</v>
      </c>
      <c r="K58" s="39">
        <f t="shared" si="4"/>
        <v>3849783.06</v>
      </c>
    </row>
    <row r="59" spans="1:11" ht="30" customHeight="1">
      <c r="A59" s="34" t="s">
        <v>147</v>
      </c>
      <c r="B59" s="28" t="s">
        <v>90</v>
      </c>
      <c r="C59" s="39">
        <f>C60+C61</f>
        <v>294506.8</v>
      </c>
      <c r="D59" s="39">
        <f t="shared" ref="D59:H59" si="17">D60+D61</f>
        <v>294506.8</v>
      </c>
      <c r="E59" s="39">
        <f t="shared" si="17"/>
        <v>0</v>
      </c>
      <c r="F59" s="39">
        <f t="shared" si="17"/>
        <v>78843.199999999997</v>
      </c>
      <c r="G59" s="39">
        <f t="shared" si="17"/>
        <v>-32267.91</v>
      </c>
      <c r="H59" s="39">
        <f t="shared" si="17"/>
        <v>262544.94</v>
      </c>
      <c r="I59" s="39">
        <f t="shared" si="2"/>
        <v>373350</v>
      </c>
      <c r="J59" s="39">
        <f t="shared" si="3"/>
        <v>262238.89</v>
      </c>
      <c r="K59" s="39">
        <f t="shared" si="4"/>
        <v>262544.94</v>
      </c>
    </row>
    <row r="60" spans="1:11" ht="38.25">
      <c r="A60" s="36" t="s">
        <v>148</v>
      </c>
      <c r="B60" s="28"/>
      <c r="C60" s="39">
        <v>294506.8</v>
      </c>
      <c r="D60" s="39">
        <v>294506.8</v>
      </c>
      <c r="E60" s="39"/>
      <c r="F60" s="39">
        <v>-32267.91</v>
      </c>
      <c r="G60" s="39">
        <v>-32267.91</v>
      </c>
      <c r="H60" s="39">
        <v>262544.94</v>
      </c>
      <c r="I60" s="39">
        <f t="shared" ref="I60:I61" si="18">C60+F60</f>
        <v>262238.89</v>
      </c>
      <c r="J60" s="39">
        <f t="shared" ref="J60:J61" si="19">D60+G60</f>
        <v>262238.89</v>
      </c>
      <c r="K60" s="39">
        <f t="shared" ref="K60:K61" si="20">E60+H60</f>
        <v>262544.94</v>
      </c>
    </row>
    <row r="61" spans="1:11" ht="25.5">
      <c r="A61" s="36" t="s">
        <v>149</v>
      </c>
      <c r="B61" s="28"/>
      <c r="C61" s="39"/>
      <c r="D61" s="39"/>
      <c r="E61" s="39"/>
      <c r="F61" s="39">
        <v>111111.11</v>
      </c>
      <c r="G61" s="39"/>
      <c r="H61" s="39"/>
      <c r="I61" s="39">
        <f t="shared" si="18"/>
        <v>111111.11</v>
      </c>
      <c r="J61" s="39">
        <f t="shared" si="19"/>
        <v>0</v>
      </c>
      <c r="K61" s="39">
        <f t="shared" si="20"/>
        <v>0</v>
      </c>
    </row>
    <row r="62" spans="1:11" ht="25.5">
      <c r="A62" s="36" t="s">
        <v>154</v>
      </c>
      <c r="B62" s="28" t="s">
        <v>153</v>
      </c>
      <c r="C62" s="39"/>
      <c r="D62" s="39"/>
      <c r="E62" s="39"/>
      <c r="F62" s="39">
        <v>2036814.55</v>
      </c>
      <c r="G62" s="39">
        <v>2228470.13</v>
      </c>
      <c r="H62" s="39"/>
      <c r="I62" s="39">
        <f t="shared" ref="I62" si="21">C62+F62</f>
        <v>2036814.55</v>
      </c>
      <c r="J62" s="39">
        <f t="shared" ref="J62" si="22">D62+G62</f>
        <v>2228470.13</v>
      </c>
      <c r="K62" s="39">
        <f t="shared" ref="K62" si="23">E62+H62</f>
        <v>0</v>
      </c>
    </row>
    <row r="63" spans="1:11" ht="25.5">
      <c r="A63" s="34" t="s">
        <v>151</v>
      </c>
      <c r="B63" s="28" t="s">
        <v>152</v>
      </c>
      <c r="C63" s="39"/>
      <c r="D63" s="39"/>
      <c r="E63" s="39"/>
      <c r="F63" s="39">
        <v>908547.66</v>
      </c>
      <c r="G63" s="39"/>
      <c r="H63" s="39"/>
      <c r="I63" s="39">
        <f t="shared" ref="I63" si="24">C63+F63</f>
        <v>908547.66</v>
      </c>
      <c r="J63" s="39">
        <f t="shared" ref="J63" si="25">D63+G63</f>
        <v>0</v>
      </c>
      <c r="K63" s="39">
        <f t="shared" ref="K63" si="26">E63+H63</f>
        <v>0</v>
      </c>
    </row>
    <row r="64" spans="1:11">
      <c r="A64" s="7" t="s">
        <v>18</v>
      </c>
      <c r="B64" s="21" t="s">
        <v>48</v>
      </c>
      <c r="C64" s="37">
        <f>SUM(C65)</f>
        <v>400679731.78999996</v>
      </c>
      <c r="D64" s="37">
        <f t="shared" ref="D64:H64" si="27">SUM(D65)</f>
        <v>395066413.78999996</v>
      </c>
      <c r="E64" s="37">
        <f t="shared" si="27"/>
        <v>395066923.78999996</v>
      </c>
      <c r="F64" s="37">
        <f t="shared" si="27"/>
        <v>797075.82000000007</v>
      </c>
      <c r="G64" s="37">
        <f t="shared" si="27"/>
        <v>629837.67000000004</v>
      </c>
      <c r="H64" s="37">
        <f t="shared" si="27"/>
        <v>629837.67000000004</v>
      </c>
      <c r="I64" s="37">
        <f t="shared" si="2"/>
        <v>401476807.60999995</v>
      </c>
      <c r="J64" s="37">
        <f t="shared" si="3"/>
        <v>395696251.45999998</v>
      </c>
      <c r="K64" s="37">
        <f t="shared" si="4"/>
        <v>395696761.45999998</v>
      </c>
    </row>
    <row r="65" spans="1:11">
      <c r="A65" s="1" t="s">
        <v>91</v>
      </c>
      <c r="B65" s="21" t="s">
        <v>92</v>
      </c>
      <c r="C65" s="37">
        <f>SUM(C66:C74)</f>
        <v>400679731.78999996</v>
      </c>
      <c r="D65" s="37">
        <f t="shared" ref="D65:E65" si="28">SUM(D66:D74)</f>
        <v>395066413.78999996</v>
      </c>
      <c r="E65" s="37">
        <f t="shared" si="28"/>
        <v>395066923.78999996</v>
      </c>
      <c r="F65" s="37">
        <f>SUM(F66:F74)</f>
        <v>797075.82000000007</v>
      </c>
      <c r="G65" s="37">
        <f t="shared" ref="G65:H65" si="29">SUM(G66:G74)</f>
        <v>629837.67000000004</v>
      </c>
      <c r="H65" s="37">
        <f t="shared" si="29"/>
        <v>629837.67000000004</v>
      </c>
      <c r="I65" s="37">
        <f t="shared" si="2"/>
        <v>401476807.60999995</v>
      </c>
      <c r="J65" s="37">
        <f t="shared" si="3"/>
        <v>395696251.45999998</v>
      </c>
      <c r="K65" s="37">
        <f t="shared" si="4"/>
        <v>395696761.45999998</v>
      </c>
    </row>
    <row r="66" spans="1:11">
      <c r="A66" s="16" t="s">
        <v>30</v>
      </c>
      <c r="B66" s="21"/>
      <c r="C66" s="37">
        <v>394493598.89999998</v>
      </c>
      <c r="D66" s="37">
        <v>394493598.89999998</v>
      </c>
      <c r="E66" s="37">
        <v>394493598.89999998</v>
      </c>
      <c r="F66" s="37"/>
      <c r="G66" s="37"/>
      <c r="H66" s="37"/>
      <c r="I66" s="37">
        <f t="shared" si="2"/>
        <v>394493598.89999998</v>
      </c>
      <c r="J66" s="37">
        <f t="shared" si="3"/>
        <v>394493598.89999998</v>
      </c>
      <c r="K66" s="37">
        <f t="shared" si="4"/>
        <v>394493598.89999998</v>
      </c>
    </row>
    <row r="67" spans="1:11" ht="38.25">
      <c r="A67" s="16" t="s">
        <v>41</v>
      </c>
      <c r="B67" s="21"/>
      <c r="C67" s="37">
        <v>175700</v>
      </c>
      <c r="D67" s="37">
        <v>176450</v>
      </c>
      <c r="E67" s="37">
        <v>176960</v>
      </c>
      <c r="F67" s="37"/>
      <c r="G67" s="37"/>
      <c r="H67" s="37"/>
      <c r="I67" s="37">
        <f t="shared" si="2"/>
        <v>175700</v>
      </c>
      <c r="J67" s="37">
        <f t="shared" si="3"/>
        <v>176450</v>
      </c>
      <c r="K67" s="37">
        <f t="shared" si="4"/>
        <v>176960</v>
      </c>
    </row>
    <row r="68" spans="1:11" ht="25.5">
      <c r="A68" s="58" t="s">
        <v>117</v>
      </c>
      <c r="B68" s="21"/>
      <c r="C68" s="37">
        <v>129750</v>
      </c>
      <c r="D68" s="37">
        <v>89682</v>
      </c>
      <c r="E68" s="37">
        <v>89682</v>
      </c>
      <c r="F68" s="37"/>
      <c r="G68" s="37"/>
      <c r="H68" s="37"/>
      <c r="I68" s="37">
        <f t="shared" si="2"/>
        <v>129750</v>
      </c>
      <c r="J68" s="37">
        <f t="shared" si="3"/>
        <v>89682</v>
      </c>
      <c r="K68" s="37">
        <f t="shared" si="4"/>
        <v>89682</v>
      </c>
    </row>
    <row r="69" spans="1:11" ht="51">
      <c r="A69" s="16" t="s">
        <v>71</v>
      </c>
      <c r="B69" s="21"/>
      <c r="C69" s="37">
        <v>235092</v>
      </c>
      <c r="D69" s="37">
        <v>235092</v>
      </c>
      <c r="E69" s="37">
        <v>235092</v>
      </c>
      <c r="F69" s="37"/>
      <c r="G69" s="37"/>
      <c r="H69" s="37"/>
      <c r="I69" s="37">
        <f t="shared" si="2"/>
        <v>235092</v>
      </c>
      <c r="J69" s="37">
        <f t="shared" si="3"/>
        <v>235092</v>
      </c>
      <c r="K69" s="37">
        <f t="shared" si="4"/>
        <v>235092</v>
      </c>
    </row>
    <row r="70" spans="1:11" ht="25.5">
      <c r="A70" s="58" t="s">
        <v>112</v>
      </c>
      <c r="B70" s="21"/>
      <c r="C70" s="37">
        <v>71590.89</v>
      </c>
      <c r="D70" s="37">
        <v>71590.89</v>
      </c>
      <c r="E70" s="37">
        <v>71590.89</v>
      </c>
      <c r="F70" s="37">
        <v>95075.82</v>
      </c>
      <c r="G70" s="37">
        <v>-162.33000000000001</v>
      </c>
      <c r="H70" s="37">
        <v>-162.33000000000001</v>
      </c>
      <c r="I70" s="37">
        <f t="shared" si="2"/>
        <v>166666.71000000002</v>
      </c>
      <c r="J70" s="37">
        <f t="shared" si="3"/>
        <v>71428.56</v>
      </c>
      <c r="K70" s="37">
        <f t="shared" si="4"/>
        <v>71428.56</v>
      </c>
    </row>
    <row r="71" spans="1:11" ht="25.5" hidden="1">
      <c r="A71" s="16" t="s">
        <v>72</v>
      </c>
      <c r="B71" s="21"/>
      <c r="C71" s="37"/>
      <c r="D71" s="37"/>
      <c r="E71" s="37"/>
      <c r="F71" s="37"/>
      <c r="G71" s="37"/>
      <c r="H71" s="37"/>
      <c r="I71" s="37">
        <f t="shared" si="2"/>
        <v>0</v>
      </c>
      <c r="J71" s="37">
        <f t="shared" si="3"/>
        <v>0</v>
      </c>
      <c r="K71" s="37">
        <f t="shared" si="4"/>
        <v>0</v>
      </c>
    </row>
    <row r="72" spans="1:11" ht="29.25" hidden="1" customHeight="1">
      <c r="A72" s="16" t="s">
        <v>74</v>
      </c>
      <c r="B72" s="21"/>
      <c r="C72" s="37"/>
      <c r="D72" s="37"/>
      <c r="E72" s="37"/>
      <c r="F72" s="37"/>
      <c r="G72" s="37"/>
      <c r="H72" s="37"/>
      <c r="I72" s="37">
        <f t="shared" si="2"/>
        <v>0</v>
      </c>
      <c r="J72" s="37">
        <f t="shared" si="3"/>
        <v>0</v>
      </c>
      <c r="K72" s="37">
        <f t="shared" si="4"/>
        <v>0</v>
      </c>
    </row>
    <row r="73" spans="1:11" ht="38.25" customHeight="1">
      <c r="A73" s="54" t="s">
        <v>113</v>
      </c>
      <c r="B73" s="21"/>
      <c r="C73" s="27">
        <v>5574000</v>
      </c>
      <c r="D73" s="27"/>
      <c r="E73" s="27"/>
      <c r="F73" s="27"/>
      <c r="G73" s="27"/>
      <c r="H73" s="27"/>
      <c r="I73" s="27">
        <f t="shared" si="2"/>
        <v>5574000</v>
      </c>
      <c r="J73" s="27">
        <f t="shared" si="3"/>
        <v>0</v>
      </c>
      <c r="K73" s="27">
        <f t="shared" si="4"/>
        <v>0</v>
      </c>
    </row>
    <row r="74" spans="1:11" ht="25.5">
      <c r="A74" s="16" t="s">
        <v>145</v>
      </c>
      <c r="B74" s="21"/>
      <c r="C74" s="39"/>
      <c r="D74" s="39"/>
      <c r="E74" s="39"/>
      <c r="F74" s="39">
        <v>702000</v>
      </c>
      <c r="G74" s="39">
        <v>630000</v>
      </c>
      <c r="H74" s="39">
        <v>630000</v>
      </c>
      <c r="I74" s="39">
        <f t="shared" si="2"/>
        <v>702000</v>
      </c>
      <c r="J74" s="39">
        <f t="shared" si="3"/>
        <v>630000</v>
      </c>
      <c r="K74" s="39">
        <f t="shared" si="4"/>
        <v>630000</v>
      </c>
    </row>
    <row r="75" spans="1:11" ht="25.5">
      <c r="A75" s="34" t="s">
        <v>69</v>
      </c>
      <c r="B75" s="28" t="s">
        <v>49</v>
      </c>
      <c r="C75" s="39">
        <f>C76+C85+C87+C88+C90+C94+C89+C86</f>
        <v>274280033.75999999</v>
      </c>
      <c r="D75" s="39">
        <f t="shared" ref="D75:H75" si="30">D76+D85+D87+D88+D90+D94+D89+D86</f>
        <v>249581957.57999998</v>
      </c>
      <c r="E75" s="39">
        <f t="shared" si="30"/>
        <v>260162295.5</v>
      </c>
      <c r="F75" s="39">
        <f t="shared" si="30"/>
        <v>-1501715.1399999997</v>
      </c>
      <c r="G75" s="39">
        <f t="shared" si="30"/>
        <v>-1424262.73</v>
      </c>
      <c r="H75" s="39">
        <f t="shared" si="30"/>
        <v>-1952921.56</v>
      </c>
      <c r="I75" s="39">
        <f t="shared" si="2"/>
        <v>272778318.62</v>
      </c>
      <c r="J75" s="39">
        <f t="shared" si="3"/>
        <v>248157694.84999999</v>
      </c>
      <c r="K75" s="39">
        <f t="shared" si="4"/>
        <v>258209373.94</v>
      </c>
    </row>
    <row r="76" spans="1:11" ht="25.5">
      <c r="A76" s="34" t="s">
        <v>93</v>
      </c>
      <c r="B76" s="21" t="s">
        <v>94</v>
      </c>
      <c r="C76" s="39">
        <f>SUM(C77:C84)</f>
        <v>27574883.84</v>
      </c>
      <c r="D76" s="39">
        <f t="shared" ref="D76:H76" si="31">SUM(D77:D84)</f>
        <v>14630515.66</v>
      </c>
      <c r="E76" s="39">
        <f t="shared" si="31"/>
        <v>16418794.390000001</v>
      </c>
      <c r="F76" s="39">
        <f t="shared" si="31"/>
        <v>-1566949.16</v>
      </c>
      <c r="G76" s="39">
        <f t="shared" si="31"/>
        <v>-1239237.46</v>
      </c>
      <c r="H76" s="39">
        <f t="shared" si="31"/>
        <v>-1154387.8399999999</v>
      </c>
      <c r="I76" s="39">
        <f t="shared" si="2"/>
        <v>26007934.68</v>
      </c>
      <c r="J76" s="39">
        <f t="shared" si="3"/>
        <v>13391278.199999999</v>
      </c>
      <c r="K76" s="39">
        <f t="shared" si="4"/>
        <v>15264406.550000001</v>
      </c>
    </row>
    <row r="77" spans="1:11" ht="25.5" hidden="1">
      <c r="A77" s="1" t="s">
        <v>24</v>
      </c>
      <c r="B77" s="21"/>
      <c r="C77" s="39"/>
      <c r="D77" s="39"/>
      <c r="E77" s="39"/>
      <c r="F77" s="39"/>
      <c r="G77" s="39"/>
      <c r="H77" s="39"/>
      <c r="I77" s="39">
        <f t="shared" si="2"/>
        <v>0</v>
      </c>
      <c r="J77" s="39">
        <f t="shared" si="3"/>
        <v>0</v>
      </c>
      <c r="K77" s="39">
        <f t="shared" si="4"/>
        <v>0</v>
      </c>
    </row>
    <row r="78" spans="1:11" ht="21.75" customHeight="1">
      <c r="A78" s="1" t="s">
        <v>116</v>
      </c>
      <c r="B78" s="21"/>
      <c r="C78" s="37">
        <v>545094.91</v>
      </c>
      <c r="D78" s="37">
        <v>593704.14</v>
      </c>
      <c r="E78" s="37">
        <v>671120.81</v>
      </c>
      <c r="F78" s="37">
        <v>5001.62</v>
      </c>
      <c r="G78" s="37">
        <v>-17822.43</v>
      </c>
      <c r="H78" s="37">
        <v>-74078.16</v>
      </c>
      <c r="I78" s="37">
        <f t="shared" si="2"/>
        <v>550096.53</v>
      </c>
      <c r="J78" s="37">
        <f t="shared" si="3"/>
        <v>575881.71</v>
      </c>
      <c r="K78" s="37">
        <f t="shared" si="4"/>
        <v>597042.65</v>
      </c>
    </row>
    <row r="79" spans="1:11" ht="38.25">
      <c r="A79" s="1" t="s">
        <v>118</v>
      </c>
      <c r="B79" s="21"/>
      <c r="C79" s="37">
        <v>42000</v>
      </c>
      <c r="D79" s="37">
        <v>42000</v>
      </c>
      <c r="E79" s="37">
        <v>42000</v>
      </c>
      <c r="F79" s="37"/>
      <c r="G79" s="37"/>
      <c r="H79" s="37"/>
      <c r="I79" s="37">
        <f t="shared" si="2"/>
        <v>42000</v>
      </c>
      <c r="J79" s="37">
        <f t="shared" si="3"/>
        <v>42000</v>
      </c>
      <c r="K79" s="37">
        <f t="shared" si="4"/>
        <v>42000</v>
      </c>
    </row>
    <row r="80" spans="1:11" ht="25.5">
      <c r="A80" s="1" t="s">
        <v>29</v>
      </c>
      <c r="B80" s="21"/>
      <c r="C80" s="37">
        <v>71379.360000000001</v>
      </c>
      <c r="D80" s="37">
        <v>74234.53</v>
      </c>
      <c r="E80" s="37">
        <v>74234.53</v>
      </c>
      <c r="F80" s="37"/>
      <c r="G80" s="37"/>
      <c r="H80" s="37"/>
      <c r="I80" s="37">
        <f t="shared" si="2"/>
        <v>71379.360000000001</v>
      </c>
      <c r="J80" s="37">
        <f t="shared" si="3"/>
        <v>74234.53</v>
      </c>
      <c r="K80" s="37">
        <f t="shared" si="4"/>
        <v>74234.53</v>
      </c>
    </row>
    <row r="81" spans="1:11" ht="25.5">
      <c r="A81" s="1" t="s">
        <v>120</v>
      </c>
      <c r="B81" s="21"/>
      <c r="C81" s="37">
        <v>35000</v>
      </c>
      <c r="D81" s="37">
        <v>35000</v>
      </c>
      <c r="E81" s="37">
        <v>35000</v>
      </c>
      <c r="F81" s="37"/>
      <c r="G81" s="37"/>
      <c r="H81" s="37"/>
      <c r="I81" s="37">
        <f t="shared" si="2"/>
        <v>35000</v>
      </c>
      <c r="J81" s="37">
        <f t="shared" si="3"/>
        <v>35000</v>
      </c>
      <c r="K81" s="37">
        <f t="shared" si="4"/>
        <v>35000</v>
      </c>
    </row>
    <row r="82" spans="1:11" ht="38.25">
      <c r="A82" s="1" t="s">
        <v>121</v>
      </c>
      <c r="B82" s="21"/>
      <c r="C82" s="37">
        <v>1671088.37</v>
      </c>
      <c r="D82" s="37">
        <v>1664911.62</v>
      </c>
      <c r="E82" s="37">
        <v>1731510.89</v>
      </c>
      <c r="F82" s="37"/>
      <c r="G82" s="37"/>
      <c r="H82" s="37"/>
      <c r="I82" s="37">
        <f t="shared" si="2"/>
        <v>1671088.37</v>
      </c>
      <c r="J82" s="37">
        <f t="shared" si="3"/>
        <v>1664911.62</v>
      </c>
      <c r="K82" s="37">
        <f t="shared" si="4"/>
        <v>1731510.89</v>
      </c>
    </row>
    <row r="83" spans="1:11" ht="63.75">
      <c r="A83" s="1" t="s">
        <v>125</v>
      </c>
      <c r="B83" s="21"/>
      <c r="C83" s="37">
        <v>11750641.199999999</v>
      </c>
      <c r="D83" s="37">
        <v>12220665.369999999</v>
      </c>
      <c r="E83" s="37">
        <v>13864928.16</v>
      </c>
      <c r="F83" s="37">
        <v>-1571950.78</v>
      </c>
      <c r="G83" s="37">
        <v>-1221415.03</v>
      </c>
      <c r="H83" s="37">
        <v>-1080309.68</v>
      </c>
      <c r="I83" s="37">
        <f t="shared" si="2"/>
        <v>10178690.42</v>
      </c>
      <c r="J83" s="37">
        <f t="shared" si="3"/>
        <v>10999250.34</v>
      </c>
      <c r="K83" s="37">
        <f t="shared" si="4"/>
        <v>12784618.48</v>
      </c>
    </row>
    <row r="84" spans="1:11" ht="65.25" customHeight="1">
      <c r="A84" s="1" t="s">
        <v>73</v>
      </c>
      <c r="B84" s="21"/>
      <c r="C84" s="27">
        <f>13190486.4+269193.6</f>
        <v>13459680</v>
      </c>
      <c r="D84" s="27"/>
      <c r="E84" s="27"/>
      <c r="F84" s="27"/>
      <c r="G84" s="27"/>
      <c r="H84" s="27"/>
      <c r="I84" s="27">
        <f t="shared" ref="I84:I111" si="32">C84+F84</f>
        <v>13459680</v>
      </c>
      <c r="J84" s="27">
        <f t="shared" ref="J84:J111" si="33">D84+G84</f>
        <v>0</v>
      </c>
      <c r="K84" s="27">
        <f t="shared" ref="K84:K111" si="34">E84+H84</f>
        <v>0</v>
      </c>
    </row>
    <row r="85" spans="1:11" ht="51.75" customHeight="1">
      <c r="A85" s="7" t="s">
        <v>95</v>
      </c>
      <c r="B85" s="21" t="s">
        <v>96</v>
      </c>
      <c r="C85" s="39">
        <v>2021540</v>
      </c>
      <c r="D85" s="39">
        <v>2046970</v>
      </c>
      <c r="E85" s="39">
        <v>2363360</v>
      </c>
      <c r="F85" s="39"/>
      <c r="G85" s="39"/>
      <c r="H85" s="39"/>
      <c r="I85" s="39">
        <f t="shared" si="32"/>
        <v>2021540</v>
      </c>
      <c r="J85" s="39">
        <f t="shared" si="33"/>
        <v>2046970</v>
      </c>
      <c r="K85" s="39">
        <f t="shared" si="34"/>
        <v>2363360</v>
      </c>
    </row>
    <row r="86" spans="1:11" ht="38.25" hidden="1">
      <c r="A86" s="52" t="s">
        <v>97</v>
      </c>
      <c r="B86" s="21" t="s">
        <v>98</v>
      </c>
      <c r="C86" s="46"/>
      <c r="D86" s="39"/>
      <c r="E86" s="46"/>
      <c r="F86" s="46"/>
      <c r="G86" s="39"/>
      <c r="H86" s="46"/>
      <c r="I86" s="46">
        <f t="shared" si="32"/>
        <v>0</v>
      </c>
      <c r="J86" s="39">
        <f t="shared" si="33"/>
        <v>0</v>
      </c>
      <c r="K86" s="46">
        <f t="shared" si="34"/>
        <v>0</v>
      </c>
    </row>
    <row r="87" spans="1:11" ht="37.5" customHeight="1">
      <c r="A87" s="57" t="s">
        <v>99</v>
      </c>
      <c r="B87" s="21" t="s">
        <v>100</v>
      </c>
      <c r="C87" s="55">
        <v>621621.57999999996</v>
      </c>
      <c r="D87" s="56">
        <v>650717.03</v>
      </c>
      <c r="E87" s="55">
        <v>669603.63</v>
      </c>
      <c r="F87" s="55">
        <v>11605.62</v>
      </c>
      <c r="G87" s="56">
        <v>12144.13</v>
      </c>
      <c r="H87" s="55">
        <v>17529.900000000001</v>
      </c>
      <c r="I87" s="55">
        <f t="shared" si="32"/>
        <v>633227.19999999995</v>
      </c>
      <c r="J87" s="56">
        <f t="shared" si="33"/>
        <v>662861.16</v>
      </c>
      <c r="K87" s="55">
        <f t="shared" si="34"/>
        <v>687133.53</v>
      </c>
    </row>
    <row r="88" spans="1:11" ht="37.5" customHeight="1">
      <c r="A88" s="34" t="s">
        <v>101</v>
      </c>
      <c r="B88" s="21" t="s">
        <v>102</v>
      </c>
      <c r="C88" s="39">
        <v>2109.33</v>
      </c>
      <c r="D88" s="39">
        <v>1879.4</v>
      </c>
      <c r="E88" s="45">
        <v>1878.66</v>
      </c>
      <c r="F88" s="39">
        <v>-1389.42</v>
      </c>
      <c r="G88" s="39">
        <v>-1122.7</v>
      </c>
      <c r="H88" s="45">
        <v>-1203.98</v>
      </c>
      <c r="I88" s="39">
        <f t="shared" si="32"/>
        <v>719.90999999999985</v>
      </c>
      <c r="J88" s="39">
        <f t="shared" si="33"/>
        <v>756.7</v>
      </c>
      <c r="K88" s="45">
        <f t="shared" si="34"/>
        <v>674.68000000000006</v>
      </c>
    </row>
    <row r="89" spans="1:11" ht="38.25">
      <c r="A89" s="34" t="s">
        <v>103</v>
      </c>
      <c r="B89" s="21" t="s">
        <v>104</v>
      </c>
      <c r="C89" s="39">
        <v>12898435</v>
      </c>
      <c r="D89" s="39">
        <v>12735130</v>
      </c>
      <c r="E89" s="39">
        <v>12735130</v>
      </c>
      <c r="F89" s="39"/>
      <c r="G89" s="39"/>
      <c r="H89" s="39"/>
      <c r="I89" s="39">
        <f t="shared" si="32"/>
        <v>12898435</v>
      </c>
      <c r="J89" s="39">
        <f t="shared" si="33"/>
        <v>12735130</v>
      </c>
      <c r="K89" s="39">
        <f t="shared" si="34"/>
        <v>12735130</v>
      </c>
    </row>
    <row r="90" spans="1:11">
      <c r="A90" s="34" t="s">
        <v>105</v>
      </c>
      <c r="B90" s="35" t="s">
        <v>106</v>
      </c>
      <c r="C90" s="39">
        <f>C91+C92+C93</f>
        <v>6101044.0099999998</v>
      </c>
      <c r="D90" s="39">
        <f t="shared" ref="D90:H90" si="35">D91+D92+D93</f>
        <v>6635745.4900000002</v>
      </c>
      <c r="E90" s="39">
        <f t="shared" si="35"/>
        <v>7487328.8200000003</v>
      </c>
      <c r="F90" s="39">
        <f t="shared" si="35"/>
        <v>55017.82</v>
      </c>
      <c r="G90" s="39">
        <f t="shared" si="35"/>
        <v>-196046.7</v>
      </c>
      <c r="H90" s="39">
        <f t="shared" si="35"/>
        <v>-814859.64</v>
      </c>
      <c r="I90" s="39">
        <f t="shared" si="32"/>
        <v>6156061.8300000001</v>
      </c>
      <c r="J90" s="39">
        <f t="shared" si="33"/>
        <v>6439698.79</v>
      </c>
      <c r="K90" s="39">
        <f t="shared" si="34"/>
        <v>6672469.1800000006</v>
      </c>
    </row>
    <row r="91" spans="1:11" ht="25.5">
      <c r="A91" s="36" t="s">
        <v>127</v>
      </c>
      <c r="B91" s="35"/>
      <c r="C91" s="39">
        <v>2180379.64</v>
      </c>
      <c r="D91" s="39">
        <v>2374816.54</v>
      </c>
      <c r="E91" s="39">
        <v>2684483.21</v>
      </c>
      <c r="F91" s="39">
        <v>20006.48</v>
      </c>
      <c r="G91" s="39">
        <v>-71289.710000000006</v>
      </c>
      <c r="H91" s="39">
        <v>-296312.59999999998</v>
      </c>
      <c r="I91" s="39">
        <f t="shared" si="32"/>
        <v>2200386.12</v>
      </c>
      <c r="J91" s="39">
        <f t="shared" si="33"/>
        <v>2303526.83</v>
      </c>
      <c r="K91" s="39">
        <f t="shared" si="34"/>
        <v>2388170.61</v>
      </c>
    </row>
    <row r="92" spans="1:11" ht="25.5">
      <c r="A92" s="36" t="s">
        <v>25</v>
      </c>
      <c r="B92" s="35"/>
      <c r="C92" s="39">
        <v>2725474.55</v>
      </c>
      <c r="D92" s="39">
        <v>2968520.68</v>
      </c>
      <c r="E92" s="39">
        <v>3355604.01</v>
      </c>
      <c r="F92" s="39">
        <v>25008.1</v>
      </c>
      <c r="G92" s="39">
        <v>-89112.14</v>
      </c>
      <c r="H92" s="39">
        <v>-370390.75</v>
      </c>
      <c r="I92" s="39">
        <f t="shared" si="32"/>
        <v>2750482.65</v>
      </c>
      <c r="J92" s="39">
        <f t="shared" si="33"/>
        <v>2879408.54</v>
      </c>
      <c r="K92" s="39">
        <f t="shared" si="34"/>
        <v>2985213.26</v>
      </c>
    </row>
    <row r="93" spans="1:11" ht="25.5">
      <c r="A93" s="59" t="s">
        <v>126</v>
      </c>
      <c r="B93" s="35"/>
      <c r="C93" s="39">
        <v>1195189.82</v>
      </c>
      <c r="D93" s="39">
        <v>1292408.27</v>
      </c>
      <c r="E93" s="39">
        <v>1447241.6</v>
      </c>
      <c r="F93" s="39">
        <v>10003.24</v>
      </c>
      <c r="G93" s="39">
        <v>-35644.85</v>
      </c>
      <c r="H93" s="39">
        <v>-148156.29</v>
      </c>
      <c r="I93" s="39">
        <f t="shared" si="32"/>
        <v>1205193.06</v>
      </c>
      <c r="J93" s="39">
        <f t="shared" si="33"/>
        <v>1256763.42</v>
      </c>
      <c r="K93" s="39">
        <f t="shared" si="34"/>
        <v>1299085.31</v>
      </c>
    </row>
    <row r="94" spans="1:11">
      <c r="A94" s="13" t="s">
        <v>19</v>
      </c>
      <c r="B94" s="28" t="s">
        <v>50</v>
      </c>
      <c r="C94" s="39">
        <f>SUM(C95)</f>
        <v>225060400</v>
      </c>
      <c r="D94" s="39">
        <f t="shared" ref="D94:H94" si="36">SUM(D95)</f>
        <v>212881000</v>
      </c>
      <c r="E94" s="39">
        <f t="shared" si="36"/>
        <v>220486200</v>
      </c>
      <c r="F94" s="39">
        <f t="shared" si="36"/>
        <v>0</v>
      </c>
      <c r="G94" s="39">
        <f t="shared" si="36"/>
        <v>0</v>
      </c>
      <c r="H94" s="39">
        <f t="shared" si="36"/>
        <v>0</v>
      </c>
      <c r="I94" s="39">
        <f t="shared" si="32"/>
        <v>225060400</v>
      </c>
      <c r="J94" s="39">
        <f t="shared" si="33"/>
        <v>212881000</v>
      </c>
      <c r="K94" s="39">
        <f t="shared" si="34"/>
        <v>220486200</v>
      </c>
    </row>
    <row r="95" spans="1:11">
      <c r="A95" s="7" t="s">
        <v>107</v>
      </c>
      <c r="B95" s="21" t="s">
        <v>108</v>
      </c>
      <c r="C95" s="39">
        <f>SUM(C96:C98)</f>
        <v>225060400</v>
      </c>
      <c r="D95" s="39">
        <f t="shared" ref="D95:H95" si="37">SUM(D96:D98)</f>
        <v>212881000</v>
      </c>
      <c r="E95" s="39">
        <f t="shared" si="37"/>
        <v>220486200</v>
      </c>
      <c r="F95" s="39">
        <f t="shared" si="37"/>
        <v>0</v>
      </c>
      <c r="G95" s="39">
        <f t="shared" si="37"/>
        <v>0</v>
      </c>
      <c r="H95" s="39">
        <f t="shared" si="37"/>
        <v>0</v>
      </c>
      <c r="I95" s="39">
        <f t="shared" si="32"/>
        <v>225060400</v>
      </c>
      <c r="J95" s="39">
        <f t="shared" si="33"/>
        <v>212881000</v>
      </c>
      <c r="K95" s="39">
        <f t="shared" si="34"/>
        <v>220486200</v>
      </c>
    </row>
    <row r="96" spans="1:11">
      <c r="A96" s="1" t="s">
        <v>119</v>
      </c>
      <c r="B96" s="21"/>
      <c r="C96" s="37">
        <v>222908000</v>
      </c>
      <c r="D96" s="37">
        <v>212881000</v>
      </c>
      <c r="E96" s="37">
        <v>220486200</v>
      </c>
      <c r="F96" s="37"/>
      <c r="G96" s="37"/>
      <c r="H96" s="37"/>
      <c r="I96" s="37">
        <f t="shared" si="32"/>
        <v>222908000</v>
      </c>
      <c r="J96" s="37">
        <f t="shared" si="33"/>
        <v>212881000</v>
      </c>
      <c r="K96" s="37">
        <f t="shared" si="34"/>
        <v>220486200</v>
      </c>
    </row>
    <row r="97" spans="1:12" ht="38.25">
      <c r="A97" s="51" t="s">
        <v>70</v>
      </c>
      <c r="B97" s="21"/>
      <c r="C97" s="37"/>
      <c r="D97" s="37"/>
      <c r="E97" s="37"/>
      <c r="F97" s="37"/>
      <c r="G97" s="37"/>
      <c r="H97" s="37"/>
      <c r="I97" s="37">
        <f t="shared" si="32"/>
        <v>0</v>
      </c>
      <c r="J97" s="37">
        <f t="shared" si="33"/>
        <v>0</v>
      </c>
      <c r="K97" s="37">
        <f t="shared" si="34"/>
        <v>0</v>
      </c>
    </row>
    <row r="98" spans="1:12" ht="39" customHeight="1">
      <c r="A98" s="59" t="s">
        <v>114</v>
      </c>
      <c r="B98" s="21"/>
      <c r="C98" s="27">
        <v>2152400</v>
      </c>
      <c r="D98" s="27"/>
      <c r="E98" s="27"/>
      <c r="F98" s="27"/>
      <c r="G98" s="27"/>
      <c r="H98" s="27"/>
      <c r="I98" s="27">
        <f t="shared" si="32"/>
        <v>2152400</v>
      </c>
      <c r="J98" s="27">
        <f t="shared" si="33"/>
        <v>0</v>
      </c>
      <c r="K98" s="27">
        <f t="shared" si="34"/>
        <v>0</v>
      </c>
    </row>
    <row r="99" spans="1:12">
      <c r="A99" s="8" t="s">
        <v>23</v>
      </c>
      <c r="B99" s="21" t="s">
        <v>51</v>
      </c>
      <c r="C99" s="39">
        <f>+C100</f>
        <v>41287632.890000001</v>
      </c>
      <c r="D99" s="39">
        <f t="shared" ref="D99:H99" si="38">+D100</f>
        <v>2145586.02</v>
      </c>
      <c r="E99" s="39">
        <f t="shared" si="38"/>
        <v>1326350.33</v>
      </c>
      <c r="F99" s="39">
        <f t="shared" si="38"/>
        <v>49463115.259999998</v>
      </c>
      <c r="G99" s="39">
        <f t="shared" si="38"/>
        <v>-630000</v>
      </c>
      <c r="H99" s="39">
        <f t="shared" si="38"/>
        <v>-630000</v>
      </c>
      <c r="I99" s="39">
        <f t="shared" si="32"/>
        <v>90750748.150000006</v>
      </c>
      <c r="J99" s="39">
        <f t="shared" si="33"/>
        <v>1515586.02</v>
      </c>
      <c r="K99" s="39">
        <f t="shared" si="34"/>
        <v>696350.33000000007</v>
      </c>
    </row>
    <row r="100" spans="1:12" ht="25.5">
      <c r="A100" s="7" t="s">
        <v>109</v>
      </c>
      <c r="B100" s="21" t="s">
        <v>110</v>
      </c>
      <c r="C100" s="39">
        <f>SUM(C101:C107)</f>
        <v>41287632.890000001</v>
      </c>
      <c r="D100" s="39">
        <f t="shared" ref="D100:H100" si="39">SUM(D101:D107)</f>
        <v>2145586.02</v>
      </c>
      <c r="E100" s="39">
        <f t="shared" si="39"/>
        <v>1326350.33</v>
      </c>
      <c r="F100" s="39">
        <f t="shared" si="39"/>
        <v>49463115.259999998</v>
      </c>
      <c r="G100" s="39">
        <f t="shared" si="39"/>
        <v>-630000</v>
      </c>
      <c r="H100" s="39">
        <f t="shared" si="39"/>
        <v>-630000</v>
      </c>
      <c r="I100" s="39">
        <f t="shared" si="32"/>
        <v>90750748.150000006</v>
      </c>
      <c r="J100" s="39">
        <f t="shared" si="33"/>
        <v>1515586.02</v>
      </c>
      <c r="K100" s="39">
        <f t="shared" si="34"/>
        <v>696350.33000000007</v>
      </c>
    </row>
    <row r="101" spans="1:12" ht="25.5">
      <c r="A101" s="1" t="s">
        <v>122</v>
      </c>
      <c r="B101" s="21"/>
      <c r="C101" s="39">
        <v>702000</v>
      </c>
      <c r="D101" s="39">
        <v>630000</v>
      </c>
      <c r="E101" s="39">
        <v>630000</v>
      </c>
      <c r="F101" s="39">
        <v>-702000</v>
      </c>
      <c r="G101" s="39">
        <v>-630000</v>
      </c>
      <c r="H101" s="39">
        <v>-630000</v>
      </c>
      <c r="I101" s="39">
        <f t="shared" si="32"/>
        <v>0</v>
      </c>
      <c r="J101" s="39">
        <f t="shared" si="33"/>
        <v>0</v>
      </c>
      <c r="K101" s="39">
        <f t="shared" si="34"/>
        <v>0</v>
      </c>
    </row>
    <row r="102" spans="1:12" ht="25.5">
      <c r="A102" s="1" t="s">
        <v>65</v>
      </c>
      <c r="B102" s="44"/>
      <c r="C102" s="39">
        <v>1515586.02</v>
      </c>
      <c r="D102" s="39">
        <v>1515586.02</v>
      </c>
      <c r="E102" s="39">
        <v>696350.33</v>
      </c>
      <c r="F102" s="39">
        <v>213001.28</v>
      </c>
      <c r="G102" s="39"/>
      <c r="H102" s="39"/>
      <c r="I102" s="39">
        <f t="shared" si="32"/>
        <v>1728587.3</v>
      </c>
      <c r="J102" s="39">
        <f t="shared" si="33"/>
        <v>1515586.02</v>
      </c>
      <c r="K102" s="39">
        <f t="shared" si="34"/>
        <v>696350.33</v>
      </c>
    </row>
    <row r="103" spans="1:12" ht="63.75">
      <c r="A103" s="1" t="s">
        <v>75</v>
      </c>
      <c r="B103" s="44"/>
      <c r="C103" s="39">
        <v>16046.87</v>
      </c>
      <c r="D103" s="39"/>
      <c r="E103" s="39"/>
      <c r="F103" s="39">
        <v>-16046.87</v>
      </c>
      <c r="G103" s="39"/>
      <c r="H103" s="39"/>
      <c r="I103" s="39">
        <f t="shared" si="32"/>
        <v>0</v>
      </c>
      <c r="J103" s="39">
        <f t="shared" si="33"/>
        <v>0</v>
      </c>
      <c r="K103" s="39">
        <f t="shared" si="34"/>
        <v>0</v>
      </c>
    </row>
    <row r="104" spans="1:12" ht="25.5">
      <c r="A104" s="59" t="s">
        <v>115</v>
      </c>
      <c r="B104" s="44"/>
      <c r="C104" s="39">
        <v>39054000</v>
      </c>
      <c r="D104" s="39"/>
      <c r="E104" s="39"/>
      <c r="F104" s="39"/>
      <c r="G104" s="39"/>
      <c r="H104" s="39"/>
      <c r="I104" s="39">
        <f t="shared" si="32"/>
        <v>39054000</v>
      </c>
      <c r="J104" s="39">
        <f t="shared" si="33"/>
        <v>0</v>
      </c>
      <c r="K104" s="39">
        <f t="shared" si="34"/>
        <v>0</v>
      </c>
    </row>
    <row r="105" spans="1:12" ht="25.5">
      <c r="A105" s="59" t="s">
        <v>146</v>
      </c>
      <c r="B105" s="44"/>
      <c r="C105" s="39"/>
      <c r="D105" s="39"/>
      <c r="E105" s="39"/>
      <c r="F105" s="39">
        <v>3349150.85</v>
      </c>
      <c r="G105" s="39"/>
      <c r="H105" s="39"/>
      <c r="I105" s="39">
        <f t="shared" ref="I105" si="40">C105+F105</f>
        <v>3349150.85</v>
      </c>
      <c r="J105" s="39">
        <f t="shared" ref="J105" si="41">D105+G105</f>
        <v>0</v>
      </c>
      <c r="K105" s="39">
        <f t="shared" ref="K105" si="42">E105+H105</f>
        <v>0</v>
      </c>
    </row>
    <row r="106" spans="1:12" ht="25.5">
      <c r="A106" s="59" t="s">
        <v>150</v>
      </c>
      <c r="B106" s="44"/>
      <c r="C106" s="39"/>
      <c r="D106" s="39"/>
      <c r="E106" s="39"/>
      <c r="F106" s="39">
        <v>46530000</v>
      </c>
      <c r="G106" s="39"/>
      <c r="H106" s="39"/>
      <c r="I106" s="39">
        <f t="shared" ref="I106" si="43">C106+F106</f>
        <v>46530000</v>
      </c>
      <c r="J106" s="39">
        <f t="shared" ref="J106" si="44">D106+G106</f>
        <v>0</v>
      </c>
      <c r="K106" s="39">
        <f t="shared" ref="K106" si="45">E106+H106</f>
        <v>0</v>
      </c>
    </row>
    <row r="107" spans="1:12" ht="277.5" customHeight="1">
      <c r="A107" s="59" t="s">
        <v>159</v>
      </c>
      <c r="B107" s="44"/>
      <c r="C107" s="39"/>
      <c r="D107" s="39"/>
      <c r="E107" s="39"/>
      <c r="F107" s="39">
        <v>89010</v>
      </c>
      <c r="G107" s="39"/>
      <c r="H107" s="39"/>
      <c r="I107" s="39">
        <f t="shared" ref="I107:I109" si="46">C107+F107</f>
        <v>89010</v>
      </c>
      <c r="J107" s="39">
        <f t="shared" ref="J107:J109" si="47">D107+G107</f>
        <v>0</v>
      </c>
      <c r="K107" s="39">
        <f t="shared" ref="K107:K109" si="48">E107+H107</f>
        <v>0</v>
      </c>
    </row>
    <row r="108" spans="1:12" ht="24.75" customHeight="1">
      <c r="A108" s="7" t="s">
        <v>155</v>
      </c>
      <c r="B108" s="60" t="s">
        <v>156</v>
      </c>
      <c r="C108" s="39">
        <f>C109</f>
        <v>0</v>
      </c>
      <c r="D108" s="39">
        <f t="shared" ref="D108:H108" si="49">D109</f>
        <v>0</v>
      </c>
      <c r="E108" s="39">
        <f t="shared" si="49"/>
        <v>0</v>
      </c>
      <c r="F108" s="39">
        <f t="shared" si="49"/>
        <v>-2307320</v>
      </c>
      <c r="G108" s="39">
        <f t="shared" si="49"/>
        <v>0</v>
      </c>
      <c r="H108" s="39">
        <f t="shared" si="49"/>
        <v>0</v>
      </c>
      <c r="I108" s="39">
        <f t="shared" si="46"/>
        <v>-2307320</v>
      </c>
      <c r="J108" s="39">
        <f t="shared" si="47"/>
        <v>0</v>
      </c>
      <c r="K108" s="39">
        <f t="shared" si="48"/>
        <v>0</v>
      </c>
    </row>
    <row r="109" spans="1:12" ht="38.25" customHeight="1">
      <c r="A109" s="7" t="s">
        <v>158</v>
      </c>
      <c r="B109" s="61" t="s">
        <v>157</v>
      </c>
      <c r="C109" s="39"/>
      <c r="D109" s="39"/>
      <c r="E109" s="26"/>
      <c r="F109" s="39">
        <f>-1549320-758000</f>
        <v>-2307320</v>
      </c>
      <c r="G109" s="39"/>
      <c r="H109" s="39"/>
      <c r="I109" s="39">
        <f t="shared" si="46"/>
        <v>-2307320</v>
      </c>
      <c r="J109" s="39">
        <f t="shared" si="47"/>
        <v>0</v>
      </c>
      <c r="K109" s="39">
        <f t="shared" si="48"/>
        <v>0</v>
      </c>
    </row>
    <row r="110" spans="1:12">
      <c r="A110" s="7"/>
      <c r="B110" s="21"/>
      <c r="C110" s="26"/>
      <c r="D110" s="26"/>
      <c r="E110" s="26"/>
      <c r="F110" s="26"/>
      <c r="G110" s="26"/>
      <c r="H110" s="26"/>
      <c r="I110" s="26"/>
      <c r="J110" s="26"/>
      <c r="K110" s="26"/>
    </row>
    <row r="111" spans="1:12" ht="14.1" customHeight="1">
      <c r="A111" s="9" t="s">
        <v>17</v>
      </c>
      <c r="B111" s="25"/>
      <c r="C111" s="40">
        <f>C17+C50</f>
        <v>970148001.93999994</v>
      </c>
      <c r="D111" s="40">
        <f>D17+D50</f>
        <v>900335165.51999998</v>
      </c>
      <c r="E111" s="40">
        <f>E17+E50</f>
        <v>922464352.67999995</v>
      </c>
      <c r="F111" s="40">
        <f t="shared" ref="F111:H111" si="50">F17+F50</f>
        <v>49475361.350000001</v>
      </c>
      <c r="G111" s="40">
        <f t="shared" si="50"/>
        <v>771777.15999999968</v>
      </c>
      <c r="H111" s="40">
        <f t="shared" si="50"/>
        <v>-1690538.95</v>
      </c>
      <c r="I111" s="40">
        <f t="shared" si="32"/>
        <v>1019623363.29</v>
      </c>
      <c r="J111" s="40">
        <f t="shared" si="33"/>
        <v>901106942.67999995</v>
      </c>
      <c r="K111" s="40">
        <f t="shared" si="34"/>
        <v>920773813.7299999</v>
      </c>
      <c r="L111" t="s">
        <v>144</v>
      </c>
    </row>
    <row r="112" spans="1:12">
      <c r="A112" s="10"/>
      <c r="B112" s="11"/>
    </row>
  </sheetData>
  <mergeCells count="6">
    <mergeCell ref="I13:K13"/>
    <mergeCell ref="A11:K11"/>
    <mergeCell ref="C13:E13"/>
    <mergeCell ref="A13:A14"/>
    <mergeCell ref="B13:B14"/>
    <mergeCell ref="F13:H13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60" firstPageNumber="44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семакова</cp:lastModifiedBy>
  <cp:lastPrinted>2023-01-31T08:00:39Z</cp:lastPrinted>
  <dcterms:created xsi:type="dcterms:W3CDTF">2004-09-13T07:20:24Z</dcterms:created>
  <dcterms:modified xsi:type="dcterms:W3CDTF">2023-02-10T08:27:17Z</dcterms:modified>
</cp:coreProperties>
</file>