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" yWindow="615" windowWidth="20730" windowHeight="11760"/>
  </bookViews>
  <sheets>
    <sheet name="на 01.07.2022" sheetId="2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626" i="2"/>
  <c r="J628"/>
  <c r="J630"/>
  <c r="I629"/>
  <c r="I627"/>
  <c r="I624" s="1"/>
  <c r="I625"/>
  <c r="J625" s="1"/>
  <c r="H629"/>
  <c r="H627"/>
  <c r="H625"/>
  <c r="J623"/>
  <c r="I622"/>
  <c r="I621" s="1"/>
  <c r="H622"/>
  <c r="H621" s="1"/>
  <c r="J621" s="1"/>
  <c r="J609"/>
  <c r="J610"/>
  <c r="I609"/>
  <c r="H609"/>
  <c r="J629" l="1"/>
  <c r="J627"/>
  <c r="H624"/>
  <c r="J622"/>
  <c r="J395"/>
  <c r="I394"/>
  <c r="I393" s="1"/>
  <c r="H394"/>
  <c r="H393"/>
  <c r="J624" l="1"/>
  <c r="J393"/>
  <c r="J394"/>
  <c r="J386" l="1"/>
  <c r="I385"/>
  <c r="H385"/>
  <c r="I175"/>
  <c r="J385" l="1"/>
  <c r="J664" l="1"/>
  <c r="J660"/>
  <c r="J657"/>
  <c r="J654"/>
  <c r="J652"/>
  <c r="J649"/>
  <c r="J644"/>
  <c r="J641"/>
  <c r="J638"/>
  <c r="J636"/>
  <c r="J633"/>
  <c r="J620"/>
  <c r="J617"/>
  <c r="J614"/>
  <c r="J612"/>
  <c r="J607"/>
  <c r="J605"/>
  <c r="J602"/>
  <c r="J597"/>
  <c r="J594"/>
  <c r="J591"/>
  <c r="J588"/>
  <c r="J585"/>
  <c r="J583"/>
  <c r="J580"/>
  <c r="J579"/>
  <c r="J578"/>
  <c r="J576"/>
  <c r="J574"/>
  <c r="J572"/>
  <c r="J569"/>
  <c r="J567"/>
  <c r="J565"/>
  <c r="J559"/>
  <c r="J556"/>
  <c r="J553"/>
  <c r="J550"/>
  <c r="J547"/>
  <c r="J544"/>
  <c r="J541"/>
  <c r="J538"/>
  <c r="J535"/>
  <c r="J532"/>
  <c r="J529"/>
  <c r="J526"/>
  <c r="J524"/>
  <c r="J522"/>
  <c r="J519"/>
  <c r="J516"/>
  <c r="J514"/>
  <c r="J511"/>
  <c r="J509"/>
  <c r="J506"/>
  <c r="J505"/>
  <c r="J504"/>
  <c r="J502"/>
  <c r="J499"/>
  <c r="J497"/>
  <c r="J495"/>
  <c r="J492"/>
  <c r="J489"/>
  <c r="J481"/>
  <c r="J478"/>
  <c r="J475"/>
  <c r="J469"/>
  <c r="J464"/>
  <c r="J459"/>
  <c r="J456"/>
  <c r="J453"/>
  <c r="J450"/>
  <c r="J445"/>
  <c r="J440"/>
  <c r="J438"/>
  <c r="J436"/>
  <c r="J433"/>
  <c r="J428"/>
  <c r="J423"/>
  <c r="J418"/>
  <c r="J414"/>
  <c r="J411"/>
  <c r="J408"/>
  <c r="J405"/>
  <c r="J402"/>
  <c r="J399"/>
  <c r="J389"/>
  <c r="J384"/>
  <c r="J382"/>
  <c r="J376"/>
  <c r="J369"/>
  <c r="J365"/>
  <c r="J363"/>
  <c r="J358"/>
  <c r="J354"/>
  <c r="J351"/>
  <c r="J347"/>
  <c r="J344"/>
  <c r="J341"/>
  <c r="J339"/>
  <c r="J335"/>
  <c r="J332"/>
  <c r="J329"/>
  <c r="J323"/>
  <c r="J321"/>
  <c r="J318"/>
  <c r="J316"/>
  <c r="J313"/>
  <c r="J311"/>
  <c r="J306"/>
  <c r="J303"/>
  <c r="J300"/>
  <c r="J297"/>
  <c r="J292"/>
  <c r="J290"/>
  <c r="J287"/>
  <c r="J284"/>
  <c r="J282"/>
  <c r="J280"/>
  <c r="J278"/>
  <c r="J275"/>
  <c r="J273"/>
  <c r="J271"/>
  <c r="J268"/>
  <c r="J265"/>
  <c r="J262"/>
  <c r="J257"/>
  <c r="J251"/>
  <c r="J247"/>
  <c r="J241"/>
  <c r="J238"/>
  <c r="J235"/>
  <c r="J232"/>
  <c r="J230"/>
  <c r="J227"/>
  <c r="J224"/>
  <c r="J221"/>
  <c r="J218"/>
  <c r="J213"/>
  <c r="J210"/>
  <c r="J207"/>
  <c r="J204"/>
  <c r="J197"/>
  <c r="J191"/>
  <c r="J188"/>
  <c r="J185"/>
  <c r="J179"/>
  <c r="J172"/>
  <c r="J169"/>
  <c r="J166"/>
  <c r="J163"/>
  <c r="J160"/>
  <c r="J154"/>
  <c r="J151"/>
  <c r="J149"/>
  <c r="J143"/>
  <c r="J140"/>
  <c r="J134"/>
  <c r="J131"/>
  <c r="J124"/>
  <c r="J121"/>
  <c r="J120"/>
  <c r="J118"/>
  <c r="J114"/>
  <c r="J109"/>
  <c r="J108"/>
  <c r="J106"/>
  <c r="J102"/>
  <c r="J99"/>
  <c r="J96"/>
  <c r="J93"/>
  <c r="J90"/>
  <c r="J87"/>
  <c r="J81"/>
  <c r="J79"/>
  <c r="J78"/>
  <c r="J74"/>
  <c r="J70"/>
  <c r="J67"/>
  <c r="J64"/>
  <c r="J58"/>
  <c r="J55"/>
  <c r="J52"/>
  <c r="J49"/>
  <c r="J46"/>
  <c r="J43"/>
  <c r="J40"/>
  <c r="J34"/>
  <c r="J30"/>
  <c r="J27"/>
  <c r="J24"/>
  <c r="J21"/>
  <c r="J18"/>
  <c r="H484"/>
  <c r="J484" s="1"/>
  <c r="J137"/>
  <c r="J128"/>
  <c r="J111"/>
  <c r="I663"/>
  <c r="H663"/>
  <c r="H662" s="1"/>
  <c r="I659"/>
  <c r="H659"/>
  <c r="H658" s="1"/>
  <c r="I656"/>
  <c r="H656"/>
  <c r="H655" s="1"/>
  <c r="I653"/>
  <c r="H653"/>
  <c r="J653" s="1"/>
  <c r="I651"/>
  <c r="H651"/>
  <c r="I648"/>
  <c r="H648"/>
  <c r="H647"/>
  <c r="J647" s="1"/>
  <c r="I646"/>
  <c r="I643"/>
  <c r="H643"/>
  <c r="I640"/>
  <c r="H640"/>
  <c r="I637"/>
  <c r="H637"/>
  <c r="I635"/>
  <c r="H635"/>
  <c r="I632"/>
  <c r="H632"/>
  <c r="H631" s="1"/>
  <c r="I619"/>
  <c r="I618" s="1"/>
  <c r="H619"/>
  <c r="I616"/>
  <c r="H616"/>
  <c r="H615" s="1"/>
  <c r="I613"/>
  <c r="H613"/>
  <c r="I611"/>
  <c r="H611"/>
  <c r="I606"/>
  <c r="H606"/>
  <c r="I604"/>
  <c r="H604"/>
  <c r="I601"/>
  <c r="I600" s="1"/>
  <c r="H601"/>
  <c r="H599"/>
  <c r="J599" s="1"/>
  <c r="I598"/>
  <c r="I596"/>
  <c r="H596"/>
  <c r="I593"/>
  <c r="H593"/>
  <c r="I590"/>
  <c r="I589" s="1"/>
  <c r="H590"/>
  <c r="H589" s="1"/>
  <c r="I587"/>
  <c r="H587"/>
  <c r="I584"/>
  <c r="H584"/>
  <c r="H582"/>
  <c r="H577"/>
  <c r="I575"/>
  <c r="H575"/>
  <c r="I573"/>
  <c r="H573"/>
  <c r="I571"/>
  <c r="H571"/>
  <c r="I568"/>
  <c r="H568"/>
  <c r="I566"/>
  <c r="H566"/>
  <c r="I564"/>
  <c r="H564"/>
  <c r="H562"/>
  <c r="I561"/>
  <c r="I560" s="1"/>
  <c r="I558"/>
  <c r="I557" s="1"/>
  <c r="H558"/>
  <c r="H557" s="1"/>
  <c r="I555"/>
  <c r="H555"/>
  <c r="I552"/>
  <c r="H552"/>
  <c r="I549"/>
  <c r="H549"/>
  <c r="H548" s="1"/>
  <c r="I548"/>
  <c r="I546"/>
  <c r="I545" s="1"/>
  <c r="H546"/>
  <c r="I543"/>
  <c r="H543"/>
  <c r="I540"/>
  <c r="H540"/>
  <c r="H539"/>
  <c r="I537"/>
  <c r="I536" s="1"/>
  <c r="H537"/>
  <c r="I534"/>
  <c r="I533" s="1"/>
  <c r="H534"/>
  <c r="H533" s="1"/>
  <c r="I531"/>
  <c r="H531"/>
  <c r="I528"/>
  <c r="H528"/>
  <c r="H527" s="1"/>
  <c r="I525"/>
  <c r="H525"/>
  <c r="I523"/>
  <c r="H523"/>
  <c r="I521"/>
  <c r="H521"/>
  <c r="I518"/>
  <c r="H518"/>
  <c r="H517" s="1"/>
  <c r="I515"/>
  <c r="H515"/>
  <c r="I513"/>
  <c r="H513"/>
  <c r="I510"/>
  <c r="H510"/>
  <c r="I508"/>
  <c r="H508"/>
  <c r="I503"/>
  <c r="H503"/>
  <c r="I501"/>
  <c r="H501"/>
  <c r="I498"/>
  <c r="H498"/>
  <c r="I496"/>
  <c r="H496"/>
  <c r="I494"/>
  <c r="H494"/>
  <c r="I491"/>
  <c r="H491"/>
  <c r="H490" s="1"/>
  <c r="I488"/>
  <c r="H488"/>
  <c r="I483"/>
  <c r="I480"/>
  <c r="H480"/>
  <c r="I477"/>
  <c r="H477"/>
  <c r="I474"/>
  <c r="I473" s="1"/>
  <c r="H474"/>
  <c r="H473" s="1"/>
  <c r="H472"/>
  <c r="J472" s="1"/>
  <c r="I471"/>
  <c r="I468"/>
  <c r="I467" s="1"/>
  <c r="H468"/>
  <c r="I463"/>
  <c r="H463"/>
  <c r="I458"/>
  <c r="H458"/>
  <c r="I455"/>
  <c r="H455"/>
  <c r="I452"/>
  <c r="H452"/>
  <c r="I449"/>
  <c r="H449"/>
  <c r="H448" s="1"/>
  <c r="I444"/>
  <c r="H444"/>
  <c r="I439"/>
  <c r="H439"/>
  <c r="I437"/>
  <c r="H437"/>
  <c r="I435"/>
  <c r="H435"/>
  <c r="H434" s="1"/>
  <c r="I432"/>
  <c r="H432"/>
  <c r="H431" s="1"/>
  <c r="I427"/>
  <c r="H427"/>
  <c r="I422"/>
  <c r="H422"/>
  <c r="H421" s="1"/>
  <c r="H420" s="1"/>
  <c r="I417"/>
  <c r="I416" s="1"/>
  <c r="H417"/>
  <c r="I413"/>
  <c r="H413"/>
  <c r="H412" s="1"/>
  <c r="I410"/>
  <c r="H410"/>
  <c r="H409" s="1"/>
  <c r="I407"/>
  <c r="H407"/>
  <c r="I404"/>
  <c r="I403" s="1"/>
  <c r="H404"/>
  <c r="I401"/>
  <c r="I400" s="1"/>
  <c r="H401"/>
  <c r="H400" s="1"/>
  <c r="I398"/>
  <c r="H398"/>
  <c r="H392"/>
  <c r="J392" s="1"/>
  <c r="I391"/>
  <c r="I388"/>
  <c r="I387" s="1"/>
  <c r="H388"/>
  <c r="H387" s="1"/>
  <c r="I383"/>
  <c r="H383"/>
  <c r="I381"/>
  <c r="H381"/>
  <c r="I375"/>
  <c r="H375"/>
  <c r="H374" s="1"/>
  <c r="H373" s="1"/>
  <c r="H372"/>
  <c r="J372" s="1"/>
  <c r="I371"/>
  <c r="I368"/>
  <c r="H368"/>
  <c r="H367" s="1"/>
  <c r="I364"/>
  <c r="H364"/>
  <c r="I362"/>
  <c r="H362"/>
  <c r="I357"/>
  <c r="H357"/>
  <c r="I353"/>
  <c r="I352" s="1"/>
  <c r="H353"/>
  <c r="H352" s="1"/>
  <c r="I350"/>
  <c r="H350"/>
  <c r="I346"/>
  <c r="H346"/>
  <c r="H345" s="1"/>
  <c r="I343"/>
  <c r="H343"/>
  <c r="H342" s="1"/>
  <c r="I340"/>
  <c r="H340"/>
  <c r="I338"/>
  <c r="H338"/>
  <c r="I334"/>
  <c r="H334"/>
  <c r="H333" s="1"/>
  <c r="I331"/>
  <c r="H331"/>
  <c r="I328"/>
  <c r="H328"/>
  <c r="H327" s="1"/>
  <c r="I322"/>
  <c r="H322"/>
  <c r="I320"/>
  <c r="H320"/>
  <c r="I317"/>
  <c r="H317"/>
  <c r="I315"/>
  <c r="H315"/>
  <c r="I312"/>
  <c r="H312"/>
  <c r="I310"/>
  <c r="H310"/>
  <c r="I305"/>
  <c r="I304" s="1"/>
  <c r="H305"/>
  <c r="I302"/>
  <c r="H302"/>
  <c r="I299"/>
  <c r="H299"/>
  <c r="H298" s="1"/>
  <c r="I296"/>
  <c r="H296"/>
  <c r="H295" s="1"/>
  <c r="I291"/>
  <c r="H291"/>
  <c r="I289"/>
  <c r="H289"/>
  <c r="I286"/>
  <c r="H286"/>
  <c r="H285" s="1"/>
  <c r="I283"/>
  <c r="H283"/>
  <c r="I281"/>
  <c r="H281"/>
  <c r="I279"/>
  <c r="H279"/>
  <c r="I277"/>
  <c r="H277"/>
  <c r="I274"/>
  <c r="H274"/>
  <c r="I272"/>
  <c r="H272"/>
  <c r="I270"/>
  <c r="H270"/>
  <c r="I267"/>
  <c r="H267"/>
  <c r="I264"/>
  <c r="H264"/>
  <c r="H263" s="1"/>
  <c r="I261"/>
  <c r="H261"/>
  <c r="H260" s="1"/>
  <c r="I256"/>
  <c r="I255" s="1"/>
  <c r="H256"/>
  <c r="J254"/>
  <c r="I253"/>
  <c r="I250"/>
  <c r="H250"/>
  <c r="H249" s="1"/>
  <c r="I246"/>
  <c r="H246"/>
  <c r="I240"/>
  <c r="H240"/>
  <c r="I237"/>
  <c r="I236" s="1"/>
  <c r="H237"/>
  <c r="I234"/>
  <c r="I233" s="1"/>
  <c r="H234"/>
  <c r="H233" s="1"/>
  <c r="I231"/>
  <c r="H231"/>
  <c r="I229"/>
  <c r="H229"/>
  <c r="I226"/>
  <c r="H226"/>
  <c r="I223"/>
  <c r="I222" s="1"/>
  <c r="H223"/>
  <c r="H222" s="1"/>
  <c r="I220"/>
  <c r="H220"/>
  <c r="H219" s="1"/>
  <c r="I217"/>
  <c r="I216" s="1"/>
  <c r="H217"/>
  <c r="I212"/>
  <c r="H212"/>
  <c r="I209"/>
  <c r="I208" s="1"/>
  <c r="H209"/>
  <c r="H208" s="1"/>
  <c r="I206"/>
  <c r="H206"/>
  <c r="H205" s="1"/>
  <c r="I203"/>
  <c r="H203"/>
  <c r="H202" s="1"/>
  <c r="H200"/>
  <c r="J200" s="1"/>
  <c r="I199"/>
  <c r="I198" s="1"/>
  <c r="I196"/>
  <c r="H196"/>
  <c r="H195" s="1"/>
  <c r="H194"/>
  <c r="J194" s="1"/>
  <c r="I193"/>
  <c r="I192" s="1"/>
  <c r="I190"/>
  <c r="H190"/>
  <c r="I187"/>
  <c r="H187"/>
  <c r="H186" s="1"/>
  <c r="I184"/>
  <c r="H184"/>
  <c r="H183" s="1"/>
  <c r="J182"/>
  <c r="I181"/>
  <c r="I178"/>
  <c r="H178"/>
  <c r="H177" s="1"/>
  <c r="H175"/>
  <c r="J175" s="1"/>
  <c r="I174"/>
  <c r="I171"/>
  <c r="H171"/>
  <c r="H170" s="1"/>
  <c r="I168"/>
  <c r="H168"/>
  <c r="H167" s="1"/>
  <c r="I165"/>
  <c r="H165"/>
  <c r="H164" s="1"/>
  <c r="I162"/>
  <c r="H162"/>
  <c r="H161" s="1"/>
  <c r="I159"/>
  <c r="H159"/>
  <c r="H158" s="1"/>
  <c r="H156"/>
  <c r="I156"/>
  <c r="I153"/>
  <c r="H153"/>
  <c r="H152" s="1"/>
  <c r="I150"/>
  <c r="H150"/>
  <c r="I148"/>
  <c r="H148"/>
  <c r="I142"/>
  <c r="H142"/>
  <c r="I139"/>
  <c r="H139"/>
  <c r="H138" s="1"/>
  <c r="I136"/>
  <c r="I135" s="1"/>
  <c r="I133"/>
  <c r="H133"/>
  <c r="H132" s="1"/>
  <c r="I130"/>
  <c r="I129" s="1"/>
  <c r="H130"/>
  <c r="H129" s="1"/>
  <c r="I127"/>
  <c r="I126" s="1"/>
  <c r="H127"/>
  <c r="H126" s="1"/>
  <c r="I123"/>
  <c r="H123"/>
  <c r="H122" s="1"/>
  <c r="I119"/>
  <c r="H119"/>
  <c r="I117"/>
  <c r="I116" s="1"/>
  <c r="H117"/>
  <c r="I113"/>
  <c r="I112" s="1"/>
  <c r="H113"/>
  <c r="H112" s="1"/>
  <c r="I110"/>
  <c r="H110"/>
  <c r="I107"/>
  <c r="H107"/>
  <c r="I105"/>
  <c r="H105"/>
  <c r="I101"/>
  <c r="I100" s="1"/>
  <c r="H101"/>
  <c r="I98"/>
  <c r="H98"/>
  <c r="I95"/>
  <c r="H95"/>
  <c r="H94" s="1"/>
  <c r="I92"/>
  <c r="H92"/>
  <c r="H91" s="1"/>
  <c r="I89"/>
  <c r="H89"/>
  <c r="I86"/>
  <c r="H86"/>
  <c r="J84"/>
  <c r="I83"/>
  <c r="I82" s="1"/>
  <c r="I80"/>
  <c r="H80"/>
  <c r="H77"/>
  <c r="J77" s="1"/>
  <c r="I76"/>
  <c r="I73"/>
  <c r="H73"/>
  <c r="I69"/>
  <c r="H69"/>
  <c r="H68" s="1"/>
  <c r="I66"/>
  <c r="H66"/>
  <c r="H65" s="1"/>
  <c r="I63"/>
  <c r="H63"/>
  <c r="H62" s="1"/>
  <c r="H61"/>
  <c r="J61" s="1"/>
  <c r="I60"/>
  <c r="I57"/>
  <c r="H57"/>
  <c r="H56" s="1"/>
  <c r="I54"/>
  <c r="H54"/>
  <c r="H53" s="1"/>
  <c r="I51"/>
  <c r="H51"/>
  <c r="H50" s="1"/>
  <c r="I48"/>
  <c r="H48"/>
  <c r="I45"/>
  <c r="H45"/>
  <c r="H44" s="1"/>
  <c r="I42"/>
  <c r="I41" s="1"/>
  <c r="H42"/>
  <c r="H41" s="1"/>
  <c r="I39"/>
  <c r="H39"/>
  <c r="H38" s="1"/>
  <c r="J37"/>
  <c r="I36"/>
  <c r="I33"/>
  <c r="I32" s="1"/>
  <c r="H33"/>
  <c r="I29"/>
  <c r="H29"/>
  <c r="H28" s="1"/>
  <c r="I26"/>
  <c r="H26"/>
  <c r="H25" s="1"/>
  <c r="I23"/>
  <c r="I22" s="1"/>
  <c r="H23"/>
  <c r="I20"/>
  <c r="H20"/>
  <c r="I17"/>
  <c r="H17"/>
  <c r="H16" s="1"/>
  <c r="I14"/>
  <c r="I13" s="1"/>
  <c r="J222" l="1"/>
  <c r="I434"/>
  <c r="J491"/>
  <c r="H199"/>
  <c r="H198" s="1"/>
  <c r="H608"/>
  <c r="H60"/>
  <c r="I608"/>
  <c r="J427"/>
  <c r="H228"/>
  <c r="J496"/>
  <c r="J501"/>
  <c r="J231"/>
  <c r="J261"/>
  <c r="J281"/>
  <c r="J291"/>
  <c r="J387"/>
  <c r="J277"/>
  <c r="J272"/>
  <c r="J139"/>
  <c r="J148"/>
  <c r="J233"/>
  <c r="J310"/>
  <c r="J315"/>
  <c r="J320"/>
  <c r="J340"/>
  <c r="J352"/>
  <c r="H483"/>
  <c r="H482" s="1"/>
  <c r="J568"/>
  <c r="J613"/>
  <c r="H634"/>
  <c r="H116"/>
  <c r="J220"/>
  <c r="H337"/>
  <c r="H336" s="1"/>
  <c r="J546"/>
  <c r="H563"/>
  <c r="J528"/>
  <c r="J63"/>
  <c r="J123"/>
  <c r="J317"/>
  <c r="J533"/>
  <c r="J566"/>
  <c r="J575"/>
  <c r="J41"/>
  <c r="J107"/>
  <c r="J234"/>
  <c r="J289"/>
  <c r="H380"/>
  <c r="H379" s="1"/>
  <c r="J525"/>
  <c r="J549"/>
  <c r="J557"/>
  <c r="J589"/>
  <c r="J611"/>
  <c r="J616"/>
  <c r="I75"/>
  <c r="J322"/>
  <c r="J437"/>
  <c r="J552"/>
  <c r="J571"/>
  <c r="J584"/>
  <c r="J593"/>
  <c r="I122"/>
  <c r="J122" s="1"/>
  <c r="I380"/>
  <c r="I379" s="1"/>
  <c r="H507"/>
  <c r="I551"/>
  <c r="J573"/>
  <c r="I592"/>
  <c r="J606"/>
  <c r="J51"/>
  <c r="J39"/>
  <c r="I645"/>
  <c r="I615"/>
  <c r="J615" s="1"/>
  <c r="I527"/>
  <c r="J527" s="1"/>
  <c r="J494"/>
  <c r="J381"/>
  <c r="J312"/>
  <c r="J130"/>
  <c r="J23"/>
  <c r="I35"/>
  <c r="I327"/>
  <c r="J327" s="1"/>
  <c r="J328"/>
  <c r="J473"/>
  <c r="J112"/>
  <c r="J196"/>
  <c r="I195"/>
  <c r="J195" s="1"/>
  <c r="I211"/>
  <c r="J212"/>
  <c r="J286"/>
  <c r="I285"/>
  <c r="J285" s="1"/>
  <c r="I161"/>
  <c r="J161" s="1"/>
  <c r="J162"/>
  <c r="I170"/>
  <c r="J170" s="1"/>
  <c r="J171"/>
  <c r="J240"/>
  <c r="I239"/>
  <c r="J29"/>
  <c r="I28"/>
  <c r="J28" s="1"/>
  <c r="I152"/>
  <c r="J152" s="1"/>
  <c r="J153"/>
  <c r="J226"/>
  <c r="I225"/>
  <c r="H14"/>
  <c r="H13" s="1"/>
  <c r="J13" s="1"/>
  <c r="J15"/>
  <c r="I19"/>
  <c r="J20"/>
  <c r="J66"/>
  <c r="I65"/>
  <c r="J65" s="1"/>
  <c r="I72"/>
  <c r="J73"/>
  <c r="I186"/>
  <c r="J186" s="1"/>
  <c r="J187"/>
  <c r="I337"/>
  <c r="J338"/>
  <c r="I342"/>
  <c r="J342" s="1"/>
  <c r="J343"/>
  <c r="I390"/>
  <c r="I482"/>
  <c r="J482" s="1"/>
  <c r="J483"/>
  <c r="J26"/>
  <c r="I44"/>
  <c r="J44" s="1"/>
  <c r="J45"/>
  <c r="J54"/>
  <c r="J80"/>
  <c r="J92"/>
  <c r="J105"/>
  <c r="J119"/>
  <c r="I132"/>
  <c r="J132" s="1"/>
  <c r="J133"/>
  <c r="J159"/>
  <c r="I177"/>
  <c r="J178"/>
  <c r="I269"/>
  <c r="J270"/>
  <c r="J279"/>
  <c r="I333"/>
  <c r="J333" s="1"/>
  <c r="J334"/>
  <c r="I356"/>
  <c r="J357"/>
  <c r="J368"/>
  <c r="J400"/>
  <c r="J407"/>
  <c r="I421"/>
  <c r="J422"/>
  <c r="I451"/>
  <c r="J452"/>
  <c r="I457"/>
  <c r="J458"/>
  <c r="I512"/>
  <c r="J513"/>
  <c r="J237"/>
  <c r="J474"/>
  <c r="I16"/>
  <c r="J16" s="1"/>
  <c r="J17"/>
  <c r="I68"/>
  <c r="J68" s="1"/>
  <c r="J69"/>
  <c r="H115"/>
  <c r="I141"/>
  <c r="J142"/>
  <c r="J150"/>
  <c r="I167"/>
  <c r="J167" s="1"/>
  <c r="J168"/>
  <c r="I180"/>
  <c r="I183"/>
  <c r="J183" s="1"/>
  <c r="J184"/>
  <c r="I189"/>
  <c r="J190"/>
  <c r="J198"/>
  <c r="J208"/>
  <c r="J229"/>
  <c r="I252"/>
  <c r="H276"/>
  <c r="J296"/>
  <c r="J305"/>
  <c r="I330"/>
  <c r="J331"/>
  <c r="I370"/>
  <c r="I374"/>
  <c r="J374" s="1"/>
  <c r="J375"/>
  <c r="J383"/>
  <c r="J388"/>
  <c r="J404"/>
  <c r="J417"/>
  <c r="I426"/>
  <c r="J468"/>
  <c r="I487"/>
  <c r="J488"/>
  <c r="J498"/>
  <c r="J503"/>
  <c r="J537"/>
  <c r="J564"/>
  <c r="I563"/>
  <c r="J563" s="1"/>
  <c r="I586"/>
  <c r="J587"/>
  <c r="J113"/>
  <c r="J209"/>
  <c r="J217"/>
  <c r="I409"/>
  <c r="J409" s="1"/>
  <c r="J410"/>
  <c r="I415"/>
  <c r="I59"/>
  <c r="J60"/>
  <c r="I85"/>
  <c r="J86"/>
  <c r="I97"/>
  <c r="J98"/>
  <c r="J110"/>
  <c r="I155"/>
  <c r="J156"/>
  <c r="I173"/>
  <c r="I202"/>
  <c r="J202" s="1"/>
  <c r="J203"/>
  <c r="J250"/>
  <c r="I263"/>
  <c r="J263" s="1"/>
  <c r="J264"/>
  <c r="J274"/>
  <c r="J283"/>
  <c r="J299"/>
  <c r="I349"/>
  <c r="I348" s="1"/>
  <c r="J350"/>
  <c r="J364"/>
  <c r="J434"/>
  <c r="I443"/>
  <c r="J444"/>
  <c r="I479"/>
  <c r="J480"/>
  <c r="J508"/>
  <c r="I517"/>
  <c r="J517" s="1"/>
  <c r="J518"/>
  <c r="J523"/>
  <c r="I530"/>
  <c r="J531"/>
  <c r="I539"/>
  <c r="J539" s="1"/>
  <c r="J540"/>
  <c r="I595"/>
  <c r="J558"/>
  <c r="J14"/>
  <c r="J33"/>
  <c r="J42"/>
  <c r="I47"/>
  <c r="J48"/>
  <c r="I53"/>
  <c r="J53" s="1"/>
  <c r="I56"/>
  <c r="J56" s="1"/>
  <c r="J57"/>
  <c r="I88"/>
  <c r="J89"/>
  <c r="I94"/>
  <c r="J94" s="1"/>
  <c r="J95"/>
  <c r="I115"/>
  <c r="J117"/>
  <c r="J126"/>
  <c r="J129"/>
  <c r="I158"/>
  <c r="J158" s="1"/>
  <c r="I164"/>
  <c r="J164" s="1"/>
  <c r="J165"/>
  <c r="I205"/>
  <c r="J205" s="1"/>
  <c r="J206"/>
  <c r="J223"/>
  <c r="I245"/>
  <c r="J246"/>
  <c r="I266"/>
  <c r="J267"/>
  <c r="I298"/>
  <c r="J298" s="1"/>
  <c r="I301"/>
  <c r="J302"/>
  <c r="H309"/>
  <c r="I345"/>
  <c r="J345" s="1"/>
  <c r="J346"/>
  <c r="I361"/>
  <c r="I367"/>
  <c r="J367" s="1"/>
  <c r="H391"/>
  <c r="J391" s="1"/>
  <c r="I397"/>
  <c r="J398"/>
  <c r="J401"/>
  <c r="I406"/>
  <c r="I412"/>
  <c r="J412" s="1"/>
  <c r="J413"/>
  <c r="I431"/>
  <c r="J431" s="1"/>
  <c r="J432"/>
  <c r="J435"/>
  <c r="J439"/>
  <c r="I448"/>
  <c r="J448" s="1"/>
  <c r="J449"/>
  <c r="I454"/>
  <c r="J455"/>
  <c r="I462"/>
  <c r="J463"/>
  <c r="I470"/>
  <c r="I476"/>
  <c r="J477"/>
  <c r="I507"/>
  <c r="J510"/>
  <c r="J515"/>
  <c r="I520"/>
  <c r="J521"/>
  <c r="J562"/>
  <c r="H561"/>
  <c r="H560" s="1"/>
  <c r="J560" s="1"/>
  <c r="J199"/>
  <c r="J256"/>
  <c r="J353"/>
  <c r="J362"/>
  <c r="J534"/>
  <c r="I631"/>
  <c r="J632"/>
  <c r="J637"/>
  <c r="J101"/>
  <c r="J157"/>
  <c r="J590"/>
  <c r="J543"/>
  <c r="J548"/>
  <c r="J555"/>
  <c r="J604"/>
  <c r="I642"/>
  <c r="J643"/>
  <c r="J648"/>
  <c r="I662"/>
  <c r="J663"/>
  <c r="J619"/>
  <c r="J596"/>
  <c r="I658"/>
  <c r="J658" s="1"/>
  <c r="J659"/>
  <c r="J601"/>
  <c r="I542"/>
  <c r="I554"/>
  <c r="H598"/>
  <c r="J598" s="1"/>
  <c r="I634"/>
  <c r="J635"/>
  <c r="I639"/>
  <c r="J640"/>
  <c r="I650"/>
  <c r="J651"/>
  <c r="I655"/>
  <c r="J655" s="1"/>
  <c r="J656"/>
  <c r="H136"/>
  <c r="J127"/>
  <c r="I500"/>
  <c r="I319"/>
  <c r="I104"/>
  <c r="I103" s="1"/>
  <c r="H141"/>
  <c r="H269"/>
  <c r="H403"/>
  <c r="J403" s="1"/>
  <c r="H443"/>
  <c r="H442" s="1"/>
  <c r="H454"/>
  <c r="H457"/>
  <c r="H487"/>
  <c r="H520"/>
  <c r="H551"/>
  <c r="J551" s="1"/>
  <c r="H570"/>
  <c r="I577"/>
  <c r="I582"/>
  <c r="H592"/>
  <c r="J592" s="1"/>
  <c r="H32"/>
  <c r="J32" s="1"/>
  <c r="H467"/>
  <c r="J467" s="1"/>
  <c r="I493"/>
  <c r="H536"/>
  <c r="J536" s="1"/>
  <c r="J608"/>
  <c r="I147"/>
  <c r="I309"/>
  <c r="J309" s="1"/>
  <c r="H349"/>
  <c r="H348" s="1"/>
  <c r="H397"/>
  <c r="H430"/>
  <c r="I490"/>
  <c r="J490" s="1"/>
  <c r="H545"/>
  <c r="J545" s="1"/>
  <c r="H581"/>
  <c r="H586"/>
  <c r="H603"/>
  <c r="H650"/>
  <c r="H189"/>
  <c r="H104"/>
  <c r="H155"/>
  <c r="I219"/>
  <c r="J219" s="1"/>
  <c r="H225"/>
  <c r="H236"/>
  <c r="J236" s="1"/>
  <c r="I38"/>
  <c r="J38" s="1"/>
  <c r="I50"/>
  <c r="H76"/>
  <c r="J76" s="1"/>
  <c r="I228"/>
  <c r="J228" s="1"/>
  <c r="H288"/>
  <c r="I314"/>
  <c r="H451"/>
  <c r="H500"/>
  <c r="H512"/>
  <c r="H530"/>
  <c r="H19"/>
  <c r="I25"/>
  <c r="H47"/>
  <c r="H59"/>
  <c r="I62"/>
  <c r="J62" s="1"/>
  <c r="H72"/>
  <c r="H83"/>
  <c r="J83" s="1"/>
  <c r="H85"/>
  <c r="I91"/>
  <c r="J91" s="1"/>
  <c r="H97"/>
  <c r="I138"/>
  <c r="H147"/>
  <c r="H174"/>
  <c r="J174" s="1"/>
  <c r="H193"/>
  <c r="J193" s="1"/>
  <c r="H211"/>
  <c r="H201" s="1"/>
  <c r="H245"/>
  <c r="H253"/>
  <c r="J253" s="1"/>
  <c r="I295"/>
  <c r="J295" s="1"/>
  <c r="H301"/>
  <c r="H304"/>
  <c r="J304" s="1"/>
  <c r="H319"/>
  <c r="H361"/>
  <c r="H239"/>
  <c r="I249"/>
  <c r="H266"/>
  <c r="H314"/>
  <c r="H661"/>
  <c r="H255"/>
  <c r="J255" s="1"/>
  <c r="H356"/>
  <c r="H22"/>
  <c r="J22" s="1"/>
  <c r="H36"/>
  <c r="J36" s="1"/>
  <c r="H88"/>
  <c r="H100"/>
  <c r="J100" s="1"/>
  <c r="H181"/>
  <c r="J181" s="1"/>
  <c r="H216"/>
  <c r="H330"/>
  <c r="H326" s="1"/>
  <c r="H426"/>
  <c r="I288"/>
  <c r="H371"/>
  <c r="J371" s="1"/>
  <c r="H390"/>
  <c r="H462"/>
  <c r="H479"/>
  <c r="H542"/>
  <c r="H600"/>
  <c r="J600" s="1"/>
  <c r="I260"/>
  <c r="J260" s="1"/>
  <c r="I276"/>
  <c r="J276" s="1"/>
  <c r="H618"/>
  <c r="J618" s="1"/>
  <c r="H406"/>
  <c r="H416"/>
  <c r="J416" s="1"/>
  <c r="H471"/>
  <c r="J471" s="1"/>
  <c r="H476"/>
  <c r="H493"/>
  <c r="H554"/>
  <c r="I603"/>
  <c r="J603" s="1"/>
  <c r="H642"/>
  <c r="H639"/>
  <c r="H646"/>
  <c r="J646" s="1"/>
  <c r="J631" l="1"/>
  <c r="I430"/>
  <c r="J216"/>
  <c r="H215"/>
  <c r="J397"/>
  <c r="I215"/>
  <c r="I396"/>
  <c r="H595"/>
  <c r="H486" s="1"/>
  <c r="J542"/>
  <c r="J454"/>
  <c r="J634"/>
  <c r="J337"/>
  <c r="I146"/>
  <c r="I201"/>
  <c r="J201" s="1"/>
  <c r="J507"/>
  <c r="J512"/>
  <c r="J451"/>
  <c r="J269"/>
  <c r="J239"/>
  <c r="J288"/>
  <c r="J314"/>
  <c r="J500"/>
  <c r="J361"/>
  <c r="J266"/>
  <c r="J348"/>
  <c r="I373"/>
  <c r="J373" s="1"/>
  <c r="J115"/>
  <c r="I71"/>
  <c r="I248"/>
  <c r="J249"/>
  <c r="I176"/>
  <c r="J177"/>
  <c r="I326"/>
  <c r="J326" s="1"/>
  <c r="I308"/>
  <c r="J147"/>
  <c r="J493"/>
  <c r="J319"/>
  <c r="J639"/>
  <c r="J406"/>
  <c r="J301"/>
  <c r="J530"/>
  <c r="I442"/>
  <c r="J442" s="1"/>
  <c r="J443"/>
  <c r="J349"/>
  <c r="I425"/>
  <c r="J426"/>
  <c r="I661"/>
  <c r="J661" s="1"/>
  <c r="J662"/>
  <c r="I360"/>
  <c r="J380"/>
  <c r="I447"/>
  <c r="I12"/>
  <c r="J25"/>
  <c r="I581"/>
  <c r="J581" s="1"/>
  <c r="J582"/>
  <c r="J430"/>
  <c r="J116"/>
  <c r="J561"/>
  <c r="J520"/>
  <c r="I461"/>
  <c r="J462"/>
  <c r="J245"/>
  <c r="I244"/>
  <c r="J88"/>
  <c r="J97"/>
  <c r="J59"/>
  <c r="J189"/>
  <c r="J457"/>
  <c r="I420"/>
  <c r="J420" s="1"/>
  <c r="J421"/>
  <c r="J390"/>
  <c r="J225"/>
  <c r="J211"/>
  <c r="I125"/>
  <c r="J138"/>
  <c r="I31"/>
  <c r="J50"/>
  <c r="J85"/>
  <c r="I336"/>
  <c r="J336" s="1"/>
  <c r="I570"/>
  <c r="J570" s="1"/>
  <c r="J577"/>
  <c r="I466"/>
  <c r="J650"/>
  <c r="J554"/>
  <c r="J642"/>
  <c r="J476"/>
  <c r="J47"/>
  <c r="J479"/>
  <c r="J155"/>
  <c r="J586"/>
  <c r="J487"/>
  <c r="J330"/>
  <c r="J141"/>
  <c r="I355"/>
  <c r="J356"/>
  <c r="J72"/>
  <c r="J19"/>
  <c r="H103"/>
  <c r="J103" s="1"/>
  <c r="J104"/>
  <c r="H135"/>
  <c r="J136"/>
  <c r="I294"/>
  <c r="H447"/>
  <c r="H645"/>
  <c r="J645" s="1"/>
  <c r="H461"/>
  <c r="H82"/>
  <c r="J82" s="1"/>
  <c r="H470"/>
  <c r="J470" s="1"/>
  <c r="H294"/>
  <c r="H12"/>
  <c r="H244"/>
  <c r="H192"/>
  <c r="J192" s="1"/>
  <c r="H396"/>
  <c r="H308"/>
  <c r="H415"/>
  <c r="J415" s="1"/>
  <c r="I259"/>
  <c r="H35"/>
  <c r="J35" s="1"/>
  <c r="H355"/>
  <c r="H370"/>
  <c r="J370" s="1"/>
  <c r="H425"/>
  <c r="H180"/>
  <c r="J180" s="1"/>
  <c r="H259"/>
  <c r="H252"/>
  <c r="J252" s="1"/>
  <c r="H173"/>
  <c r="J173" s="1"/>
  <c r="H75"/>
  <c r="J75" s="1"/>
  <c r="J595" l="1"/>
  <c r="J259"/>
  <c r="I486"/>
  <c r="J396"/>
  <c r="I145"/>
  <c r="J461"/>
  <c r="J355"/>
  <c r="I11"/>
  <c r="J379"/>
  <c r="J244"/>
  <c r="J12"/>
  <c r="J294"/>
  <c r="J215"/>
  <c r="J447"/>
  <c r="J425"/>
  <c r="I243"/>
  <c r="H176"/>
  <c r="J176" s="1"/>
  <c r="I378"/>
  <c r="I325"/>
  <c r="J308"/>
  <c r="J135"/>
  <c r="H125"/>
  <c r="J125" s="1"/>
  <c r="H360"/>
  <c r="J360" s="1"/>
  <c r="H146"/>
  <c r="J146" s="1"/>
  <c r="H248"/>
  <c r="J248" s="1"/>
  <c r="H466"/>
  <c r="J466" s="1"/>
  <c r="H325"/>
  <c r="H31"/>
  <c r="J31" s="1"/>
  <c r="H378"/>
  <c r="H71"/>
  <c r="J71" s="1"/>
  <c r="J325" l="1"/>
  <c r="J486"/>
  <c r="I10"/>
  <c r="I665" s="1"/>
  <c r="J378"/>
  <c r="H145"/>
  <c r="J145" s="1"/>
  <c r="H243"/>
  <c r="J243" s="1"/>
  <c r="H11"/>
  <c r="J11" s="1"/>
  <c r="H10" l="1"/>
  <c r="J10" s="1"/>
  <c r="H665" l="1"/>
  <c r="J665" s="1"/>
</calcChain>
</file>

<file path=xl/sharedStrings.xml><?xml version="1.0" encoding="utf-8"?>
<sst xmlns="http://schemas.openxmlformats.org/spreadsheetml/2006/main" count="3659" uniqueCount="442">
  <si>
    <t>№ п/п</t>
  </si>
  <si>
    <t xml:space="preserve">Наименование </t>
  </si>
  <si>
    <t>Целевая статья</t>
  </si>
  <si>
    <t>1</t>
  </si>
  <si>
    <t>4</t>
  </si>
  <si>
    <t>5</t>
  </si>
  <si>
    <t>6</t>
  </si>
  <si>
    <t>7</t>
  </si>
  <si>
    <t>10</t>
  </si>
  <si>
    <t>03</t>
  </si>
  <si>
    <t>2</t>
  </si>
  <si>
    <t>04</t>
  </si>
  <si>
    <t>12</t>
  </si>
  <si>
    <t>01</t>
  </si>
  <si>
    <t>3</t>
  </si>
  <si>
    <t>07</t>
  </si>
  <si>
    <t>02</t>
  </si>
  <si>
    <t>500</t>
  </si>
  <si>
    <t>11</t>
  </si>
  <si>
    <t>Итого</t>
  </si>
  <si>
    <t>15</t>
  </si>
  <si>
    <t>16</t>
  </si>
  <si>
    <t>0</t>
  </si>
  <si>
    <t>Организация отдыха детей в каникулярное время</t>
  </si>
  <si>
    <t>1.1</t>
  </si>
  <si>
    <t>1.2</t>
  </si>
  <si>
    <t>1.3</t>
  </si>
  <si>
    <t>1.4</t>
  </si>
  <si>
    <t>1.5</t>
  </si>
  <si>
    <t>06</t>
  </si>
  <si>
    <t>Софинансирование вопросов местного значения</t>
  </si>
  <si>
    <t>Выравнивание бюджетной обеспеченности поселений</t>
  </si>
  <si>
    <t>Проведение мероприятий профилактической направленности для несовершеннолетних</t>
  </si>
  <si>
    <t>Осуществление государственных полномочий по формированию торгового реестра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</si>
  <si>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</si>
  <si>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Проведение районной сельскохозяйственной ярмарки</t>
  </si>
  <si>
    <t>200</t>
  </si>
  <si>
    <t>240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</si>
  <si>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</si>
  <si>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</si>
  <si>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300</t>
  </si>
  <si>
    <t>320</t>
  </si>
  <si>
    <t>Социальные выплаты гражданам, кроме публичных нормативных социальных выплат</t>
  </si>
  <si>
    <t>600</t>
  </si>
  <si>
    <t>610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</si>
  <si>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</si>
  <si>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</si>
  <si>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Мероприятия в области образования</t>
  </si>
  <si>
    <t>520</t>
  </si>
  <si>
    <t>Межбюджетные трансферты</t>
  </si>
  <si>
    <t>Субсидии</t>
  </si>
  <si>
    <t xml:space="preserve">Развитие территориального общественного самоуправления Архангельской области </t>
  </si>
  <si>
    <t>800</t>
  </si>
  <si>
    <t>810</t>
  </si>
  <si>
    <t>Иные бюджетные ассигнования</t>
  </si>
  <si>
    <t>Субсидии юридическим лицам (кроме некоммерческих организаций), индивидуальным предпринимателям, физическим лицам</t>
  </si>
  <si>
    <t>510</t>
  </si>
  <si>
    <t>Дотации</t>
  </si>
  <si>
    <t>Проведение мероприятий для  молодежи</t>
  </si>
  <si>
    <t>Утвеждено</t>
  </si>
  <si>
    <t>100</t>
  </si>
  <si>
    <t>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</si>
  <si>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</si>
  <si>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</si>
  <si>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50</t>
  </si>
  <si>
    <t>Обеспечение деятельности домов культуры</t>
  </si>
  <si>
    <t>Обеспечение деятельности библиотек</t>
  </si>
  <si>
    <t>Расходы на содержание органов местного самоуправления и обеспечение их функций</t>
  </si>
  <si>
    <t>Председатель представительного органа муниципального образования</t>
  </si>
  <si>
    <t>Расходы на обеспечение деятельности представительного органа муниципального образования</t>
  </si>
  <si>
    <t>Уплата налогов, сборов и иных платежей</t>
  </si>
  <si>
    <t>850</t>
  </si>
  <si>
    <t>Представительские расходы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</si>
  <si>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</si>
  <si>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Осуществление государственных полномочий в сфере охраны труда</t>
  </si>
  <si>
    <t>Расходы на осуществление полномочий по осуществлению внешнего муниципального финансового контроля бюджетов муниципальных образований</t>
  </si>
  <si>
    <t>Резервные средства</t>
  </si>
  <si>
    <t>870</t>
  </si>
  <si>
    <t>Выполнение обязательств органами местного самоуправления</t>
  </si>
  <si>
    <t>Расходы на обеспечение деятельности казенных учреждений</t>
  </si>
  <si>
    <t>Расходы на выплаты персоналу казенных учреждений</t>
  </si>
  <si>
    <t>110</t>
  </si>
  <si>
    <t>Социальные помощь</t>
  </si>
  <si>
    <t>Иные выплаты населению</t>
  </si>
  <si>
    <t>360</t>
  </si>
  <si>
    <t>Субвенции</t>
  </si>
  <si>
    <t>530</t>
  </si>
  <si>
    <t xml:space="preserve">Расходы на осуществление полномочий по формированию и исполнению бюджетов муниципальных образований </t>
  </si>
  <si>
    <t>Осуществление первичного воинского учета на территориях, где отсутствуют военные комиссариаты</t>
  </si>
  <si>
    <t>Строительство, реконструкция, капитальный ремонт, ремонт и содержание автомобильных дорог общего пользования местного значения, находящихся в собственности муниципального района, осуществляемых за счет бюджетных ассигнований муниципального дорожного фонда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</si>
  <si>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</si>
  <si>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</si>
  <si>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</si>
  <si>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</si>
  <si>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</si>
  <si>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I</t>
  </si>
  <si>
    <t>МУНИЦИПАЛЬНЫЕ ПРОГРАММЫ</t>
  </si>
  <si>
    <t>II</t>
  </si>
  <si>
    <t>Непрограммные направления деятельности</t>
  </si>
  <si>
    <t>(рублей)</t>
  </si>
  <si>
    <t>Расходы связанные с реализацией Положения о нагрудном знаке "За заслуги перед "Мезенским районом"</t>
  </si>
  <si>
    <t>Расходы связанные с реализацией Положения о звании "Почетный гражданин муниципального образования "Мезенский район"</t>
  </si>
  <si>
    <t>Резервный фонд администрации муниципального образования «Мезенский район»</t>
  </si>
  <si>
    <t>в том числе: софинансирование дорожной деятельности в отношении автомобильных дорог общего пользования местного значения, осуществляемое за счет бюджетных ассигнований муниципальных дорожных фондов</t>
  </si>
  <si>
    <t>Подпрограмма «Сохранение и развитие традиционной народной культуры, историко-культурного наследия, самодеятельного художественного творчества, культурно-досуговой деятельности»</t>
  </si>
  <si>
    <t>Сохранение и развитие традиционной народной культуры и историко-культурного наследия</t>
  </si>
  <si>
    <t xml:space="preserve">Возмещение расходов по предоставлению мер социальной поддержки отдельных категорий квалифицированных специалистов, работающих и проживающих в сельской местности, рабочих поселках (поселках городского типа) </t>
  </si>
  <si>
    <t>Подпрограмма «Организация библиотечной деятельности и информационного обслуживания»</t>
  </si>
  <si>
    <t>2.1</t>
  </si>
  <si>
    <t>2.2</t>
  </si>
  <si>
    <t>Организация библиотечной деятельности</t>
  </si>
  <si>
    <t>Подпрограмма "Организация предоставления дополнительного образования в ДШИ №15, поддержка и развитие детского и юношеского творчества"</t>
  </si>
  <si>
    <t>2.3</t>
  </si>
  <si>
    <t>Поддержка и развитие детского юношеского творчества</t>
  </si>
  <si>
    <t>Обеспечение деятельности ДШИ № 15</t>
  </si>
  <si>
    <t>05</t>
  </si>
  <si>
    <t>Проведение районных спортивных соревнований</t>
  </si>
  <si>
    <t>Участие в областных и всероссийских соревнованиях</t>
  </si>
  <si>
    <t>Подпрограмма «Повышение доступности и качества дошкольного образования»</t>
  </si>
  <si>
    <t xml:space="preserve">Обеспечение деятельности образовательных учреждений, реализующих программы дошкольного образования </t>
  </si>
  <si>
    <t>Компенсация части родительской платы за присмотр и уход за ребенком в государственных и муниципальных образовательных организациях, реализующих образовательную программу дошкольного образования</t>
  </si>
  <si>
    <t>Обеспечение деятельности образовательных учреждений, реализующих программы начального общего, основного общего, среднего общего образования</t>
  </si>
  <si>
    <t>Подпрограмма «Повышение доступности и качества общего образования»</t>
  </si>
  <si>
    <t>Возмещение расходов по предоставлению мер социальной поддержки отдельных категорий квалифицированных специалистов, работающих и проживающих в сельской местности, рабочих поселках (поселках городского типа)</t>
  </si>
  <si>
    <t>Подпрограмма «Повышение доступности и качества дополнительного образования»</t>
  </si>
  <si>
    <t>Обеспечение деятельности образовательных учреждений, реализующих программы дополнительного образования</t>
  </si>
  <si>
    <t>Подпрограмма «Развитие системы выявления, поддержки и сопровождения одаренных и талантливых детей»</t>
  </si>
  <si>
    <t>Подпрограмма «Содействие повышению квалификации и переподготовки руководящих и педагогических кадров»</t>
  </si>
  <si>
    <t>Подпрограмма «Создание условий для сохранения и укрепления здоровья детей»</t>
  </si>
  <si>
    <t xml:space="preserve">Обеспечение деятельности детского оздоровительно-образовательного центра "Стрела"  </t>
  </si>
  <si>
    <t>Осуществление государственных полномочий по организации и осуществлению деятельности по опеке и попечительству</t>
  </si>
  <si>
    <t>Осуществление государственных полномочий по выплате вознаграждений профессиональным опекунам</t>
  </si>
  <si>
    <t>1.6</t>
  </si>
  <si>
    <t>Вид расхо-дов</t>
  </si>
  <si>
    <t>00</t>
  </si>
  <si>
    <t>00000</t>
  </si>
  <si>
    <t>24090</t>
  </si>
  <si>
    <t>24140</t>
  </si>
  <si>
    <t>78650</t>
  </si>
  <si>
    <t>24100</t>
  </si>
  <si>
    <t>27050</t>
  </si>
  <si>
    <t>24210</t>
  </si>
  <si>
    <t>24120</t>
  </si>
  <si>
    <t>24190</t>
  </si>
  <si>
    <t>78320</t>
  </si>
  <si>
    <t>25010</t>
  </si>
  <si>
    <t>25080</t>
  </si>
  <si>
    <t>25100</t>
  </si>
  <si>
    <t>25050</t>
  </si>
  <si>
    <t>25090</t>
  </si>
  <si>
    <t>25130</t>
  </si>
  <si>
    <t>25140</t>
  </si>
  <si>
    <t>27340</t>
  </si>
  <si>
    <t>27350</t>
  </si>
  <si>
    <t>28010</t>
  </si>
  <si>
    <t>28100</t>
  </si>
  <si>
    <t>78010</t>
  </si>
  <si>
    <t>27060</t>
  </si>
  <si>
    <t>21110</t>
  </si>
  <si>
    <t>78700</t>
  </si>
  <si>
    <t>22230</t>
  </si>
  <si>
    <t>25410</t>
  </si>
  <si>
    <t>20020</t>
  </si>
  <si>
    <t>20030</t>
  </si>
  <si>
    <t>20040</t>
  </si>
  <si>
    <t>20060</t>
  </si>
  <si>
    <t>20070</t>
  </si>
  <si>
    <t>20090</t>
  </si>
  <si>
    <t>20110</t>
  </si>
  <si>
    <t>20120</t>
  </si>
  <si>
    <t>21060</t>
  </si>
  <si>
    <t>21750</t>
  </si>
  <si>
    <t>23030</t>
  </si>
  <si>
    <t>27030</t>
  </si>
  <si>
    <t>27040</t>
  </si>
  <si>
    <t>27100</t>
  </si>
  <si>
    <t>27110</t>
  </si>
  <si>
    <t>51180</t>
  </si>
  <si>
    <t>78690</t>
  </si>
  <si>
    <t>78710</t>
  </si>
  <si>
    <t>78730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</si>
  <si>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</si>
  <si>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21010</t>
  </si>
  <si>
    <t>Сохранение, изучение, развитие и использование  объектов культурного и природного наследия как объектов туристического показа</t>
  </si>
  <si>
    <t>21180</t>
  </si>
  <si>
    <t>Обеспечение деятельности туристского культурно-музейного центра «Кимжа»</t>
  </si>
  <si>
    <t>4.1</t>
  </si>
  <si>
    <t>4.2</t>
  </si>
  <si>
    <t>540</t>
  </si>
  <si>
    <t>Иные межбюджетные трансферты</t>
  </si>
  <si>
    <t>400</t>
  </si>
  <si>
    <t>410</t>
  </si>
  <si>
    <t>Капитальные вложения в объекты недвижимого имущества государственной (муниципальной) собственности</t>
  </si>
  <si>
    <t xml:space="preserve">Бюджетные инвестиции </t>
  </si>
  <si>
    <t>Осуществление полномочий по организации в границах поселения водоснабжения населения, водоотведения, снабжение поселения топливом в пределах полномочий, установленных законодательством Российской Федерации</t>
  </si>
  <si>
    <t>20130</t>
  </si>
  <si>
    <t>20140</t>
  </si>
  <si>
    <t>Осуществление полномочий по обеспечению проживающих в поселении и нуждающихся в жилых помещенияхмалоимущих граждан жилыми помещениями, содержание муниципального жилищного фонда, а также иных полномочий органов местного самоуправления в соответствии с жилищным законодательством</t>
  </si>
  <si>
    <t>20150</t>
  </si>
  <si>
    <t>20160</t>
  </si>
  <si>
    <t>Осуществление полномочий по созданию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</si>
  <si>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20170</t>
  </si>
  <si>
    <t>20180</t>
  </si>
  <si>
    <t>Осуществление в пределах, установленных водным законодательством Российской Федерации, полномочий собственника водных объектов, информирование населения об ограничениях их использования</t>
  </si>
  <si>
    <t>20190</t>
  </si>
  <si>
    <t>20200</t>
  </si>
  <si>
    <t>28190</t>
  </si>
  <si>
    <t>Обустройство ледовых пешеходных переправ</t>
  </si>
  <si>
    <t>27450</t>
  </si>
  <si>
    <t>Премирование членов добровольной народной дружины за участие в обеспечении охраны</t>
  </si>
  <si>
    <t>20</t>
  </si>
  <si>
    <t>20500</t>
  </si>
  <si>
    <t>Выплата единовременного пособия молодым специалистам</t>
  </si>
  <si>
    <t>Создание и приобретение справочных и иных материалов по краеведческим ресурсам Мезенского района</t>
  </si>
  <si>
    <t>Осуществление полномочий по оказанию поддержки социально - ориентированным некоммерческим организациям в пределах полномочий, установленных статьями 31.1 и 31.3 Федерального закона от 12 января 1996 года № 7-ФЗ "О некоммерческих организациях"</t>
  </si>
  <si>
    <t>78390</t>
  </si>
  <si>
    <t>24110</t>
  </si>
  <si>
    <t>Трудоустройство несовершеннолетних граждан в период каникулярного времени</t>
  </si>
  <si>
    <t>21520</t>
  </si>
  <si>
    <t>Информационная и консультационная поддержка субъектов малого и среднего предпринимательства</t>
  </si>
  <si>
    <t>S8420</t>
  </si>
  <si>
    <t>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</si>
  <si>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</si>
  <si>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S8330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</si>
  <si>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</si>
  <si>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25110</t>
  </si>
  <si>
    <t>08</t>
  </si>
  <si>
    <t>21210</t>
  </si>
  <si>
    <t>Подпрограмма «Жилищное строительство»</t>
  </si>
  <si>
    <t>Подпрограмма «Социальное строительство»</t>
  </si>
  <si>
    <t>Подпрограмма «Инженерная инфраструктура»</t>
  </si>
  <si>
    <t>Подпрограмма "Капитальный, текущий ремонты и реконструкция"</t>
  </si>
  <si>
    <t>Капитальный, текущий ремонты зданий находящихся в муниципальной собственности</t>
  </si>
  <si>
    <t>26030</t>
  </si>
  <si>
    <t>8.1</t>
  </si>
  <si>
    <t>8.3</t>
  </si>
  <si>
    <t>8.2</t>
  </si>
  <si>
    <t>8.4</t>
  </si>
  <si>
    <t>Муниципальная программа «Профилактика правонарушений в Мезенском районе Архангельской области на 2019-2022 годы»</t>
  </si>
  <si>
    <t>18</t>
  </si>
  <si>
    <t>23</t>
  </si>
  <si>
    <t>20810</t>
  </si>
  <si>
    <t>20010</t>
  </si>
  <si>
    <t>Глава муниципального образования</t>
  </si>
  <si>
    <t>20080</t>
  </si>
  <si>
    <t>Расходы на осуществление полномочий по осуществлению внутреннего муниципального финансового контроля муниципальных образований</t>
  </si>
  <si>
    <t xml:space="preserve">Выплата пенсии за выслугу лет лицам, замещавшим муниципальные должности </t>
  </si>
  <si>
    <t>78791</t>
  </si>
  <si>
    <t>78792</t>
  </si>
  <si>
    <t>Организация транспортного обслуживания населения на пассажирских муниципальных маршрутах водного транспорта</t>
  </si>
  <si>
    <t>78220</t>
  </si>
  <si>
    <t>78270</t>
  </si>
  <si>
    <t>Создание условий для обеспечения поселений и жителей городских округов услугами торговли</t>
  </si>
  <si>
    <t>28230</t>
  </si>
  <si>
    <t>28240</t>
  </si>
  <si>
    <t>Создание условий для предоставления транспортных услуг населению и организация транспортного обслуживания населения автомобильным транспортом в границах поселений</t>
  </si>
  <si>
    <t xml:space="preserve">Создание условий для предоставления транспортных услуг населению и организация транспортного обслуживания населения автомобильным транспортом  между поселениями в границах муниципального района </t>
  </si>
  <si>
    <t>Премии и гранты</t>
  </si>
  <si>
    <t>350</t>
  </si>
  <si>
    <t>S6820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</si>
  <si>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</si>
  <si>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Обеспечение устойчивого развития сельских территорий</t>
  </si>
  <si>
    <t>Подпрограмма «Развитие туристского культурно-музейного центра «Кимжа»»</t>
  </si>
  <si>
    <t>Осуществление полномочий по организации ритуальных услуг и содержание мест захоронения</t>
  </si>
  <si>
    <t>Муниципальная программа «Управление муниципальными финансами и муниципальным долгом МО «Мезенский муниципальный район» на 2020-2022 годы»</t>
  </si>
  <si>
    <t>Подпрограмма «Организация и обеспечение бюджетного процесса в МО «Мезенский муниципальный район»»</t>
  </si>
  <si>
    <t>Подпрограмма «Поддержание устойчивого исполнения бюджетов муниципальных образований поселений МО «Мезенский муниципальный район»»</t>
  </si>
  <si>
    <t>Подпрограмма «Управление муниципальным долгом МО «Мезенский муниципальный район»»</t>
  </si>
  <si>
    <t>Осуществление полномочий по  дорожной деятельности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организация дорожного движения,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</si>
  <si>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Осуществление полномочий по участию в организации деятельности по накоплению (в том числе раздельному накоплению) и транспортированию твердых коммунальных отходов</t>
  </si>
  <si>
    <t>20820</t>
  </si>
  <si>
    <t>Повышение уровня пожарной безопасности</t>
  </si>
  <si>
    <t>Муниципальная программа «Комплексное развитие сельских территорий Мезенского района Архангельской области на 2020 – 2025 годы»</t>
  </si>
  <si>
    <t>Мероприятия по рекультивациии земельных участок на территории Мезенского района</t>
  </si>
  <si>
    <t>Модернизация, ремонты и информационное обслуживание</t>
  </si>
  <si>
    <t>Выравнивание бюджетной обеспеченности  из районного бюджета</t>
  </si>
  <si>
    <t>24220</t>
  </si>
  <si>
    <t xml:space="preserve">Текущий, капитальный ремонты в образовательных учреждениях и приобретение основных средств </t>
  </si>
  <si>
    <t>23570</t>
  </si>
  <si>
    <t>Обеспечение качественной питьевой водой населения</t>
  </si>
  <si>
    <t xml:space="preserve"> S812Д</t>
  </si>
  <si>
    <t>21530</t>
  </si>
  <si>
    <t>Финансовая поддержка субъектов малого и среднего предпринимательства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</si>
  <si>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сельской местности, рабочих поселках (поселках городского типа)</t>
  </si>
  <si>
    <t xml:space="preserve">Муниципальная программа «Развитие общего образования, создание условий для социализации детей в муниципальном образовании «Мезенский муниципальный район» на 2021 – 2023 годы» </t>
  </si>
  <si>
    <t>Муниципальная программа «Развитие сферы культуры муниципального образования «Мезенский район»  Архангельской области на 2021 – 2023 годы»</t>
  </si>
  <si>
    <t>Муниципальная программа «Развитие физической культуры и спорта на территории муниципального образования «Мезенский муниципальный район» на 2021 – 2023 годы»</t>
  </si>
  <si>
    <t>Муниципальная программа «Развитие территориального общественного самоуправления МО «Мезенский район» на 2021-2023 годы»</t>
  </si>
  <si>
    <t>78793</t>
  </si>
  <si>
    <t>Осуществление переданых органам местного самоуправления муниципальных образований Архангнльской области государственных полномочий Архангельской области в сфере административных правонарушений</t>
  </si>
  <si>
    <t>Муниципальная программа «Профилактика безнадзорности и правонарушений несовершеннолетних на территории Мезенского муниципального района на 2021 – 2024 год»</t>
  </si>
  <si>
    <t>Муниципальная программа «Защита населения и территории Мезенского муниципального района от чрезвычайных ситуаций природного и техногенного характера, обеспечение пожарной безопасности и безопасности людей на водных объектах на 2020-2024 годы»</t>
  </si>
  <si>
    <t>20100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</si>
  <si>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в сфере административных правонарушений</t>
  </si>
  <si>
    <t>Муниципальная программа «Развитие здравоохранения Мезенского муниципального района 2021 – 2025 годы»</t>
  </si>
  <si>
    <t>Резервные средства для финансового обеспечения расходов в целях софинансирования субсидий и иных межбюджетных трансфертов, поступающих из областного бюджета</t>
  </si>
  <si>
    <t>Муниципальная программа «Молодежь Мезени на 2021 – 2023 годы»</t>
  </si>
  <si>
    <t>Муниципальная программа «Обеспечение экологической безопасности на территории муниципального образования «Мезенский район» на 2019 – 2022 годы»</t>
  </si>
  <si>
    <t>Муниципальная программа «Развитие общественного пассажирского транспорта и организация транспортного обслуживания населения,  дорожной инфраструктуры муниципального образования  «Мезенский район»  на 2021-2025 годы»</t>
  </si>
  <si>
    <t>Обеспечение жителей поселений услугами торговли</t>
  </si>
  <si>
    <t>Муниципальная программа «Экономическое развитие и инвестиционная деятельность на территории муниципального образования «Мезенский муниципальный район» на 2021-2025 годы»</t>
  </si>
  <si>
    <t>Строительство, реконструкция, капитальный ремонт, ремонт и содержание автомобильных дорог общего пользования местного значения, находящихся в собственности поселений, осуществляемых за счет бюджетных ассигнований муниципальных дорожных фондов</t>
  </si>
  <si>
    <t>23040</t>
  </si>
  <si>
    <t>Развитие системы обращения с отходами</t>
  </si>
  <si>
    <t>20510</t>
  </si>
  <si>
    <t>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</si>
  <si>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</si>
  <si>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L3042</t>
  </si>
  <si>
    <t>Организация бесплатного горячего питания обучающихся. получающих начальное общее образование в государственных и муниципальных образовательных организациях (для муниципальных общегосударственных организаций)</t>
  </si>
  <si>
    <t>24050</t>
  </si>
  <si>
    <t>Строительство, реконструкция, капитальный ремонт школ, интернатов, детских садов</t>
  </si>
  <si>
    <t>71400</t>
  </si>
  <si>
    <t>Резервный фонд Правительства Архангельской области</t>
  </si>
  <si>
    <t>23520</t>
  </si>
  <si>
    <t>Мероприятия в области коммунального хозяйства</t>
  </si>
  <si>
    <t>A1</t>
  </si>
  <si>
    <t>28020</t>
  </si>
  <si>
    <t>Поддержка мер по обеспечению сбалансированности местных бюджетов</t>
  </si>
  <si>
    <t>27400</t>
  </si>
  <si>
    <t>Расходы на проведение мероприятий за счет благотворительной помощи</t>
  </si>
  <si>
    <t>S6640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</si>
  <si>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</si>
  <si>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78770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</si>
  <si>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</si>
  <si>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Приложение № 2</t>
  </si>
  <si>
    <t xml:space="preserve">Исполнено </t>
  </si>
  <si>
    <t>Процент исполнения</t>
  </si>
  <si>
    <t>310</t>
  </si>
  <si>
    <t>Публичные нормативные социальные выплаты гражданам</t>
  </si>
  <si>
    <t>Реализация общеобразовательных программ (кроме персонифицированного финансирования)</t>
  </si>
  <si>
    <t>78621</t>
  </si>
  <si>
    <t>Укрепление материально-технической базы пищеблоков и столовых муниципальных общеобразовательных организации в Архангельской области в целях создания условий для организации горячего питания обучающихся. получающих начальное общее образование</t>
  </si>
  <si>
    <t>S6560</t>
  </si>
  <si>
    <t>Обеспечение функционирования модели персонифицированного финансирования дополнительного образования детей</t>
  </si>
  <si>
    <t>24080</t>
  </si>
  <si>
    <t>Субсидии автономным учреждениям</t>
  </si>
  <si>
    <t>620</t>
  </si>
  <si>
    <t>Субсидии некоммерческим организациям (за исключением государственных (муниципальных) учреждений)</t>
  </si>
  <si>
    <t>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</si>
  <si>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</si>
  <si>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Реализация общеобразовательных программ (в рамках персонифицированного финансирования)</t>
  </si>
  <si>
    <t>78622</t>
  </si>
  <si>
    <t>76800</t>
  </si>
  <si>
    <t>F3</t>
  </si>
  <si>
    <t>67483</t>
  </si>
  <si>
    <t>67484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</si>
  <si>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– Фонда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</si>
  <si>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 субъектов Российской Федерации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</si>
  <si>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</si>
  <si>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E2</t>
  </si>
  <si>
    <t>50970</t>
  </si>
  <si>
    <t>Резервный фонд администрации муниципального образования "Мезенский район"</t>
  </si>
  <si>
    <t>Закупка товаров, работ и услуг для обеспечения государственных (муниципальных) нужд</t>
  </si>
  <si>
    <t>Обеспечение условий для развития кадрового потенциала муниципальных образовательных организаций в Архангельской области</t>
  </si>
  <si>
    <t>Общественно значимые культурные мероприятия в рамках проекта "ЛЮБО-ДОРОГО"</t>
  </si>
  <si>
    <t>S8360</t>
  </si>
  <si>
    <t>Государственная поддержка лучших сельских учреждений культуры</t>
  </si>
  <si>
    <t>A2</t>
  </si>
  <si>
    <t>55196</t>
  </si>
  <si>
    <t>Ремонт зданий муниципальных учреждений культуры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</si>
  <si>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</si>
  <si>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L5198</t>
  </si>
  <si>
    <t>Реконструкция и капитальный ремонт муниципальных музеев</t>
  </si>
  <si>
    <t>55970</t>
  </si>
  <si>
    <t>Проведение соревнований на лошадях мезенской породы</t>
  </si>
  <si>
    <t>22240</t>
  </si>
  <si>
    <t>Муниципальная программа «Развитие туризма МО «Мезенский муниципальный район» на 2022 – 2024 годы»</t>
  </si>
  <si>
    <t>Подпрограмма «Развитие туризма на 2022 – 2024 годы»</t>
  </si>
  <si>
    <t>Устройство причальных зон</t>
  </si>
  <si>
    <t>23050</t>
  </si>
  <si>
    <t>Строительство, ремонт и капитальный ремонт моста</t>
  </si>
  <si>
    <t>28110</t>
  </si>
  <si>
    <t>Реконструкция системы уличного освещения</t>
  </si>
  <si>
    <t>20530</t>
  </si>
  <si>
    <t>L5760</t>
  </si>
  <si>
    <t>Муниципальная программа «Развитие строительства,  капитальный и текущий ремонты объектов на территории муниципального образования "Мезенский район" на 2022 – 2024 годы»</t>
  </si>
  <si>
    <t>Паспортизация, инвентаризация и оценка технического состояния объектов жилищного фонда</t>
  </si>
  <si>
    <t>Софинансирование капитальных вложений в объекты муниципальной собственности муниципальных образований Архангельской области</t>
  </si>
  <si>
    <t>S0310</t>
  </si>
  <si>
    <t>Устройство канализационных очистных сооружений</t>
  </si>
  <si>
    <t>21540</t>
  </si>
  <si>
    <t>Обеспечение земельных участков, предоставленных многодетным семьям, коммунальной и инженерной инфраструктуры</t>
  </si>
  <si>
    <t>21580</t>
  </si>
  <si>
    <t>Муниципальная программа «Развитие имущественно – земельных отношений в муниципальном образовании «Мезенский муниципальный район» на 2022 - 2026 годы»</t>
  </si>
  <si>
    <t>09</t>
  </si>
  <si>
    <t>Мероприятия по землеустройству и землепользованию</t>
  </si>
  <si>
    <t>22030</t>
  </si>
  <si>
    <t>Проведение комплексных кадастровых работ</t>
  </si>
  <si>
    <t>L5110</t>
  </si>
  <si>
    <t>11.1</t>
  </si>
  <si>
    <t>11.2</t>
  </si>
  <si>
    <t>11.3</t>
  </si>
  <si>
    <t>Муниципальная программа «Противодействие экстремизму и профилактика терроризма на территории МО «Мезенский район» на 2022-2024 годы»</t>
  </si>
  <si>
    <t>14</t>
  </si>
  <si>
    <t>Информирование населения муниципального образования по вопросам противодействия терроризму и экстремизму</t>
  </si>
  <si>
    <t>21700</t>
  </si>
  <si>
    <t>Мероприятия по предупреждению чрезвычайных ситуаций и стихийных бедствий</t>
  </si>
  <si>
    <t>20830</t>
  </si>
  <si>
    <t>Создание мест  и строительство площадок для накопления твердых коммунальных отходов на территории МО "Мезенский район"</t>
  </si>
  <si>
    <t>20430</t>
  </si>
  <si>
    <t>Осуществление полномочий по предоставлению помещения для работы на обслуживаемом административном участке поселения сотруднику, замещающему должность участкового уполномоченного полиции (п. 33.1 введен Федеральным законом от 19.07.2011 N 247-ФЗ)</t>
  </si>
  <si>
    <t>20210</t>
  </si>
  <si>
    <t>Осуществление полномочий по принятию решений и проведение на территории поселения мероприятий по выявлению правообладателей ранее учтенных объектов недвижимости, направление сведений о правообладателях данных объектов недвижимости для внесения в Единый государственный реестр недвижимости</t>
  </si>
  <si>
    <t>20220</t>
  </si>
  <si>
    <t xml:space="preserve">Резервные средства на оплату коммунальных услуг </t>
  </si>
  <si>
    <t>20230</t>
  </si>
  <si>
    <t>Расходы на обеспечение деятельности контрольно-счетной комиссии</t>
  </si>
  <si>
    <t>20240</t>
  </si>
  <si>
    <t>Осуществление переданых органам местного самоуправления муниципальных образований Архангнльской области государственных полномочий Архангельской области по созданию муниципальных комиссий по делам несовершеннолетних и защите их прав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</si>
  <si>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</si>
  <si>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R0820</t>
  </si>
  <si>
    <t>76880</t>
  </si>
  <si>
    <t>R3</t>
  </si>
  <si>
    <t>Создание условий для вовлечения обучающихся в муниципальных образовательных организациях в деятельность по профилактике дорожно-транспортного травматизма</t>
  </si>
  <si>
    <t>S8530</t>
  </si>
  <si>
    <t>Мероприятия по реализации молодежной политики в муниципальных образованиях</t>
  </si>
  <si>
    <t>S6980</t>
  </si>
  <si>
    <t>76810</t>
  </si>
  <si>
    <t>Оснащение детских школ искусств по видам искусств Архангельской области музыкальными инструментами, оборудованием и учебными материалами</t>
  </si>
  <si>
    <t>S6620</t>
  </si>
  <si>
    <t>Организация транспортного обслуживания населения на пассажирских муниципальных маршрутах автомобильного транспорта</t>
  </si>
  <si>
    <t>S6360</t>
  </si>
  <si>
    <t>Создание новых мест в общеобразовательных организациях</t>
  </si>
  <si>
    <t>E1</t>
  </si>
  <si>
    <t>55200</t>
  </si>
  <si>
    <t>Мероприятия в сфере обращения с отходами производства и потребления, в том числе с твердыми коммунальными отходами</t>
  </si>
  <si>
    <t>S6740</t>
  </si>
  <si>
    <t>Исполнение судебных актов</t>
  </si>
  <si>
    <t>830</t>
  </si>
  <si>
    <t>Специальные расходы</t>
  </si>
  <si>
    <t>880</t>
  </si>
  <si>
    <t>Обеспечение проведения выборов в представительные органы вновь образованных муниципальных образований Архангельской области</t>
  </si>
  <si>
    <t>74750</t>
  </si>
  <si>
    <t>"</t>
  </si>
  <si>
    <t>Отчет об исполнении бюджета муниципального района  на реализацию муниципальных программ  и непрограммных направлений деятельности за 9 месяцев 2022 года</t>
  </si>
  <si>
    <t>78040</t>
  </si>
  <si>
    <t>74790</t>
  </si>
  <si>
    <t>Поощрение муниципальных управленческих команд за достижение показателей деятельности органов исполнительной власти субъектов Российской Федерации за счет дотации (гранта) из федерального бюджета</t>
  </si>
  <si>
    <t>Гранты бюджетам муниципальных образований в целях содействия достижению и (или) поощрения достижения наилучших значений показателей деятельности органов местного самоуправления городских округов, муниципальных округов и муниципальных районов Архангельской области</t>
  </si>
  <si>
    <t>к решению Собрания депутатов</t>
  </si>
  <si>
    <t>от 21 декабря 2022 года № 78</t>
  </si>
  <si>
    <t>Мезенского муниципального округа Архангельской области</t>
  </si>
</sst>
</file>

<file path=xl/styles.xml><?xml version="1.0" encoding="utf-8"?>
<styleSheet xmlns="http://schemas.openxmlformats.org/spreadsheetml/2006/main">
  <fonts count="29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3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8"/>
      <name val="Arial"/>
      <family val="2"/>
      <charset val="204"/>
    </font>
    <font>
      <sz val="7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1"/>
      <name val="Arial"/>
      <family val="2"/>
      <charset val="204"/>
    </font>
    <font>
      <sz val="10"/>
      <name val="Arial Cyr"/>
      <family val="2"/>
      <charset val="204"/>
    </font>
    <font>
      <sz val="7"/>
      <name val="Arial Cyr"/>
      <family val="2"/>
      <charset val="204"/>
    </font>
    <font>
      <b/>
      <sz val="14"/>
      <name val="Arial"/>
      <family val="2"/>
      <charset val="204"/>
    </font>
    <font>
      <b/>
      <sz val="13"/>
      <name val="Arial"/>
      <family val="2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b/>
      <sz val="10"/>
      <color indexed="8"/>
      <name val="Arial"/>
      <family val="2"/>
      <charset val="204"/>
    </font>
    <font>
      <b/>
      <sz val="10"/>
      <name val="Arial Cyr"/>
      <family val="2"/>
      <charset val="204"/>
    </font>
    <font>
      <b/>
      <sz val="11"/>
      <name val="Arial Cyr"/>
      <charset val="204"/>
    </font>
    <font>
      <b/>
      <sz val="11"/>
      <name val="Arial Cyr"/>
      <family val="2"/>
      <charset val="204"/>
    </font>
    <font>
      <sz val="10"/>
      <name val="Arial Сur"/>
      <charset val="204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16">
    <xf numFmtId="0" fontId="0" fillId="0" borderId="0" xfId="0"/>
    <xf numFmtId="49" fontId="2" fillId="0" borderId="0" xfId="0" applyNumberFormat="1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center"/>
    </xf>
    <xf numFmtId="49" fontId="7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8" fillId="0" borderId="0" xfId="0" applyFont="1"/>
    <xf numFmtId="49" fontId="8" fillId="0" borderId="0" xfId="0" applyNumberFormat="1" applyFont="1"/>
    <xf numFmtId="0" fontId="12" fillId="0" borderId="6" xfId="0" applyFont="1" applyBorder="1" applyAlignment="1">
      <alignment horizontal="center" vertical="center" wrapText="1"/>
    </xf>
    <xf numFmtId="49" fontId="12" fillId="0" borderId="7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49" fontId="13" fillId="0" borderId="6" xfId="0" applyNumberFormat="1" applyFont="1" applyBorder="1" applyAlignment="1">
      <alignment horizontal="left" vertical="center" wrapText="1"/>
    </xf>
    <xf numFmtId="49" fontId="15" fillId="0" borderId="6" xfId="0" applyNumberFormat="1" applyFont="1" applyBorder="1" applyAlignment="1">
      <alignment horizontal="center" vertical="center"/>
    </xf>
    <xf numFmtId="49" fontId="7" fillId="0" borderId="7" xfId="0" applyNumberFormat="1" applyFont="1" applyBorder="1" applyAlignment="1">
      <alignment horizontal="center" vertical="center"/>
    </xf>
    <xf numFmtId="49" fontId="14" fillId="0" borderId="0" xfId="0" applyNumberFormat="1" applyFont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vertical="center" wrapText="1"/>
    </xf>
    <xf numFmtId="0" fontId="10" fillId="0" borderId="3" xfId="0" applyFont="1" applyBorder="1" applyAlignment="1">
      <alignment vertical="justify" wrapText="1"/>
    </xf>
    <xf numFmtId="0" fontId="11" fillId="0" borderId="3" xfId="0" applyFont="1" applyBorder="1" applyAlignment="1">
      <alignment horizontal="left" vertical="justify" wrapText="1"/>
    </xf>
    <xf numFmtId="0" fontId="10" fillId="0" borderId="3" xfId="0" applyFont="1" applyBorder="1" applyAlignment="1">
      <alignment horizontal="left" vertical="justify" wrapText="1"/>
    </xf>
    <xf numFmtId="49" fontId="7" fillId="0" borderId="16" xfId="0" applyNumberFormat="1" applyFont="1" applyBorder="1" applyAlignment="1">
      <alignment horizontal="center" vertical="center"/>
    </xf>
    <xf numFmtId="4" fontId="17" fillId="0" borderId="17" xfId="0" applyNumberFormat="1" applyFont="1" applyBorder="1" applyAlignment="1">
      <alignment horizontal="center" vertical="center" wrapText="1"/>
    </xf>
    <xf numFmtId="49" fontId="17" fillId="0" borderId="13" xfId="0" applyNumberFormat="1" applyFont="1" applyBorder="1" applyAlignment="1">
      <alignment horizontal="center" vertical="center"/>
    </xf>
    <xf numFmtId="49" fontId="17" fillId="0" borderId="3" xfId="0" applyNumberFormat="1" applyFont="1" applyBorder="1" applyAlignment="1">
      <alignment horizontal="center" vertical="center"/>
    </xf>
    <xf numFmtId="49" fontId="17" fillId="0" borderId="19" xfId="0" applyNumberFormat="1" applyFont="1" applyBorder="1" applyAlignment="1">
      <alignment horizontal="center" vertical="center"/>
    </xf>
    <xf numFmtId="49" fontId="17" fillId="0" borderId="20" xfId="0" applyNumberFormat="1" applyFont="1" applyBorder="1" applyAlignment="1">
      <alignment horizontal="center" vertical="center"/>
    </xf>
    <xf numFmtId="49" fontId="1" fillId="0" borderId="19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9" fillId="0" borderId="16" xfId="0" applyNumberFormat="1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49" fontId="12" fillId="0" borderId="22" xfId="0" applyNumberFormat="1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49" fontId="13" fillId="0" borderId="13" xfId="0" applyNumberFormat="1" applyFont="1" applyBorder="1" applyAlignment="1">
      <alignment horizontal="center" vertical="center" wrapText="1"/>
    </xf>
    <xf numFmtId="49" fontId="13" fillId="0" borderId="18" xfId="0" applyNumberFormat="1" applyFont="1" applyBorder="1" applyAlignment="1">
      <alignment horizontal="center" vertical="center"/>
    </xf>
    <xf numFmtId="49" fontId="17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6" fillId="0" borderId="23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/>
    </xf>
    <xf numFmtId="0" fontId="13" fillId="0" borderId="23" xfId="0" applyFont="1" applyBorder="1" applyAlignment="1">
      <alignment horizontal="left" vertical="center" wrapText="1"/>
    </xf>
    <xf numFmtId="49" fontId="13" fillId="0" borderId="12" xfId="0" applyNumberFormat="1" applyFont="1" applyBorder="1" applyAlignment="1">
      <alignment horizontal="left" vertical="center" wrapText="1"/>
    </xf>
    <xf numFmtId="49" fontId="7" fillId="0" borderId="15" xfId="0" applyNumberFormat="1" applyFont="1" applyBorder="1" applyAlignment="1">
      <alignment horizontal="center" vertical="center"/>
    </xf>
    <xf numFmtId="3" fontId="18" fillId="0" borderId="17" xfId="0" applyNumberFormat="1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4" fontId="7" fillId="0" borderId="24" xfId="0" applyNumberFormat="1" applyFont="1" applyBorder="1" applyAlignment="1">
      <alignment horizontal="right" vertical="center"/>
    </xf>
    <xf numFmtId="4" fontId="10" fillId="0" borderId="24" xfId="0" applyNumberFormat="1" applyFont="1" applyBorder="1" applyAlignment="1">
      <alignment horizontal="right" vertical="center"/>
    </xf>
    <xf numFmtId="4" fontId="0" fillId="0" borderId="24" xfId="0" applyNumberFormat="1" applyBorder="1" applyAlignment="1">
      <alignment horizontal="right" vertical="center"/>
    </xf>
    <xf numFmtId="4" fontId="1" fillId="0" borderId="24" xfId="0" applyNumberFormat="1" applyFont="1" applyBorder="1" applyAlignment="1">
      <alignment horizontal="right" vertical="center"/>
    </xf>
    <xf numFmtId="4" fontId="13" fillId="0" borderId="25" xfId="0" applyNumberFormat="1" applyFont="1" applyBorder="1" applyAlignment="1">
      <alignment horizontal="right" vertical="center"/>
    </xf>
    <xf numFmtId="4" fontId="20" fillId="0" borderId="17" xfId="0" applyNumberFormat="1" applyFont="1" applyBorder="1" applyAlignment="1">
      <alignment horizontal="right" vertical="center"/>
    </xf>
    <xf numFmtId="4" fontId="21" fillId="0" borderId="26" xfId="0" applyNumberFormat="1" applyFont="1" applyBorder="1" applyAlignment="1">
      <alignment horizontal="right" vertical="center" wrapText="1"/>
    </xf>
    <xf numFmtId="4" fontId="2" fillId="0" borderId="24" xfId="0" applyNumberFormat="1" applyFont="1" applyBorder="1" applyAlignment="1">
      <alignment horizontal="right" vertical="center"/>
    </xf>
    <xf numFmtId="0" fontId="22" fillId="0" borderId="15" xfId="0" applyFont="1" applyBorder="1" applyAlignment="1">
      <alignment horizontal="center" vertical="center"/>
    </xf>
    <xf numFmtId="0" fontId="14" fillId="0" borderId="0" xfId="0" applyFont="1" applyAlignment="1">
      <alignment horizontal="right" vertical="center"/>
    </xf>
    <xf numFmtId="0" fontId="2" fillId="0" borderId="13" xfId="0" applyFont="1" applyBorder="1" applyAlignment="1">
      <alignment vertical="center" wrapText="1"/>
    </xf>
    <xf numFmtId="4" fontId="0" fillId="0" borderId="27" xfId="0" applyNumberFormat="1" applyBorder="1" applyAlignment="1">
      <alignment horizontal="right" vertical="center"/>
    </xf>
    <xf numFmtId="49" fontId="2" fillId="0" borderId="13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/>
    </xf>
    <xf numFmtId="4" fontId="0" fillId="0" borderId="26" xfId="0" applyNumberFormat="1" applyBorder="1" applyAlignment="1">
      <alignment horizontal="right" vertical="center"/>
    </xf>
    <xf numFmtId="0" fontId="2" fillId="0" borderId="1" xfId="0" applyFont="1" applyBorder="1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/>
    </xf>
    <xf numFmtId="49" fontId="10" fillId="0" borderId="3" xfId="0" applyNumberFormat="1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23" fillId="0" borderId="1" xfId="0" applyFont="1" applyBorder="1" applyAlignment="1">
      <alignment horizontal="left" vertical="center" wrapText="1"/>
    </xf>
    <xf numFmtId="49" fontId="24" fillId="0" borderId="3" xfId="0" applyNumberFormat="1" applyFont="1" applyBorder="1" applyAlignment="1">
      <alignment horizontal="center" vertical="center"/>
    </xf>
    <xf numFmtId="49" fontId="24" fillId="0" borderId="1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49" fontId="22" fillId="0" borderId="3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9" fontId="22" fillId="0" borderId="10" xfId="0" applyNumberFormat="1" applyFont="1" applyBorder="1" applyAlignment="1">
      <alignment horizontal="center" vertical="center"/>
    </xf>
    <xf numFmtId="0" fontId="25" fillId="0" borderId="15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justify" wrapText="1"/>
    </xf>
    <xf numFmtId="0" fontId="2" fillId="0" borderId="0" xfId="0" applyFont="1" applyAlignment="1">
      <alignment vertical="center" wrapText="1"/>
    </xf>
    <xf numFmtId="49" fontId="2" fillId="0" borderId="3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left" vertical="center" wrapText="1"/>
    </xf>
    <xf numFmtId="0" fontId="25" fillId="0" borderId="11" xfId="0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left" vertical="center" wrapText="1"/>
    </xf>
    <xf numFmtId="49" fontId="10" fillId="0" borderId="13" xfId="0" applyNumberFormat="1" applyFont="1" applyBorder="1" applyAlignment="1">
      <alignment horizontal="center" vertical="center" wrapText="1"/>
    </xf>
    <xf numFmtId="49" fontId="10" fillId="0" borderId="18" xfId="0" applyNumberFormat="1" applyFont="1" applyBorder="1" applyAlignment="1">
      <alignment horizontal="center" vertical="center"/>
    </xf>
    <xf numFmtId="4" fontId="10" fillId="0" borderId="25" xfId="0" applyNumberFormat="1" applyFont="1" applyBorder="1" applyAlignment="1">
      <alignment horizontal="right" vertical="center"/>
    </xf>
    <xf numFmtId="0" fontId="2" fillId="0" borderId="28" xfId="0" applyFont="1" applyBorder="1" applyAlignment="1">
      <alignment vertical="center" wrapText="1"/>
    </xf>
    <xf numFmtId="49" fontId="2" fillId="0" borderId="13" xfId="0" applyNumberFormat="1" applyFont="1" applyBorder="1" applyAlignment="1">
      <alignment horizontal="center" vertical="center"/>
    </xf>
    <xf numFmtId="49" fontId="2" fillId="0" borderId="20" xfId="0" applyNumberFormat="1" applyFont="1" applyBorder="1" applyAlignment="1">
      <alignment horizontal="center" vertical="center"/>
    </xf>
    <xf numFmtId="0" fontId="10" fillId="0" borderId="13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25" fillId="0" borderId="10" xfId="0" applyFont="1" applyBorder="1" applyAlignment="1">
      <alignment horizontal="center" vertical="center"/>
    </xf>
    <xf numFmtId="4" fontId="2" fillId="0" borderId="25" xfId="0" applyNumberFormat="1" applyFont="1" applyBorder="1" applyAlignment="1">
      <alignment horizontal="right" vertical="center"/>
    </xf>
    <xf numFmtId="49" fontId="19" fillId="0" borderId="10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0" fillId="0" borderId="19" xfId="0" applyNumberFormat="1" applyBorder="1" applyAlignment="1">
      <alignment horizontal="center" vertical="center"/>
    </xf>
    <xf numFmtId="0" fontId="17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0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right"/>
    </xf>
    <xf numFmtId="0" fontId="7" fillId="0" borderId="3" xfId="0" applyFont="1" applyBorder="1" applyAlignment="1">
      <alignment vertical="justify" wrapText="1"/>
    </xf>
    <xf numFmtId="0" fontId="2" fillId="0" borderId="2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7" fillId="0" borderId="2" xfId="0" applyFont="1" applyBorder="1" applyAlignment="1">
      <alignment horizontal="left" vertical="center" wrapText="1"/>
    </xf>
    <xf numFmtId="49" fontId="24" fillId="0" borderId="1" xfId="0" applyNumberFormat="1" applyFont="1" applyBorder="1" applyAlignment="1">
      <alignment horizontal="center" vertical="center"/>
    </xf>
    <xf numFmtId="49" fontId="17" fillId="0" borderId="28" xfId="0" applyNumberFormat="1" applyFont="1" applyBorder="1" applyAlignment="1">
      <alignment horizontal="center" vertical="center"/>
    </xf>
    <xf numFmtId="4" fontId="1" fillId="0" borderId="27" xfId="0" applyNumberFormat="1" applyFont="1" applyBorder="1" applyAlignment="1">
      <alignment horizontal="right" vertical="center"/>
    </xf>
    <xf numFmtId="49" fontId="22" fillId="0" borderId="11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49" fontId="2" fillId="0" borderId="3" xfId="0" applyNumberFormat="1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4" fontId="0" fillId="0" borderId="25" xfId="0" applyNumberFormat="1" applyBorder="1" applyAlignment="1">
      <alignment horizontal="right" vertical="center"/>
    </xf>
    <xf numFmtId="49" fontId="17" fillId="0" borderId="32" xfId="0" applyNumberFormat="1" applyFont="1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9" fillId="0" borderId="3" xfId="0" applyFont="1" applyBorder="1" applyAlignment="1">
      <alignment horizontal="left" vertical="justify" wrapText="1"/>
    </xf>
    <xf numFmtId="49" fontId="9" fillId="0" borderId="1" xfId="0" applyNumberFormat="1" applyFont="1" applyBorder="1" applyAlignment="1">
      <alignment horizontal="center" vertical="center" wrapText="1"/>
    </xf>
    <xf numFmtId="49" fontId="17" fillId="0" borderId="33" xfId="0" applyNumberFormat="1" applyFont="1" applyBorder="1" applyAlignment="1">
      <alignment horizontal="center" vertical="center"/>
    </xf>
    <xf numFmtId="0" fontId="0" fillId="0" borderId="34" xfId="0" applyBorder="1" applyAlignment="1">
      <alignment horizontal="center" vertical="center" wrapText="1"/>
    </xf>
    <xf numFmtId="0" fontId="0" fillId="0" borderId="16" xfId="0" applyBorder="1" applyAlignment="1">
      <alignment wrapText="1"/>
    </xf>
    <xf numFmtId="0" fontId="9" fillId="0" borderId="1" xfId="0" applyFont="1" applyBorder="1" applyAlignment="1">
      <alignment horizontal="left" vertical="justify" wrapText="1"/>
    </xf>
    <xf numFmtId="49" fontId="19" fillId="0" borderId="11" xfId="0" applyNumberFormat="1" applyFont="1" applyBorder="1" applyAlignment="1">
      <alignment horizontal="center" vertical="center" wrapText="1"/>
    </xf>
    <xf numFmtId="0" fontId="0" fillId="0" borderId="35" xfId="0" applyBorder="1" applyAlignment="1">
      <alignment wrapText="1"/>
    </xf>
    <xf numFmtId="3" fontId="0" fillId="0" borderId="17" xfId="0" applyNumberFormat="1" applyBorder="1" applyAlignment="1">
      <alignment horizontal="center" vertical="center" wrapText="1"/>
    </xf>
    <xf numFmtId="3" fontId="21" fillId="0" borderId="26" xfId="0" applyNumberFormat="1" applyFont="1" applyBorder="1" applyAlignment="1">
      <alignment horizontal="right" vertical="center" wrapText="1"/>
    </xf>
    <xf numFmtId="3" fontId="10" fillId="0" borderId="24" xfId="0" applyNumberFormat="1" applyFont="1" applyBorder="1" applyAlignment="1">
      <alignment horizontal="right" vertical="center"/>
    </xf>
    <xf numFmtId="3" fontId="7" fillId="0" borderId="24" xfId="0" applyNumberFormat="1" applyFont="1" applyBorder="1" applyAlignment="1">
      <alignment horizontal="right" vertical="center"/>
    </xf>
    <xf numFmtId="3" fontId="2" fillId="0" borderId="24" xfId="0" applyNumberFormat="1" applyFont="1" applyBorder="1" applyAlignment="1">
      <alignment horizontal="right" vertical="center"/>
    </xf>
    <xf numFmtId="3" fontId="10" fillId="0" borderId="25" xfId="0" applyNumberFormat="1" applyFont="1" applyBorder="1" applyAlignment="1">
      <alignment horizontal="right" vertical="center"/>
    </xf>
    <xf numFmtId="3" fontId="2" fillId="0" borderId="25" xfId="0" applyNumberFormat="1" applyFont="1" applyBorder="1" applyAlignment="1">
      <alignment horizontal="right" vertical="center"/>
    </xf>
    <xf numFmtId="3" fontId="13" fillId="0" borderId="25" xfId="0" applyNumberFormat="1" applyFont="1" applyBorder="1" applyAlignment="1">
      <alignment horizontal="right" vertical="center"/>
    </xf>
    <xf numFmtId="3" fontId="20" fillId="0" borderId="17" xfId="0" applyNumberFormat="1" applyFont="1" applyBorder="1" applyAlignment="1">
      <alignment horizontal="right" vertical="center"/>
    </xf>
    <xf numFmtId="49" fontId="6" fillId="0" borderId="15" xfId="0" applyNumberFormat="1" applyFont="1" applyBorder="1" applyAlignment="1">
      <alignment horizontal="center" vertical="center" wrapText="1"/>
    </xf>
    <xf numFmtId="0" fontId="2" fillId="0" borderId="21" xfId="0" applyFont="1" applyBorder="1" applyAlignment="1">
      <alignment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left" wrapText="1"/>
    </xf>
    <xf numFmtId="0" fontId="2" fillId="0" borderId="14" xfId="0" applyFont="1" applyBorder="1" applyAlignment="1">
      <alignment horizontal="left" vertical="center" wrapText="1"/>
    </xf>
    <xf numFmtId="49" fontId="2" fillId="0" borderId="18" xfId="0" applyNumberFormat="1" applyFont="1" applyBorder="1" applyAlignment="1">
      <alignment horizontal="center" vertical="center"/>
    </xf>
    <xf numFmtId="0" fontId="7" fillId="0" borderId="0" xfId="0" applyFont="1"/>
    <xf numFmtId="0" fontId="2" fillId="0" borderId="28" xfId="0" applyFont="1" applyBorder="1" applyAlignment="1">
      <alignment horizontal="left" vertical="center" wrapText="1"/>
    </xf>
    <xf numFmtId="0" fontId="0" fillId="0" borderId="29" xfId="0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left" vertical="center" wrapText="1" indent="1"/>
    </xf>
    <xf numFmtId="49" fontId="6" fillId="0" borderId="34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right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0" fontId="2" fillId="0" borderId="1" xfId="0" applyFont="1" applyBorder="1"/>
    <xf numFmtId="49" fontId="2" fillId="0" borderId="16" xfId="0" applyNumberFormat="1" applyFont="1" applyBorder="1" applyAlignment="1">
      <alignment horizontal="center" vertical="center"/>
    </xf>
    <xf numFmtId="0" fontId="16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0" fillId="0" borderId="1" xfId="0" applyBorder="1" applyAlignment="1">
      <alignment wrapText="1"/>
    </xf>
    <xf numFmtId="49" fontId="25" fillId="0" borderId="3" xfId="0" applyNumberFormat="1" applyFont="1" applyBorder="1" applyAlignment="1">
      <alignment horizontal="center" vertical="center"/>
    </xf>
    <xf numFmtId="49" fontId="26" fillId="0" borderId="3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49" fontId="10" fillId="0" borderId="3" xfId="0" applyNumberFormat="1" applyFont="1" applyBorder="1" applyAlignment="1">
      <alignment horizontal="center" vertical="center"/>
    </xf>
    <xf numFmtId="49" fontId="10" fillId="0" borderId="19" xfId="0" applyNumberFormat="1" applyFont="1" applyBorder="1" applyAlignment="1">
      <alignment horizontal="center" vertical="center"/>
    </xf>
    <xf numFmtId="0" fontId="10" fillId="0" borderId="0" xfId="0" applyFont="1"/>
    <xf numFmtId="49" fontId="2" fillId="0" borderId="1" xfId="0" applyNumberFormat="1" applyFont="1" applyBorder="1" applyAlignment="1">
      <alignment horizontal="center" vertical="center"/>
    </xf>
    <xf numFmtId="0" fontId="9" fillId="0" borderId="28" xfId="0" applyFont="1" applyBorder="1" applyAlignment="1">
      <alignment horizontal="left" vertical="center" wrapText="1"/>
    </xf>
    <xf numFmtId="49" fontId="27" fillId="0" borderId="3" xfId="0" applyNumberFormat="1" applyFont="1" applyBorder="1" applyAlignment="1">
      <alignment horizontal="center" vertical="center"/>
    </xf>
    <xf numFmtId="49" fontId="27" fillId="0" borderId="19" xfId="0" applyNumberFormat="1" applyFont="1" applyBorder="1" applyAlignment="1">
      <alignment horizontal="center" vertical="center"/>
    </xf>
    <xf numFmtId="4" fontId="27" fillId="0" borderId="24" xfId="0" applyNumberFormat="1" applyFont="1" applyBorder="1" applyAlignment="1">
      <alignment horizontal="right" vertical="center"/>
    </xf>
    <xf numFmtId="0" fontId="28" fillId="0" borderId="11" xfId="0" applyFont="1" applyBorder="1" applyAlignment="1">
      <alignment horizontal="center" vertical="center"/>
    </xf>
    <xf numFmtId="3" fontId="1" fillId="0" borderId="24" xfId="0" applyNumberFormat="1" applyFont="1" applyBorder="1" applyAlignment="1">
      <alignment horizontal="right" vertical="center"/>
    </xf>
    <xf numFmtId="0" fontId="0" fillId="0" borderId="1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49" fontId="7" fillId="0" borderId="11" xfId="0" applyNumberFormat="1" applyFont="1" applyBorder="1" applyAlignment="1">
      <alignment horizontal="center" vertical="center"/>
    </xf>
    <xf numFmtId="49" fontId="6" fillId="0" borderId="10" xfId="0" applyNumberFormat="1" applyFont="1" applyBorder="1" applyAlignment="1">
      <alignment horizontal="center" vertical="center" wrapText="1"/>
    </xf>
    <xf numFmtId="49" fontId="6" fillId="0" borderId="36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49" fontId="6" fillId="0" borderId="16" xfId="0" applyNumberFormat="1" applyFont="1" applyBorder="1" applyAlignment="1">
      <alignment horizontal="center" vertical="center" wrapText="1"/>
    </xf>
    <xf numFmtId="49" fontId="7" fillId="0" borderId="10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0" xfId="0" applyNumberFormat="1" applyFont="1"/>
    <xf numFmtId="4" fontId="2" fillId="0" borderId="0" xfId="0" applyNumberFormat="1" applyFont="1"/>
    <xf numFmtId="0" fontId="2" fillId="0" borderId="12" xfId="0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17" fillId="0" borderId="10" xfId="0" applyFont="1" applyBorder="1" applyAlignment="1">
      <alignment horizontal="left" vertical="center" wrapText="1"/>
    </xf>
    <xf numFmtId="0" fontId="3" fillId="0" borderId="0" xfId="0" quotePrefix="1" applyFont="1" applyAlignment="1">
      <alignment horizontal="center" vertical="center" wrapText="1"/>
    </xf>
    <xf numFmtId="0" fontId="0" fillId="0" borderId="0" xfId="0"/>
    <xf numFmtId="49" fontId="2" fillId="0" borderId="11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49" fontId="7" fillId="0" borderId="11" xfId="0" applyNumberFormat="1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49" fontId="6" fillId="0" borderId="10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49" fontId="6" fillId="0" borderId="16" xfId="0" applyNumberFormat="1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3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6" fillId="0" borderId="36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68"/>
  <sheetViews>
    <sheetView tabSelected="1" zoomScaleNormal="100" workbookViewId="0">
      <selection activeCell="J4" sqref="J4"/>
    </sheetView>
  </sheetViews>
  <sheetFormatPr defaultRowHeight="12.75"/>
  <cols>
    <col min="1" max="1" width="3.7109375" style="1" customWidth="1"/>
    <col min="2" max="2" width="75.85546875" style="2" customWidth="1"/>
    <col min="3" max="3" width="5.140625" style="2" customWidth="1"/>
    <col min="4" max="5" width="4.85546875" style="2" customWidth="1"/>
    <col min="6" max="6" width="7.85546875" style="2" customWidth="1"/>
    <col min="7" max="7" width="6.7109375" style="193" customWidth="1"/>
    <col min="8" max="8" width="22.28515625" style="194" customWidth="1"/>
    <col min="9" max="9" width="20" style="2" customWidth="1"/>
    <col min="10" max="10" width="11.5703125" style="2" customWidth="1"/>
    <col min="11" max="11" width="1.5703125" style="2" customWidth="1"/>
    <col min="12" max="16384" width="9.140625" style="2"/>
  </cols>
  <sheetData>
    <row r="1" spans="1:10">
      <c r="B1" s="8"/>
      <c r="C1" s="8"/>
      <c r="D1" s="8"/>
      <c r="E1" s="8"/>
      <c r="F1" s="8"/>
      <c r="G1" s="9"/>
      <c r="H1" s="112"/>
      <c r="J1" s="160" t="s">
        <v>324</v>
      </c>
    </row>
    <row r="2" spans="1:10">
      <c r="B2" s="8"/>
      <c r="C2" s="8"/>
      <c r="D2" s="8"/>
      <c r="E2" s="8"/>
      <c r="F2" s="8"/>
      <c r="G2" s="9"/>
      <c r="H2" s="113"/>
      <c r="J2" s="160" t="s">
        <v>439</v>
      </c>
    </row>
    <row r="3" spans="1:10">
      <c r="B3" s="8"/>
      <c r="C3" s="8"/>
      <c r="D3" s="8"/>
      <c r="E3" s="8"/>
      <c r="F3" s="8"/>
      <c r="G3" s="9"/>
      <c r="H3" s="113"/>
      <c r="J3" s="160" t="s">
        <v>441</v>
      </c>
    </row>
    <row r="4" spans="1:10">
      <c r="B4" s="8"/>
      <c r="C4" s="8"/>
      <c r="D4" s="8"/>
      <c r="E4" s="8"/>
      <c r="F4" s="8"/>
      <c r="G4" s="9"/>
      <c r="H4" s="112"/>
      <c r="J4" s="160" t="s">
        <v>440</v>
      </c>
    </row>
    <row r="5" spans="1:10">
      <c r="B5" s="8"/>
      <c r="C5" s="8"/>
      <c r="D5" s="8"/>
      <c r="E5" s="8"/>
      <c r="F5" s="8"/>
      <c r="G5" s="9"/>
      <c r="H5" s="68"/>
    </row>
    <row r="6" spans="1:10" ht="43.5" customHeight="1">
      <c r="A6" s="198" t="s">
        <v>434</v>
      </c>
      <c r="B6" s="199"/>
      <c r="C6" s="199"/>
      <c r="D6" s="199"/>
      <c r="E6" s="199"/>
      <c r="F6" s="199"/>
      <c r="G6" s="199"/>
      <c r="H6" s="199"/>
      <c r="I6" s="199"/>
      <c r="J6" s="199"/>
    </row>
    <row r="7" spans="1:10">
      <c r="B7" s="212"/>
      <c r="C7" s="212"/>
      <c r="D7" s="212"/>
      <c r="E7" s="212"/>
      <c r="F7" s="212"/>
      <c r="G7" s="212"/>
      <c r="H7" s="2"/>
      <c r="J7" s="48" t="s">
        <v>99</v>
      </c>
    </row>
    <row r="8" spans="1:10" ht="38.25">
      <c r="A8" s="20" t="s">
        <v>0</v>
      </c>
      <c r="B8" s="195" t="s">
        <v>1</v>
      </c>
      <c r="C8" s="213" t="s">
        <v>2</v>
      </c>
      <c r="D8" s="213"/>
      <c r="E8" s="213"/>
      <c r="F8" s="214"/>
      <c r="G8" s="196" t="s">
        <v>133</v>
      </c>
      <c r="H8" s="31" t="s">
        <v>59</v>
      </c>
      <c r="I8" s="129" t="s">
        <v>325</v>
      </c>
      <c r="J8" s="138" t="s">
        <v>326</v>
      </c>
    </row>
    <row r="9" spans="1:10" s="3" customFormat="1">
      <c r="A9" s="21" t="s">
        <v>3</v>
      </c>
      <c r="B9" s="10">
        <v>2</v>
      </c>
      <c r="C9" s="10">
        <v>3</v>
      </c>
      <c r="D9" s="10">
        <v>4</v>
      </c>
      <c r="E9" s="10">
        <v>5</v>
      </c>
      <c r="F9" s="10">
        <v>6</v>
      </c>
      <c r="G9" s="11" t="s">
        <v>7</v>
      </c>
      <c r="H9" s="52">
        <v>8</v>
      </c>
      <c r="I9" s="52">
        <v>9</v>
      </c>
      <c r="J9" s="52">
        <v>10</v>
      </c>
    </row>
    <row r="10" spans="1:10" s="3" customFormat="1" ht="18">
      <c r="A10" s="38" t="s">
        <v>95</v>
      </c>
      <c r="B10" s="42" t="s">
        <v>96</v>
      </c>
      <c r="C10" s="39"/>
      <c r="D10" s="39"/>
      <c r="E10" s="39"/>
      <c r="F10" s="39"/>
      <c r="G10" s="40"/>
      <c r="H10" s="65">
        <f>H11+H145+H215+H243+H259+H294+H308+H325+H373+H378+H420+H430+H442+H447+H461+H466+H360+H425</f>
        <v>796971315.78999996</v>
      </c>
      <c r="I10" s="65">
        <f>I11+I145+I215+I243+I259+I294+I308+I325+I373+I378+I420+I430+I442+I447+I461+I466+I360+I425</f>
        <v>576230753.05999982</v>
      </c>
      <c r="J10" s="139">
        <f>I10/H10*100</f>
        <v>72.302571202178029</v>
      </c>
    </row>
    <row r="11" spans="1:10" ht="60">
      <c r="A11" s="191" t="s">
        <v>3</v>
      </c>
      <c r="B11" s="25" t="s">
        <v>284</v>
      </c>
      <c r="C11" s="5" t="s">
        <v>13</v>
      </c>
      <c r="D11" s="5" t="s">
        <v>22</v>
      </c>
      <c r="E11" s="5" t="s">
        <v>134</v>
      </c>
      <c r="F11" s="5" t="s">
        <v>135</v>
      </c>
      <c r="G11" s="12"/>
      <c r="H11" s="60">
        <f>H12+H31+H71+H103+H115+H125</f>
        <v>394188818.09999996</v>
      </c>
      <c r="I11" s="60">
        <f>I12+I31+I71+I103+I115+I125</f>
        <v>301321877.4799999</v>
      </c>
      <c r="J11" s="140">
        <f t="shared" ref="J11:J74" si="0">I11/H11*100</f>
        <v>76.441000770234666</v>
      </c>
    </row>
    <row r="12" spans="1:10" ht="25.5">
      <c r="A12" s="184" t="s">
        <v>24</v>
      </c>
      <c r="B12" s="22" t="s">
        <v>118</v>
      </c>
      <c r="C12" s="4" t="s">
        <v>13</v>
      </c>
      <c r="D12" s="4" t="s">
        <v>3</v>
      </c>
      <c r="E12" s="4" t="s">
        <v>134</v>
      </c>
      <c r="F12" s="4" t="s">
        <v>135</v>
      </c>
      <c r="G12" s="55"/>
      <c r="H12" s="59">
        <f>H13+H22+H28+H16+H25+H19</f>
        <v>92841280.669999987</v>
      </c>
      <c r="I12" s="59">
        <f>I13+I22+I28+I16+I25+I19</f>
        <v>62789938.129999995</v>
      </c>
      <c r="J12" s="141">
        <f t="shared" si="0"/>
        <v>67.631486421631678</v>
      </c>
    </row>
    <row r="13" spans="1:10" ht="25.5">
      <c r="A13" s="206"/>
      <c r="B13" s="56" t="s">
        <v>119</v>
      </c>
      <c r="C13" s="54" t="s">
        <v>13</v>
      </c>
      <c r="D13" s="54" t="s">
        <v>3</v>
      </c>
      <c r="E13" s="54" t="s">
        <v>134</v>
      </c>
      <c r="F13" s="54" t="s">
        <v>136</v>
      </c>
      <c r="G13" s="55"/>
      <c r="H13" s="66">
        <f>H14</f>
        <v>45455752</v>
      </c>
      <c r="I13" s="66">
        <f>I14</f>
        <v>26953138.129999999</v>
      </c>
      <c r="J13" s="142">
        <f t="shared" si="0"/>
        <v>59.29532995076179</v>
      </c>
    </row>
    <row r="14" spans="1:10" ht="25.5">
      <c r="A14" s="206"/>
      <c r="B14" s="23" t="s">
        <v>45</v>
      </c>
      <c r="C14" s="54" t="s">
        <v>13</v>
      </c>
      <c r="D14" s="54" t="s">
        <v>3</v>
      </c>
      <c r="E14" s="54" t="s">
        <v>134</v>
      </c>
      <c r="F14" s="54" t="s">
        <v>136</v>
      </c>
      <c r="G14" s="55" t="s">
        <v>43</v>
      </c>
      <c r="H14" s="66">
        <f>H15</f>
        <v>45455752</v>
      </c>
      <c r="I14" s="66">
        <f>I15</f>
        <v>26953138.129999999</v>
      </c>
      <c r="J14" s="142">
        <f t="shared" si="0"/>
        <v>59.29532995076179</v>
      </c>
    </row>
    <row r="15" spans="1:10">
      <c r="A15" s="206"/>
      <c r="B15" s="56" t="s">
        <v>46</v>
      </c>
      <c r="C15" s="54" t="s">
        <v>13</v>
      </c>
      <c r="D15" s="54" t="s">
        <v>3</v>
      </c>
      <c r="E15" s="54" t="s">
        <v>134</v>
      </c>
      <c r="F15" s="54" t="s">
        <v>136</v>
      </c>
      <c r="G15" s="55" t="s">
        <v>44</v>
      </c>
      <c r="H15" s="62">
        <v>45455752</v>
      </c>
      <c r="I15" s="62">
        <v>26953138.129999999</v>
      </c>
      <c r="J15" s="142">
        <f t="shared" si="0"/>
        <v>59.29532995076179</v>
      </c>
    </row>
    <row r="16" spans="1:10" ht="25.5">
      <c r="A16" s="206"/>
      <c r="B16" s="56" t="s">
        <v>277</v>
      </c>
      <c r="C16" s="54" t="s">
        <v>13</v>
      </c>
      <c r="D16" s="54" t="s">
        <v>3</v>
      </c>
      <c r="E16" s="54" t="s">
        <v>134</v>
      </c>
      <c r="F16" s="54" t="s">
        <v>276</v>
      </c>
      <c r="G16" s="55"/>
      <c r="H16" s="62">
        <f>H17</f>
        <v>399296.69</v>
      </c>
      <c r="I16" s="62">
        <f>I17</f>
        <v>330000</v>
      </c>
      <c r="J16" s="142">
        <f t="shared" si="0"/>
        <v>82.645313188045705</v>
      </c>
    </row>
    <row r="17" spans="1:10" ht="25.5">
      <c r="A17" s="206"/>
      <c r="B17" s="23" t="s">
        <v>45</v>
      </c>
      <c r="C17" s="54" t="s">
        <v>13</v>
      </c>
      <c r="D17" s="54" t="s">
        <v>3</v>
      </c>
      <c r="E17" s="54" t="s">
        <v>134</v>
      </c>
      <c r="F17" s="54" t="s">
        <v>276</v>
      </c>
      <c r="G17" s="55" t="s">
        <v>43</v>
      </c>
      <c r="H17" s="62">
        <f>H18</f>
        <v>399296.69</v>
      </c>
      <c r="I17" s="62">
        <f>I18</f>
        <v>330000</v>
      </c>
      <c r="J17" s="142">
        <f t="shared" si="0"/>
        <v>82.645313188045705</v>
      </c>
    </row>
    <row r="18" spans="1:10">
      <c r="A18" s="206"/>
      <c r="B18" s="56" t="s">
        <v>46</v>
      </c>
      <c r="C18" s="54" t="s">
        <v>13</v>
      </c>
      <c r="D18" s="54" t="s">
        <v>3</v>
      </c>
      <c r="E18" s="54" t="s">
        <v>134</v>
      </c>
      <c r="F18" s="54" t="s">
        <v>276</v>
      </c>
      <c r="G18" s="55" t="s">
        <v>44</v>
      </c>
      <c r="H18" s="62">
        <v>399296.69</v>
      </c>
      <c r="I18" s="62">
        <v>330000</v>
      </c>
      <c r="J18" s="142">
        <f t="shared" si="0"/>
        <v>82.645313188045705</v>
      </c>
    </row>
    <row r="19" spans="1:10">
      <c r="A19" s="206"/>
      <c r="B19" s="56" t="s">
        <v>312</v>
      </c>
      <c r="C19" s="54" t="s">
        <v>13</v>
      </c>
      <c r="D19" s="54" t="s">
        <v>3</v>
      </c>
      <c r="E19" s="54" t="s">
        <v>134</v>
      </c>
      <c r="F19" s="54" t="s">
        <v>311</v>
      </c>
      <c r="G19" s="55"/>
      <c r="H19" s="62">
        <f>H20</f>
        <v>196000</v>
      </c>
      <c r="I19" s="62">
        <f>I20</f>
        <v>196000</v>
      </c>
      <c r="J19" s="142">
        <f t="shared" si="0"/>
        <v>100</v>
      </c>
    </row>
    <row r="20" spans="1:10" ht="25.5">
      <c r="A20" s="206"/>
      <c r="B20" s="23" t="s">
        <v>45</v>
      </c>
      <c r="C20" s="54" t="s">
        <v>13</v>
      </c>
      <c r="D20" s="54" t="s">
        <v>3</v>
      </c>
      <c r="E20" s="54" t="s">
        <v>134</v>
      </c>
      <c r="F20" s="54" t="s">
        <v>311</v>
      </c>
      <c r="G20" s="55" t="s">
        <v>43</v>
      </c>
      <c r="H20" s="62">
        <f>H21</f>
        <v>196000</v>
      </c>
      <c r="I20" s="62">
        <f>I21</f>
        <v>196000</v>
      </c>
      <c r="J20" s="142">
        <f t="shared" si="0"/>
        <v>100</v>
      </c>
    </row>
    <row r="21" spans="1:10">
      <c r="A21" s="206"/>
      <c r="B21" s="56" t="s">
        <v>46</v>
      </c>
      <c r="C21" s="54" t="s">
        <v>13</v>
      </c>
      <c r="D21" s="54" t="s">
        <v>3</v>
      </c>
      <c r="E21" s="54" t="s">
        <v>134</v>
      </c>
      <c r="F21" s="54" t="s">
        <v>311</v>
      </c>
      <c r="G21" s="55" t="s">
        <v>44</v>
      </c>
      <c r="H21" s="62">
        <v>196000</v>
      </c>
      <c r="I21" s="62">
        <v>196000</v>
      </c>
      <c r="J21" s="142">
        <f t="shared" si="0"/>
        <v>100</v>
      </c>
    </row>
    <row r="22" spans="1:10" ht="51">
      <c r="A22" s="206"/>
      <c r="B22" s="56" t="s">
        <v>283</v>
      </c>
      <c r="C22" s="54" t="s">
        <v>13</v>
      </c>
      <c r="D22" s="54" t="s">
        <v>3</v>
      </c>
      <c r="E22" s="54" t="s">
        <v>134</v>
      </c>
      <c r="F22" s="54" t="s">
        <v>215</v>
      </c>
      <c r="G22" s="55"/>
      <c r="H22" s="66">
        <f>H23</f>
        <v>1731500</v>
      </c>
      <c r="I22" s="66">
        <f>I23</f>
        <v>1731500</v>
      </c>
      <c r="J22" s="142">
        <f t="shared" si="0"/>
        <v>100</v>
      </c>
    </row>
    <row r="23" spans="1:10" ht="25.5">
      <c r="A23" s="206"/>
      <c r="B23" s="23" t="s">
        <v>45</v>
      </c>
      <c r="C23" s="54" t="s">
        <v>13</v>
      </c>
      <c r="D23" s="54" t="s">
        <v>3</v>
      </c>
      <c r="E23" s="54" t="s">
        <v>134</v>
      </c>
      <c r="F23" s="54" t="s">
        <v>215</v>
      </c>
      <c r="G23" s="55" t="s">
        <v>43</v>
      </c>
      <c r="H23" s="66">
        <f>H24</f>
        <v>1731500</v>
      </c>
      <c r="I23" s="66">
        <f>I24</f>
        <v>1731500</v>
      </c>
      <c r="J23" s="142">
        <f t="shared" si="0"/>
        <v>100</v>
      </c>
    </row>
    <row r="24" spans="1:10">
      <c r="A24" s="206"/>
      <c r="B24" s="56" t="s">
        <v>46</v>
      </c>
      <c r="C24" s="54" t="s">
        <v>13</v>
      </c>
      <c r="D24" s="54" t="s">
        <v>3</v>
      </c>
      <c r="E24" s="54" t="s">
        <v>134</v>
      </c>
      <c r="F24" s="54" t="s">
        <v>215</v>
      </c>
      <c r="G24" s="55" t="s">
        <v>44</v>
      </c>
      <c r="H24" s="62">
        <v>1731500</v>
      </c>
      <c r="I24" s="62">
        <v>1731500</v>
      </c>
      <c r="J24" s="142">
        <f t="shared" si="0"/>
        <v>100</v>
      </c>
    </row>
    <row r="25" spans="1:10" ht="25.5">
      <c r="A25" s="215"/>
      <c r="B25" s="23" t="s">
        <v>329</v>
      </c>
      <c r="C25" s="37" t="s">
        <v>13</v>
      </c>
      <c r="D25" s="37" t="s">
        <v>3</v>
      </c>
      <c r="E25" s="37" t="s">
        <v>134</v>
      </c>
      <c r="F25" s="76" t="s">
        <v>330</v>
      </c>
      <c r="G25" s="36"/>
      <c r="H25" s="62">
        <f>H26</f>
        <v>43000000</v>
      </c>
      <c r="I25" s="62">
        <f>I26</f>
        <v>31849300</v>
      </c>
      <c r="J25" s="142">
        <f t="shared" si="0"/>
        <v>74.068139534883727</v>
      </c>
    </row>
    <row r="26" spans="1:10" ht="25.5">
      <c r="A26" s="215"/>
      <c r="B26" s="23" t="s">
        <v>45</v>
      </c>
      <c r="C26" s="37" t="s">
        <v>13</v>
      </c>
      <c r="D26" s="37" t="s">
        <v>3</v>
      </c>
      <c r="E26" s="37" t="s">
        <v>134</v>
      </c>
      <c r="F26" s="76" t="s">
        <v>330</v>
      </c>
      <c r="G26" s="36" t="s">
        <v>43</v>
      </c>
      <c r="H26" s="62">
        <f>H27</f>
        <v>43000000</v>
      </c>
      <c r="I26" s="62">
        <f>I27</f>
        <v>31849300</v>
      </c>
      <c r="J26" s="142">
        <f t="shared" si="0"/>
        <v>74.068139534883727</v>
      </c>
    </row>
    <row r="27" spans="1:10">
      <c r="A27" s="215"/>
      <c r="B27" s="126" t="s">
        <v>46</v>
      </c>
      <c r="C27" s="37" t="s">
        <v>13</v>
      </c>
      <c r="D27" s="37" t="s">
        <v>3</v>
      </c>
      <c r="E27" s="37" t="s">
        <v>134</v>
      </c>
      <c r="F27" s="76" t="s">
        <v>330</v>
      </c>
      <c r="G27" s="36" t="s">
        <v>44</v>
      </c>
      <c r="H27" s="62">
        <v>43000000</v>
      </c>
      <c r="I27" s="62">
        <v>31849300</v>
      </c>
      <c r="J27" s="142">
        <f t="shared" si="0"/>
        <v>74.068139534883727</v>
      </c>
    </row>
    <row r="28" spans="1:10" ht="38.25">
      <c r="A28" s="215"/>
      <c r="B28" s="56" t="s">
        <v>120</v>
      </c>
      <c r="C28" s="54" t="s">
        <v>13</v>
      </c>
      <c r="D28" s="54" t="s">
        <v>3</v>
      </c>
      <c r="E28" s="54" t="s">
        <v>134</v>
      </c>
      <c r="F28" s="54" t="s">
        <v>138</v>
      </c>
      <c r="G28" s="55"/>
      <c r="H28" s="66">
        <f>H29</f>
        <v>2058731.98</v>
      </c>
      <c r="I28" s="66">
        <f>I29</f>
        <v>1730000</v>
      </c>
      <c r="J28" s="142">
        <f t="shared" si="0"/>
        <v>84.03230808121026</v>
      </c>
    </row>
    <row r="29" spans="1:10" ht="25.5">
      <c r="A29" s="206"/>
      <c r="B29" s="23" t="s">
        <v>45</v>
      </c>
      <c r="C29" s="54" t="s">
        <v>13</v>
      </c>
      <c r="D29" s="54" t="s">
        <v>3</v>
      </c>
      <c r="E29" s="54" t="s">
        <v>134</v>
      </c>
      <c r="F29" s="54" t="s">
        <v>138</v>
      </c>
      <c r="G29" s="55" t="s">
        <v>43</v>
      </c>
      <c r="H29" s="66">
        <f>H30</f>
        <v>2058731.98</v>
      </c>
      <c r="I29" s="66">
        <f>I30</f>
        <v>1730000</v>
      </c>
      <c r="J29" s="142">
        <f t="shared" si="0"/>
        <v>84.03230808121026</v>
      </c>
    </row>
    <row r="30" spans="1:10">
      <c r="A30" s="206"/>
      <c r="B30" s="56" t="s">
        <v>46</v>
      </c>
      <c r="C30" s="54" t="s">
        <v>13</v>
      </c>
      <c r="D30" s="54" t="s">
        <v>3</v>
      </c>
      <c r="E30" s="54" t="s">
        <v>134</v>
      </c>
      <c r="F30" s="54" t="s">
        <v>138</v>
      </c>
      <c r="G30" s="55" t="s">
        <v>44</v>
      </c>
      <c r="H30" s="62">
        <v>2058731.98</v>
      </c>
      <c r="I30" s="62">
        <v>1730000</v>
      </c>
      <c r="J30" s="142">
        <f t="shared" si="0"/>
        <v>84.03230808121026</v>
      </c>
    </row>
    <row r="31" spans="1:10">
      <c r="A31" s="184" t="s">
        <v>25</v>
      </c>
      <c r="B31" s="24" t="s">
        <v>122</v>
      </c>
      <c r="C31" s="4" t="s">
        <v>13</v>
      </c>
      <c r="D31" s="4" t="s">
        <v>10</v>
      </c>
      <c r="E31" s="4" t="s">
        <v>134</v>
      </c>
      <c r="F31" s="4" t="s">
        <v>135</v>
      </c>
      <c r="G31" s="55"/>
      <c r="H31" s="59">
        <f>H32+H35+H38+H41+H44+H47+H50+H53+H56+H59+H62+H65+H68</f>
        <v>275281291.88999999</v>
      </c>
      <c r="I31" s="59">
        <f>I32+I35+I38+I41+I44+I47+I50+I53+I56+I59+I62+I65+I68</f>
        <v>221781906.66999999</v>
      </c>
      <c r="J31" s="141">
        <f t="shared" si="0"/>
        <v>80.565557196898837</v>
      </c>
    </row>
    <row r="32" spans="1:10">
      <c r="A32" s="161"/>
      <c r="B32" s="56" t="s">
        <v>102</v>
      </c>
      <c r="C32" s="54" t="s">
        <v>13</v>
      </c>
      <c r="D32" s="54" t="s">
        <v>10</v>
      </c>
      <c r="E32" s="54" t="s">
        <v>134</v>
      </c>
      <c r="F32" s="54" t="s">
        <v>170</v>
      </c>
      <c r="G32" s="55"/>
      <c r="H32" s="66">
        <f>H33</f>
        <v>73500</v>
      </c>
      <c r="I32" s="66">
        <f>I33</f>
        <v>73500</v>
      </c>
      <c r="J32" s="142">
        <f t="shared" si="0"/>
        <v>100</v>
      </c>
    </row>
    <row r="33" spans="1:10" ht="25.5">
      <c r="A33" s="161"/>
      <c r="B33" s="23" t="s">
        <v>45</v>
      </c>
      <c r="C33" s="54" t="s">
        <v>13</v>
      </c>
      <c r="D33" s="54" t="s">
        <v>10</v>
      </c>
      <c r="E33" s="54" t="s">
        <v>134</v>
      </c>
      <c r="F33" s="54" t="s">
        <v>170</v>
      </c>
      <c r="G33" s="55" t="s">
        <v>43</v>
      </c>
      <c r="H33" s="66">
        <f>H34</f>
        <v>73500</v>
      </c>
      <c r="I33" s="66">
        <f>I34</f>
        <v>73500</v>
      </c>
      <c r="J33" s="142">
        <f t="shared" si="0"/>
        <v>100</v>
      </c>
    </row>
    <row r="34" spans="1:10">
      <c r="A34" s="161"/>
      <c r="B34" s="56" t="s">
        <v>46</v>
      </c>
      <c r="C34" s="54" t="s">
        <v>13</v>
      </c>
      <c r="D34" s="54" t="s">
        <v>10</v>
      </c>
      <c r="E34" s="54" t="s">
        <v>134</v>
      </c>
      <c r="F34" s="54" t="s">
        <v>170</v>
      </c>
      <c r="G34" s="55" t="s">
        <v>44</v>
      </c>
      <c r="H34" s="62">
        <v>73500</v>
      </c>
      <c r="I34" s="62">
        <v>73500</v>
      </c>
      <c r="J34" s="142">
        <f t="shared" si="0"/>
        <v>100</v>
      </c>
    </row>
    <row r="35" spans="1:10" ht="25.5">
      <c r="A35" s="207"/>
      <c r="B35" s="56" t="s">
        <v>121</v>
      </c>
      <c r="C35" s="54" t="s">
        <v>13</v>
      </c>
      <c r="D35" s="54" t="s">
        <v>10</v>
      </c>
      <c r="E35" s="54" t="s">
        <v>134</v>
      </c>
      <c r="F35" s="54" t="s">
        <v>139</v>
      </c>
      <c r="G35" s="55"/>
      <c r="H35" s="66">
        <f>H36</f>
        <v>93826123</v>
      </c>
      <c r="I35" s="66">
        <f>I36</f>
        <v>73360163.569999993</v>
      </c>
      <c r="J35" s="142">
        <f t="shared" si="0"/>
        <v>78.187354677332237</v>
      </c>
    </row>
    <row r="36" spans="1:10" ht="25.5">
      <c r="A36" s="208"/>
      <c r="B36" s="23" t="s">
        <v>45</v>
      </c>
      <c r="C36" s="54" t="s">
        <v>13</v>
      </c>
      <c r="D36" s="54" t="s">
        <v>10</v>
      </c>
      <c r="E36" s="54" t="s">
        <v>134</v>
      </c>
      <c r="F36" s="54" t="s">
        <v>139</v>
      </c>
      <c r="G36" s="55" t="s">
        <v>43</v>
      </c>
      <c r="H36" s="66">
        <f>H37</f>
        <v>93826123</v>
      </c>
      <c r="I36" s="66">
        <f>I37</f>
        <v>73360163.569999993</v>
      </c>
      <c r="J36" s="142">
        <f t="shared" si="0"/>
        <v>78.187354677332237</v>
      </c>
    </row>
    <row r="37" spans="1:10">
      <c r="A37" s="208"/>
      <c r="B37" s="56" t="s">
        <v>46</v>
      </c>
      <c r="C37" s="54" t="s">
        <v>13</v>
      </c>
      <c r="D37" s="54" t="s">
        <v>10</v>
      </c>
      <c r="E37" s="54" t="s">
        <v>134</v>
      </c>
      <c r="F37" s="54" t="s">
        <v>139</v>
      </c>
      <c r="G37" s="55" t="s">
        <v>44</v>
      </c>
      <c r="H37" s="62">
        <v>93826123</v>
      </c>
      <c r="I37" s="62">
        <v>73360163.569999993</v>
      </c>
      <c r="J37" s="142">
        <f t="shared" si="0"/>
        <v>78.187354677332237</v>
      </c>
    </row>
    <row r="38" spans="1:10" ht="25.5">
      <c r="A38" s="208"/>
      <c r="B38" s="56" t="s">
        <v>277</v>
      </c>
      <c r="C38" s="54" t="s">
        <v>13</v>
      </c>
      <c r="D38" s="54" t="s">
        <v>10</v>
      </c>
      <c r="E38" s="54" t="s">
        <v>134</v>
      </c>
      <c r="F38" s="54" t="s">
        <v>276</v>
      </c>
      <c r="G38" s="55"/>
      <c r="H38" s="62">
        <f>H39</f>
        <v>5617562.3099999996</v>
      </c>
      <c r="I38" s="62">
        <f>I39</f>
        <v>4998285</v>
      </c>
      <c r="J38" s="142">
        <f t="shared" si="0"/>
        <v>88.976049114798343</v>
      </c>
    </row>
    <row r="39" spans="1:10" ht="25.5">
      <c r="A39" s="208"/>
      <c r="B39" s="23" t="s">
        <v>45</v>
      </c>
      <c r="C39" s="54" t="s">
        <v>13</v>
      </c>
      <c r="D39" s="54" t="s">
        <v>10</v>
      </c>
      <c r="E39" s="54" t="s">
        <v>134</v>
      </c>
      <c r="F39" s="54" t="s">
        <v>276</v>
      </c>
      <c r="G39" s="55" t="s">
        <v>43</v>
      </c>
      <c r="H39" s="62">
        <f>H40</f>
        <v>5617562.3099999996</v>
      </c>
      <c r="I39" s="62">
        <f>I40</f>
        <v>4998285</v>
      </c>
      <c r="J39" s="142">
        <f t="shared" si="0"/>
        <v>88.976049114798343</v>
      </c>
    </row>
    <row r="40" spans="1:10">
      <c r="A40" s="208"/>
      <c r="B40" s="56" t="s">
        <v>46</v>
      </c>
      <c r="C40" s="54" t="s">
        <v>13</v>
      </c>
      <c r="D40" s="54" t="s">
        <v>10</v>
      </c>
      <c r="E40" s="54" t="s">
        <v>134</v>
      </c>
      <c r="F40" s="54" t="s">
        <v>276</v>
      </c>
      <c r="G40" s="55" t="s">
        <v>44</v>
      </c>
      <c r="H40" s="62">
        <v>5617562.3099999996</v>
      </c>
      <c r="I40" s="62">
        <v>4998285</v>
      </c>
      <c r="J40" s="142">
        <f t="shared" si="0"/>
        <v>88.976049114798343</v>
      </c>
    </row>
    <row r="41" spans="1:10" ht="38.25">
      <c r="A41" s="208"/>
      <c r="B41" s="56" t="s">
        <v>123</v>
      </c>
      <c r="C41" s="54" t="s">
        <v>13</v>
      </c>
      <c r="D41" s="54" t="s">
        <v>10</v>
      </c>
      <c r="E41" s="54" t="s">
        <v>134</v>
      </c>
      <c r="F41" s="54" t="s">
        <v>140</v>
      </c>
      <c r="G41" s="55"/>
      <c r="H41" s="66">
        <f>H42</f>
        <v>42589</v>
      </c>
      <c r="I41" s="66">
        <f>I42</f>
        <v>34060.499999999993</v>
      </c>
      <c r="J41" s="142">
        <f t="shared" si="0"/>
        <v>79.974876141726725</v>
      </c>
    </row>
    <row r="42" spans="1:10" ht="25.5">
      <c r="A42" s="208"/>
      <c r="B42" s="23" t="s">
        <v>45</v>
      </c>
      <c r="C42" s="54" t="s">
        <v>13</v>
      </c>
      <c r="D42" s="54" t="s">
        <v>10</v>
      </c>
      <c r="E42" s="54" t="s">
        <v>134</v>
      </c>
      <c r="F42" s="54" t="s">
        <v>140</v>
      </c>
      <c r="G42" s="55" t="s">
        <v>43</v>
      </c>
      <c r="H42" s="66">
        <f>H43</f>
        <v>42589</v>
      </c>
      <c r="I42" s="66">
        <f>I43</f>
        <v>34060.499999999993</v>
      </c>
      <c r="J42" s="142">
        <f t="shared" si="0"/>
        <v>79.974876141726725</v>
      </c>
    </row>
    <row r="43" spans="1:10">
      <c r="A43" s="208"/>
      <c r="B43" s="56" t="s">
        <v>46</v>
      </c>
      <c r="C43" s="54" t="s">
        <v>13</v>
      </c>
      <c r="D43" s="54" t="s">
        <v>10</v>
      </c>
      <c r="E43" s="54" t="s">
        <v>134</v>
      </c>
      <c r="F43" s="54" t="s">
        <v>140</v>
      </c>
      <c r="G43" s="55" t="s">
        <v>44</v>
      </c>
      <c r="H43" s="62">
        <v>42589</v>
      </c>
      <c r="I43" s="62">
        <v>34060.499999999993</v>
      </c>
      <c r="J43" s="142">
        <f t="shared" si="0"/>
        <v>79.974876141726725</v>
      </c>
    </row>
    <row r="44" spans="1:10">
      <c r="A44" s="209"/>
      <c r="B44" s="56" t="s">
        <v>319</v>
      </c>
      <c r="C44" s="54" t="s">
        <v>13</v>
      </c>
      <c r="D44" s="54" t="s">
        <v>10</v>
      </c>
      <c r="E44" s="54" t="s">
        <v>134</v>
      </c>
      <c r="F44" s="54" t="s">
        <v>318</v>
      </c>
      <c r="G44" s="162"/>
      <c r="H44" s="62">
        <f>H45</f>
        <v>2700000</v>
      </c>
      <c r="I44" s="62">
        <f>I45</f>
        <v>2700000</v>
      </c>
      <c r="J44" s="142">
        <f t="shared" si="0"/>
        <v>100</v>
      </c>
    </row>
    <row r="45" spans="1:10" ht="25.5">
      <c r="A45" s="209"/>
      <c r="B45" s="23" t="s">
        <v>45</v>
      </c>
      <c r="C45" s="54" t="s">
        <v>13</v>
      </c>
      <c r="D45" s="54" t="s">
        <v>10</v>
      </c>
      <c r="E45" s="54" t="s">
        <v>134</v>
      </c>
      <c r="F45" s="54" t="s">
        <v>318</v>
      </c>
      <c r="G45" s="162" t="s">
        <v>43</v>
      </c>
      <c r="H45" s="62">
        <f>H46</f>
        <v>2700000</v>
      </c>
      <c r="I45" s="62">
        <f>I46</f>
        <v>2700000</v>
      </c>
      <c r="J45" s="142">
        <f t="shared" si="0"/>
        <v>100</v>
      </c>
    </row>
    <row r="46" spans="1:10">
      <c r="A46" s="209"/>
      <c r="B46" s="56" t="s">
        <v>46</v>
      </c>
      <c r="C46" s="54" t="s">
        <v>13</v>
      </c>
      <c r="D46" s="54" t="s">
        <v>10</v>
      </c>
      <c r="E46" s="54" t="s">
        <v>134</v>
      </c>
      <c r="F46" s="54" t="s">
        <v>318</v>
      </c>
      <c r="G46" s="162" t="s">
        <v>44</v>
      </c>
      <c r="H46" s="62">
        <v>2700000</v>
      </c>
      <c r="I46" s="62">
        <v>2700000</v>
      </c>
      <c r="J46" s="142">
        <f t="shared" si="0"/>
        <v>100</v>
      </c>
    </row>
    <row r="47" spans="1:10" ht="25.5">
      <c r="A47" s="209"/>
      <c r="B47" s="126" t="s">
        <v>306</v>
      </c>
      <c r="C47" s="33" t="s">
        <v>13</v>
      </c>
      <c r="D47" s="33" t="s">
        <v>10</v>
      </c>
      <c r="E47" s="33" t="s">
        <v>134</v>
      </c>
      <c r="F47" s="33" t="s">
        <v>305</v>
      </c>
      <c r="G47" s="34"/>
      <c r="H47" s="62">
        <f>H48</f>
        <v>13061645</v>
      </c>
      <c r="I47" s="62">
        <f>I48</f>
        <v>10419202</v>
      </c>
      <c r="J47" s="142">
        <f t="shared" si="0"/>
        <v>79.76944711022233</v>
      </c>
    </row>
    <row r="48" spans="1:10" ht="25.5">
      <c r="A48" s="209"/>
      <c r="B48" s="23" t="s">
        <v>45</v>
      </c>
      <c r="C48" s="33" t="s">
        <v>13</v>
      </c>
      <c r="D48" s="33" t="s">
        <v>10</v>
      </c>
      <c r="E48" s="33" t="s">
        <v>134</v>
      </c>
      <c r="F48" s="33" t="s">
        <v>305</v>
      </c>
      <c r="G48" s="34" t="s">
        <v>43</v>
      </c>
      <c r="H48" s="62">
        <f>H49</f>
        <v>13061645</v>
      </c>
      <c r="I48" s="62">
        <f>I49</f>
        <v>10419202</v>
      </c>
      <c r="J48" s="142">
        <f t="shared" si="0"/>
        <v>79.76944711022233</v>
      </c>
    </row>
    <row r="49" spans="1:10">
      <c r="A49" s="209"/>
      <c r="B49" s="126" t="s">
        <v>46</v>
      </c>
      <c r="C49" s="33" t="s">
        <v>13</v>
      </c>
      <c r="D49" s="33" t="s">
        <v>10</v>
      </c>
      <c r="E49" s="33" t="s">
        <v>134</v>
      </c>
      <c r="F49" s="33" t="s">
        <v>305</v>
      </c>
      <c r="G49" s="34" t="s">
        <v>44</v>
      </c>
      <c r="H49" s="62">
        <v>13061645</v>
      </c>
      <c r="I49" s="62">
        <v>10419202</v>
      </c>
      <c r="J49" s="142">
        <f t="shared" si="0"/>
        <v>79.76944711022233</v>
      </c>
    </row>
    <row r="50" spans="1:10" ht="51">
      <c r="A50" s="208"/>
      <c r="B50" s="56" t="s">
        <v>283</v>
      </c>
      <c r="C50" s="54" t="s">
        <v>13</v>
      </c>
      <c r="D50" s="54" t="s">
        <v>10</v>
      </c>
      <c r="E50" s="54" t="s">
        <v>134</v>
      </c>
      <c r="F50" s="54" t="s">
        <v>215</v>
      </c>
      <c r="G50" s="55"/>
      <c r="H50" s="66">
        <f>H51</f>
        <v>7738032</v>
      </c>
      <c r="I50" s="66">
        <f>I51</f>
        <v>7738032</v>
      </c>
      <c r="J50" s="142">
        <f t="shared" si="0"/>
        <v>100</v>
      </c>
    </row>
    <row r="51" spans="1:10" ht="25.5">
      <c r="A51" s="208"/>
      <c r="B51" s="23" t="s">
        <v>45</v>
      </c>
      <c r="C51" s="54" t="s">
        <v>13</v>
      </c>
      <c r="D51" s="54" t="s">
        <v>10</v>
      </c>
      <c r="E51" s="54" t="s">
        <v>134</v>
      </c>
      <c r="F51" s="54" t="s">
        <v>215</v>
      </c>
      <c r="G51" s="55" t="s">
        <v>43</v>
      </c>
      <c r="H51" s="66">
        <f>H52</f>
        <v>7738032</v>
      </c>
      <c r="I51" s="66">
        <f>I52</f>
        <v>7738032</v>
      </c>
      <c r="J51" s="142">
        <f t="shared" si="0"/>
        <v>100</v>
      </c>
    </row>
    <row r="52" spans="1:10">
      <c r="A52" s="208"/>
      <c r="B52" s="56" t="s">
        <v>46</v>
      </c>
      <c r="C52" s="54" t="s">
        <v>13</v>
      </c>
      <c r="D52" s="54" t="s">
        <v>10</v>
      </c>
      <c r="E52" s="54" t="s">
        <v>134</v>
      </c>
      <c r="F52" s="54" t="s">
        <v>215</v>
      </c>
      <c r="G52" s="55" t="s">
        <v>44</v>
      </c>
      <c r="H52" s="62">
        <v>7738032</v>
      </c>
      <c r="I52" s="62">
        <v>7738032</v>
      </c>
      <c r="J52" s="142">
        <f t="shared" si="0"/>
        <v>100</v>
      </c>
    </row>
    <row r="53" spans="1:10" ht="25.5">
      <c r="A53" s="209"/>
      <c r="B53" s="23" t="s">
        <v>329</v>
      </c>
      <c r="C53" s="33" t="s">
        <v>13</v>
      </c>
      <c r="D53" s="33" t="s">
        <v>10</v>
      </c>
      <c r="E53" s="33" t="s">
        <v>134</v>
      </c>
      <c r="F53" s="33" t="s">
        <v>330</v>
      </c>
      <c r="G53" s="34"/>
      <c r="H53" s="62">
        <f>H54</f>
        <v>142165920</v>
      </c>
      <c r="I53" s="62">
        <f>I54</f>
        <v>115059272</v>
      </c>
      <c r="J53" s="142">
        <f t="shared" si="0"/>
        <v>80.933090012008506</v>
      </c>
    </row>
    <row r="54" spans="1:10" ht="25.5">
      <c r="A54" s="209"/>
      <c r="B54" s="23" t="s">
        <v>45</v>
      </c>
      <c r="C54" s="33" t="s">
        <v>13</v>
      </c>
      <c r="D54" s="33" t="s">
        <v>10</v>
      </c>
      <c r="E54" s="33" t="s">
        <v>134</v>
      </c>
      <c r="F54" s="33" t="s">
        <v>330</v>
      </c>
      <c r="G54" s="34" t="s">
        <v>43</v>
      </c>
      <c r="H54" s="62">
        <f>H55</f>
        <v>142165920</v>
      </c>
      <c r="I54" s="62">
        <f>I55</f>
        <v>115059272</v>
      </c>
      <c r="J54" s="142">
        <f t="shared" si="0"/>
        <v>80.933090012008506</v>
      </c>
    </row>
    <row r="55" spans="1:10">
      <c r="A55" s="209"/>
      <c r="B55" s="126" t="s">
        <v>46</v>
      </c>
      <c r="C55" s="33" t="s">
        <v>13</v>
      </c>
      <c r="D55" s="33" t="s">
        <v>10</v>
      </c>
      <c r="E55" s="33" t="s">
        <v>134</v>
      </c>
      <c r="F55" s="33" t="s">
        <v>330</v>
      </c>
      <c r="G55" s="34" t="s">
        <v>44</v>
      </c>
      <c r="H55" s="62">
        <v>142165920</v>
      </c>
      <c r="I55" s="62">
        <v>115059272</v>
      </c>
      <c r="J55" s="142">
        <f t="shared" si="0"/>
        <v>80.933090012008506</v>
      </c>
    </row>
    <row r="56" spans="1:10" ht="51">
      <c r="A56" s="209"/>
      <c r="B56" s="126" t="s">
        <v>331</v>
      </c>
      <c r="C56" s="33" t="s">
        <v>13</v>
      </c>
      <c r="D56" s="33" t="s">
        <v>10</v>
      </c>
      <c r="E56" s="33" t="s">
        <v>134</v>
      </c>
      <c r="F56" s="33" t="s">
        <v>332</v>
      </c>
      <c r="G56" s="34"/>
      <c r="H56" s="62">
        <f>H57</f>
        <v>484432</v>
      </c>
      <c r="I56" s="62">
        <f>I57</f>
        <v>484432</v>
      </c>
      <c r="J56" s="142">
        <f t="shared" si="0"/>
        <v>100</v>
      </c>
    </row>
    <row r="57" spans="1:10" ht="25.5">
      <c r="A57" s="209"/>
      <c r="B57" s="23" t="s">
        <v>45</v>
      </c>
      <c r="C57" s="33" t="s">
        <v>13</v>
      </c>
      <c r="D57" s="33" t="s">
        <v>10</v>
      </c>
      <c r="E57" s="33" t="s">
        <v>134</v>
      </c>
      <c r="F57" s="33" t="s">
        <v>332</v>
      </c>
      <c r="G57" s="34" t="s">
        <v>43</v>
      </c>
      <c r="H57" s="62">
        <f>H58</f>
        <v>484432</v>
      </c>
      <c r="I57" s="62">
        <f>I58</f>
        <v>484432</v>
      </c>
      <c r="J57" s="142">
        <f t="shared" si="0"/>
        <v>100</v>
      </c>
    </row>
    <row r="58" spans="1:10">
      <c r="A58" s="209"/>
      <c r="B58" s="126" t="s">
        <v>46</v>
      </c>
      <c r="C58" s="33" t="s">
        <v>13</v>
      </c>
      <c r="D58" s="33" t="s">
        <v>10</v>
      </c>
      <c r="E58" s="33" t="s">
        <v>134</v>
      </c>
      <c r="F58" s="33" t="s">
        <v>332</v>
      </c>
      <c r="G58" s="34" t="s">
        <v>44</v>
      </c>
      <c r="H58" s="62">
        <v>484432</v>
      </c>
      <c r="I58" s="62">
        <v>484432</v>
      </c>
      <c r="J58" s="142">
        <f t="shared" si="0"/>
        <v>100</v>
      </c>
    </row>
    <row r="59" spans="1:10" ht="38.25">
      <c r="A59" s="209"/>
      <c r="B59" s="56" t="s">
        <v>181</v>
      </c>
      <c r="C59" s="54" t="s">
        <v>13</v>
      </c>
      <c r="D59" s="54" t="s">
        <v>10</v>
      </c>
      <c r="E59" s="54" t="s">
        <v>134</v>
      </c>
      <c r="F59" s="54" t="s">
        <v>223</v>
      </c>
      <c r="G59" s="55"/>
      <c r="H59" s="66">
        <f>H60</f>
        <v>671350</v>
      </c>
      <c r="I59" s="66">
        <f>I60</f>
        <v>395718.38999999996</v>
      </c>
      <c r="J59" s="142">
        <f t="shared" si="0"/>
        <v>58.943679153943542</v>
      </c>
    </row>
    <row r="60" spans="1:10" ht="25.5">
      <c r="A60" s="208"/>
      <c r="B60" s="23" t="s">
        <v>45</v>
      </c>
      <c r="C60" s="54" t="s">
        <v>13</v>
      </c>
      <c r="D60" s="54" t="s">
        <v>10</v>
      </c>
      <c r="E60" s="54" t="s">
        <v>134</v>
      </c>
      <c r="F60" s="54" t="s">
        <v>223</v>
      </c>
      <c r="G60" s="55" t="s">
        <v>43</v>
      </c>
      <c r="H60" s="66">
        <f>H61</f>
        <v>671350</v>
      </c>
      <c r="I60" s="66">
        <f>I61</f>
        <v>395718.38999999996</v>
      </c>
      <c r="J60" s="142">
        <f t="shared" si="0"/>
        <v>58.943679153943542</v>
      </c>
    </row>
    <row r="61" spans="1:10">
      <c r="A61" s="211"/>
      <c r="B61" s="56" t="s">
        <v>46</v>
      </c>
      <c r="C61" s="54" t="s">
        <v>13</v>
      </c>
      <c r="D61" s="54" t="s">
        <v>10</v>
      </c>
      <c r="E61" s="54" t="s">
        <v>134</v>
      </c>
      <c r="F61" s="54" t="s">
        <v>223</v>
      </c>
      <c r="G61" s="55" t="s">
        <v>44</v>
      </c>
      <c r="H61" s="120">
        <f>171350+500000</f>
        <v>671350</v>
      </c>
      <c r="I61" s="120">
        <v>395718.38999999996</v>
      </c>
      <c r="J61" s="142">
        <f t="shared" si="0"/>
        <v>58.943679153943542</v>
      </c>
    </row>
    <row r="62" spans="1:10" ht="38.25">
      <c r="A62" s="133"/>
      <c r="B62" s="126" t="s">
        <v>308</v>
      </c>
      <c r="C62" s="33" t="s">
        <v>13</v>
      </c>
      <c r="D62" s="33" t="s">
        <v>10</v>
      </c>
      <c r="E62" s="33" t="s">
        <v>134</v>
      </c>
      <c r="F62" s="33" t="s">
        <v>307</v>
      </c>
      <c r="G62" s="132"/>
      <c r="H62" s="62">
        <f>H63</f>
        <v>4528944.8899999997</v>
      </c>
      <c r="I62" s="62">
        <f>I63</f>
        <v>2148047.52</v>
      </c>
      <c r="J62" s="142">
        <f t="shared" si="0"/>
        <v>47.429314601352992</v>
      </c>
    </row>
    <row r="63" spans="1:10" ht="25.5">
      <c r="A63" s="75"/>
      <c r="B63" s="78" t="s">
        <v>45</v>
      </c>
      <c r="C63" s="33" t="s">
        <v>13</v>
      </c>
      <c r="D63" s="33" t="s">
        <v>10</v>
      </c>
      <c r="E63" s="33" t="s">
        <v>134</v>
      </c>
      <c r="F63" s="33" t="s">
        <v>307</v>
      </c>
      <c r="G63" s="132" t="s">
        <v>43</v>
      </c>
      <c r="H63" s="62">
        <f>H64</f>
        <v>4528944.8899999997</v>
      </c>
      <c r="I63" s="62">
        <f>I64</f>
        <v>2148047.52</v>
      </c>
      <c r="J63" s="142">
        <f t="shared" si="0"/>
        <v>47.429314601352992</v>
      </c>
    </row>
    <row r="64" spans="1:10">
      <c r="A64" s="133"/>
      <c r="B64" s="126" t="s">
        <v>46</v>
      </c>
      <c r="C64" s="33" t="s">
        <v>13</v>
      </c>
      <c r="D64" s="33" t="s">
        <v>10</v>
      </c>
      <c r="E64" s="33" t="s">
        <v>134</v>
      </c>
      <c r="F64" s="33" t="s">
        <v>307</v>
      </c>
      <c r="G64" s="132" t="s">
        <v>44</v>
      </c>
      <c r="H64" s="120">
        <v>4528944.8899999997</v>
      </c>
      <c r="I64" s="62">
        <v>2148047.52</v>
      </c>
      <c r="J64" s="142">
        <f t="shared" si="0"/>
        <v>47.429314601352992</v>
      </c>
    </row>
    <row r="65" spans="1:10" ht="25.5">
      <c r="A65" s="133"/>
      <c r="B65" s="126" t="s">
        <v>348</v>
      </c>
      <c r="C65" s="33" t="s">
        <v>13</v>
      </c>
      <c r="D65" s="33" t="s">
        <v>10</v>
      </c>
      <c r="E65" s="33" t="s">
        <v>349</v>
      </c>
      <c r="F65" s="33" t="s">
        <v>350</v>
      </c>
      <c r="G65" s="34"/>
      <c r="H65" s="120">
        <f>H66</f>
        <v>3853693.69</v>
      </c>
      <c r="I65" s="120">
        <f>I66</f>
        <v>3853693.6900000004</v>
      </c>
      <c r="J65" s="142">
        <f t="shared" si="0"/>
        <v>100.00000000000003</v>
      </c>
    </row>
    <row r="66" spans="1:10" ht="25.5">
      <c r="A66" s="133"/>
      <c r="B66" s="78" t="s">
        <v>45</v>
      </c>
      <c r="C66" s="33" t="s">
        <v>13</v>
      </c>
      <c r="D66" s="33" t="s">
        <v>10</v>
      </c>
      <c r="E66" s="33" t="s">
        <v>349</v>
      </c>
      <c r="F66" s="33" t="s">
        <v>350</v>
      </c>
      <c r="G66" s="34" t="s">
        <v>43</v>
      </c>
      <c r="H66" s="120">
        <f>H67</f>
        <v>3853693.69</v>
      </c>
      <c r="I66" s="120">
        <f>I67</f>
        <v>3853693.6900000004</v>
      </c>
      <c r="J66" s="142">
        <f t="shared" si="0"/>
        <v>100.00000000000003</v>
      </c>
    </row>
    <row r="67" spans="1:10">
      <c r="A67" s="133"/>
      <c r="B67" s="126" t="s">
        <v>46</v>
      </c>
      <c r="C67" s="33" t="s">
        <v>13</v>
      </c>
      <c r="D67" s="33" t="s">
        <v>10</v>
      </c>
      <c r="E67" s="33" t="s">
        <v>349</v>
      </c>
      <c r="F67" s="33" t="s">
        <v>350</v>
      </c>
      <c r="G67" s="34" t="s">
        <v>44</v>
      </c>
      <c r="H67" s="62">
        <v>3853693.69</v>
      </c>
      <c r="I67" s="62">
        <v>3853693.6900000004</v>
      </c>
      <c r="J67" s="142">
        <f t="shared" si="0"/>
        <v>100.00000000000003</v>
      </c>
    </row>
    <row r="68" spans="1:10" ht="38.25">
      <c r="A68" s="133"/>
      <c r="B68" s="126" t="s">
        <v>413</v>
      </c>
      <c r="C68" s="33" t="s">
        <v>13</v>
      </c>
      <c r="D68" s="33" t="s">
        <v>10</v>
      </c>
      <c r="E68" s="33" t="s">
        <v>412</v>
      </c>
      <c r="F68" s="33" t="s">
        <v>411</v>
      </c>
      <c r="G68" s="34"/>
      <c r="H68" s="62">
        <f>H69</f>
        <v>517500</v>
      </c>
      <c r="I68" s="62">
        <f>I69</f>
        <v>517500</v>
      </c>
      <c r="J68" s="142">
        <f t="shared" si="0"/>
        <v>100</v>
      </c>
    </row>
    <row r="69" spans="1:10" ht="25.5">
      <c r="A69" s="133"/>
      <c r="B69" s="78" t="s">
        <v>45</v>
      </c>
      <c r="C69" s="33" t="s">
        <v>13</v>
      </c>
      <c r="D69" s="33" t="s">
        <v>10</v>
      </c>
      <c r="E69" s="33" t="s">
        <v>412</v>
      </c>
      <c r="F69" s="33" t="s">
        <v>411</v>
      </c>
      <c r="G69" s="34" t="s">
        <v>43</v>
      </c>
      <c r="H69" s="62">
        <f>H70</f>
        <v>517500</v>
      </c>
      <c r="I69" s="62">
        <f>I70</f>
        <v>517500</v>
      </c>
      <c r="J69" s="142">
        <f t="shared" si="0"/>
        <v>100</v>
      </c>
    </row>
    <row r="70" spans="1:10">
      <c r="A70" s="133"/>
      <c r="B70" s="126" t="s">
        <v>46</v>
      </c>
      <c r="C70" s="33" t="s">
        <v>13</v>
      </c>
      <c r="D70" s="33" t="s">
        <v>10</v>
      </c>
      <c r="E70" s="33" t="s">
        <v>412</v>
      </c>
      <c r="F70" s="33" t="s">
        <v>411</v>
      </c>
      <c r="G70" s="34" t="s">
        <v>44</v>
      </c>
      <c r="H70" s="62">
        <v>517500</v>
      </c>
      <c r="I70" s="62">
        <v>517500</v>
      </c>
      <c r="J70" s="142">
        <f t="shared" si="0"/>
        <v>100</v>
      </c>
    </row>
    <row r="71" spans="1:10" ht="25.5">
      <c r="A71" s="184" t="s">
        <v>26</v>
      </c>
      <c r="B71" s="24" t="s">
        <v>124</v>
      </c>
      <c r="C71" s="4" t="s">
        <v>13</v>
      </c>
      <c r="D71" s="4" t="s">
        <v>14</v>
      </c>
      <c r="E71" s="4" t="s">
        <v>134</v>
      </c>
      <c r="F71" s="4" t="s">
        <v>135</v>
      </c>
      <c r="G71" s="55"/>
      <c r="H71" s="59">
        <f>+H82+H94+H75+H97+H100+H72+H91+H85+H88</f>
        <v>21258375.079999998</v>
      </c>
      <c r="I71" s="59">
        <f>+I82+I94+I75+I97+I100+I72+I91+I85+I88</f>
        <v>13020195.58</v>
      </c>
      <c r="J71" s="142">
        <f t="shared" si="0"/>
        <v>61.247369711946966</v>
      </c>
    </row>
    <row r="72" spans="1:10">
      <c r="A72" s="161"/>
      <c r="B72" s="86" t="s">
        <v>351</v>
      </c>
      <c r="C72" s="33" t="s">
        <v>13</v>
      </c>
      <c r="D72" s="33" t="s">
        <v>14</v>
      </c>
      <c r="E72" s="33" t="s">
        <v>134</v>
      </c>
      <c r="F72" s="54" t="s">
        <v>170</v>
      </c>
      <c r="G72" s="162"/>
      <c r="H72" s="66">
        <f>H73</f>
        <v>83000</v>
      </c>
      <c r="I72" s="66">
        <f>I73</f>
        <v>83000</v>
      </c>
      <c r="J72" s="142">
        <f t="shared" si="0"/>
        <v>100</v>
      </c>
    </row>
    <row r="73" spans="1:10" ht="25.5">
      <c r="A73" s="161"/>
      <c r="B73" s="78" t="s">
        <v>45</v>
      </c>
      <c r="C73" s="33" t="s">
        <v>13</v>
      </c>
      <c r="D73" s="33" t="s">
        <v>14</v>
      </c>
      <c r="E73" s="33" t="s">
        <v>134</v>
      </c>
      <c r="F73" s="54" t="s">
        <v>170</v>
      </c>
      <c r="G73" s="162" t="s">
        <v>43</v>
      </c>
      <c r="H73" s="66">
        <f>H74</f>
        <v>83000</v>
      </c>
      <c r="I73" s="66">
        <f>I74</f>
        <v>83000</v>
      </c>
      <c r="J73" s="142">
        <f t="shared" si="0"/>
        <v>100</v>
      </c>
    </row>
    <row r="74" spans="1:10">
      <c r="A74" s="161"/>
      <c r="B74" s="108" t="s">
        <v>46</v>
      </c>
      <c r="C74" s="33" t="s">
        <v>13</v>
      </c>
      <c r="D74" s="33" t="s">
        <v>14</v>
      </c>
      <c r="E74" s="33" t="s">
        <v>134</v>
      </c>
      <c r="F74" s="54" t="s">
        <v>170</v>
      </c>
      <c r="G74" s="162" t="s">
        <v>44</v>
      </c>
      <c r="H74" s="62">
        <v>83000</v>
      </c>
      <c r="I74" s="62">
        <v>83000</v>
      </c>
      <c r="J74" s="142">
        <f t="shared" si="0"/>
        <v>100</v>
      </c>
    </row>
    <row r="75" spans="1:10" ht="25.5">
      <c r="A75" s="186"/>
      <c r="B75" s="86" t="s">
        <v>333</v>
      </c>
      <c r="C75" s="33" t="s">
        <v>13</v>
      </c>
      <c r="D75" s="33" t="s">
        <v>14</v>
      </c>
      <c r="E75" s="33" t="s">
        <v>134</v>
      </c>
      <c r="F75" s="33" t="s">
        <v>334</v>
      </c>
      <c r="G75" s="34"/>
      <c r="H75" s="62">
        <f>H76+H80</f>
        <v>2686470</v>
      </c>
      <c r="I75" s="62">
        <f>I76+I80</f>
        <v>1306449.1000000001</v>
      </c>
      <c r="J75" s="142">
        <f t="shared" ref="J75:J136" si="1">I75/H75*100</f>
        <v>48.630697532449652</v>
      </c>
    </row>
    <row r="76" spans="1:10" ht="25.5">
      <c r="A76" s="190"/>
      <c r="B76" s="78" t="s">
        <v>45</v>
      </c>
      <c r="C76" s="33" t="s">
        <v>13</v>
      </c>
      <c r="D76" s="33" t="s">
        <v>14</v>
      </c>
      <c r="E76" s="33" t="s">
        <v>134</v>
      </c>
      <c r="F76" s="33" t="s">
        <v>334</v>
      </c>
      <c r="G76" s="34" t="s">
        <v>43</v>
      </c>
      <c r="H76" s="62">
        <f>H77+H78+H79</f>
        <v>2652275.2799999998</v>
      </c>
      <c r="I76" s="62">
        <f>I77+I78+I79</f>
        <v>1306449.1000000001</v>
      </c>
      <c r="J76" s="142">
        <f t="shared" si="1"/>
        <v>49.257673585073725</v>
      </c>
    </row>
    <row r="77" spans="1:10">
      <c r="A77" s="190"/>
      <c r="B77" s="108" t="s">
        <v>46</v>
      </c>
      <c r="C77" s="33" t="s">
        <v>13</v>
      </c>
      <c r="D77" s="33" t="s">
        <v>14</v>
      </c>
      <c r="E77" s="33" t="s">
        <v>134</v>
      </c>
      <c r="F77" s="33" t="s">
        <v>334</v>
      </c>
      <c r="G77" s="34" t="s">
        <v>44</v>
      </c>
      <c r="H77" s="62">
        <f>2549675.28+34200</f>
        <v>2583875.2799999998</v>
      </c>
      <c r="I77" s="62">
        <v>1306449.1000000001</v>
      </c>
      <c r="J77" s="142">
        <f t="shared" si="1"/>
        <v>50.561616116393978</v>
      </c>
    </row>
    <row r="78" spans="1:10">
      <c r="A78" s="190"/>
      <c r="B78" s="86" t="s">
        <v>335</v>
      </c>
      <c r="C78" s="33" t="s">
        <v>13</v>
      </c>
      <c r="D78" s="33" t="s">
        <v>14</v>
      </c>
      <c r="E78" s="33" t="s">
        <v>134</v>
      </c>
      <c r="F78" s="33" t="s">
        <v>334</v>
      </c>
      <c r="G78" s="34" t="s">
        <v>336</v>
      </c>
      <c r="H78" s="62">
        <v>34200</v>
      </c>
      <c r="I78" s="62"/>
      <c r="J78" s="142">
        <f t="shared" si="1"/>
        <v>0</v>
      </c>
    </row>
    <row r="79" spans="1:10" ht="25.5">
      <c r="A79" s="190"/>
      <c r="B79" s="86" t="s">
        <v>337</v>
      </c>
      <c r="C79" s="33" t="s">
        <v>13</v>
      </c>
      <c r="D79" s="33" t="s">
        <v>14</v>
      </c>
      <c r="E79" s="33" t="s">
        <v>134</v>
      </c>
      <c r="F79" s="33" t="s">
        <v>334</v>
      </c>
      <c r="G79" s="34" t="s">
        <v>338</v>
      </c>
      <c r="H79" s="62">
        <v>34200</v>
      </c>
      <c r="I79" s="62"/>
      <c r="J79" s="142">
        <f t="shared" si="1"/>
        <v>0</v>
      </c>
    </row>
    <row r="80" spans="1:10">
      <c r="A80" s="190"/>
      <c r="B80" s="86" t="s">
        <v>54</v>
      </c>
      <c r="C80" s="33" t="s">
        <v>13</v>
      </c>
      <c r="D80" s="33" t="s">
        <v>14</v>
      </c>
      <c r="E80" s="33" t="s">
        <v>134</v>
      </c>
      <c r="F80" s="33" t="s">
        <v>334</v>
      </c>
      <c r="G80" s="34" t="s">
        <v>52</v>
      </c>
      <c r="H80" s="62">
        <f>H81</f>
        <v>34194.720000000001</v>
      </c>
      <c r="I80" s="62">
        <f>I81</f>
        <v>0</v>
      </c>
      <c r="J80" s="142">
        <f t="shared" si="1"/>
        <v>0</v>
      </c>
    </row>
    <row r="81" spans="1:10" ht="38.25">
      <c r="A81" s="190"/>
      <c r="B81" s="86" t="s">
        <v>339</v>
      </c>
      <c r="C81" s="33" t="s">
        <v>13</v>
      </c>
      <c r="D81" s="33" t="s">
        <v>14</v>
      </c>
      <c r="E81" s="33" t="s">
        <v>134</v>
      </c>
      <c r="F81" s="33" t="s">
        <v>334</v>
      </c>
      <c r="G81" s="34" t="s">
        <v>53</v>
      </c>
      <c r="H81" s="62">
        <v>34194.720000000001</v>
      </c>
      <c r="I81" s="62"/>
      <c r="J81" s="142">
        <f t="shared" si="1"/>
        <v>0</v>
      </c>
    </row>
    <row r="82" spans="1:10" ht="25.5">
      <c r="A82" s="210"/>
      <c r="B82" s="86" t="s">
        <v>125</v>
      </c>
      <c r="C82" s="54" t="s">
        <v>13</v>
      </c>
      <c r="D82" s="54" t="s">
        <v>14</v>
      </c>
      <c r="E82" s="54" t="s">
        <v>134</v>
      </c>
      <c r="F82" s="54" t="s">
        <v>141</v>
      </c>
      <c r="G82" s="55"/>
      <c r="H82" s="66">
        <f>H83</f>
        <v>6194239.8799999999</v>
      </c>
      <c r="I82" s="66">
        <f>I83</f>
        <v>5277133.28</v>
      </c>
      <c r="J82" s="142">
        <f t="shared" si="1"/>
        <v>85.194202714667881</v>
      </c>
    </row>
    <row r="83" spans="1:10" ht="25.5">
      <c r="A83" s="210"/>
      <c r="B83" s="78" t="s">
        <v>45</v>
      </c>
      <c r="C83" s="54" t="s">
        <v>13</v>
      </c>
      <c r="D83" s="54" t="s">
        <v>14</v>
      </c>
      <c r="E83" s="54" t="s">
        <v>134</v>
      </c>
      <c r="F83" s="54" t="s">
        <v>141</v>
      </c>
      <c r="G83" s="55" t="s">
        <v>43</v>
      </c>
      <c r="H83" s="66">
        <f>H84</f>
        <v>6194239.8799999999</v>
      </c>
      <c r="I83" s="66">
        <f>I84</f>
        <v>5277133.28</v>
      </c>
      <c r="J83" s="142">
        <f t="shared" si="1"/>
        <v>85.194202714667881</v>
      </c>
    </row>
    <row r="84" spans="1:10">
      <c r="A84" s="210"/>
      <c r="B84" s="86" t="s">
        <v>46</v>
      </c>
      <c r="C84" s="54" t="s">
        <v>13</v>
      </c>
      <c r="D84" s="54" t="s">
        <v>14</v>
      </c>
      <c r="E84" s="54" t="s">
        <v>134</v>
      </c>
      <c r="F84" s="54" t="s">
        <v>141</v>
      </c>
      <c r="G84" s="55" t="s">
        <v>44</v>
      </c>
      <c r="H84" s="62">
        <v>6194239.8799999999</v>
      </c>
      <c r="I84" s="62">
        <v>5277133.28</v>
      </c>
      <c r="J84" s="142">
        <f t="shared" si="1"/>
        <v>85.194202714667881</v>
      </c>
    </row>
    <row r="85" spans="1:10" ht="25.5">
      <c r="A85" s="210"/>
      <c r="B85" s="56" t="s">
        <v>277</v>
      </c>
      <c r="C85" s="54" t="s">
        <v>13</v>
      </c>
      <c r="D85" s="54" t="s">
        <v>14</v>
      </c>
      <c r="E85" s="54" t="s">
        <v>134</v>
      </c>
      <c r="F85" s="54" t="s">
        <v>276</v>
      </c>
      <c r="G85" s="55"/>
      <c r="H85" s="62">
        <f>H86</f>
        <v>735800</v>
      </c>
      <c r="I85" s="62">
        <f>I86</f>
        <v>635800</v>
      </c>
      <c r="J85" s="142">
        <f t="shared" si="1"/>
        <v>86.409350366947535</v>
      </c>
    </row>
    <row r="86" spans="1:10" ht="25.5">
      <c r="A86" s="210"/>
      <c r="B86" s="78" t="s">
        <v>45</v>
      </c>
      <c r="C86" s="54" t="s">
        <v>13</v>
      </c>
      <c r="D86" s="54" t="s">
        <v>14</v>
      </c>
      <c r="E86" s="54" t="s">
        <v>134</v>
      </c>
      <c r="F86" s="54" t="s">
        <v>276</v>
      </c>
      <c r="G86" s="55" t="s">
        <v>43</v>
      </c>
      <c r="H86" s="62">
        <f>H87</f>
        <v>735800</v>
      </c>
      <c r="I86" s="62">
        <f>I87</f>
        <v>635800</v>
      </c>
      <c r="J86" s="142">
        <f t="shared" si="1"/>
        <v>86.409350366947535</v>
      </c>
    </row>
    <row r="87" spans="1:10">
      <c r="A87" s="210"/>
      <c r="B87" s="86" t="s">
        <v>46</v>
      </c>
      <c r="C87" s="54" t="s">
        <v>13</v>
      </c>
      <c r="D87" s="54" t="s">
        <v>14</v>
      </c>
      <c r="E87" s="54" t="s">
        <v>134</v>
      </c>
      <c r="F87" s="54" t="s">
        <v>276</v>
      </c>
      <c r="G87" s="55" t="s">
        <v>44</v>
      </c>
      <c r="H87" s="62">
        <v>735800</v>
      </c>
      <c r="I87" s="62">
        <v>635800</v>
      </c>
      <c r="J87" s="142">
        <f t="shared" si="1"/>
        <v>86.409350366947535</v>
      </c>
    </row>
    <row r="88" spans="1:10">
      <c r="A88" s="210"/>
      <c r="B88" s="56" t="s">
        <v>319</v>
      </c>
      <c r="C88" s="54" t="s">
        <v>13</v>
      </c>
      <c r="D88" s="54" t="s">
        <v>14</v>
      </c>
      <c r="E88" s="54" t="s">
        <v>134</v>
      </c>
      <c r="F88" s="54" t="s">
        <v>318</v>
      </c>
      <c r="G88" s="55"/>
      <c r="H88" s="62">
        <f>H89</f>
        <v>520000</v>
      </c>
      <c r="I88" s="62">
        <f>I89</f>
        <v>520000</v>
      </c>
      <c r="J88" s="142">
        <f t="shared" si="1"/>
        <v>100</v>
      </c>
    </row>
    <row r="89" spans="1:10" ht="25.5">
      <c r="A89" s="210"/>
      <c r="B89" s="78" t="s">
        <v>45</v>
      </c>
      <c r="C89" s="54" t="s">
        <v>13</v>
      </c>
      <c r="D89" s="54" t="s">
        <v>14</v>
      </c>
      <c r="E89" s="54" t="s">
        <v>134</v>
      </c>
      <c r="F89" s="54" t="s">
        <v>318</v>
      </c>
      <c r="G89" s="55" t="s">
        <v>43</v>
      </c>
      <c r="H89" s="62">
        <f>H90</f>
        <v>520000</v>
      </c>
      <c r="I89" s="62">
        <f>I90</f>
        <v>520000</v>
      </c>
      <c r="J89" s="142">
        <f t="shared" si="1"/>
        <v>100</v>
      </c>
    </row>
    <row r="90" spans="1:10">
      <c r="A90" s="210"/>
      <c r="B90" s="86" t="s">
        <v>46</v>
      </c>
      <c r="C90" s="54" t="s">
        <v>13</v>
      </c>
      <c r="D90" s="54" t="s">
        <v>14</v>
      </c>
      <c r="E90" s="54" t="s">
        <v>134</v>
      </c>
      <c r="F90" s="54" t="s">
        <v>318</v>
      </c>
      <c r="G90" s="55" t="s">
        <v>44</v>
      </c>
      <c r="H90" s="62">
        <v>520000</v>
      </c>
      <c r="I90" s="62">
        <v>520000</v>
      </c>
      <c r="J90" s="142">
        <f t="shared" si="1"/>
        <v>100</v>
      </c>
    </row>
    <row r="91" spans="1:10">
      <c r="A91" s="210"/>
      <c r="B91" s="86" t="s">
        <v>312</v>
      </c>
      <c r="C91" s="54" t="s">
        <v>13</v>
      </c>
      <c r="D91" s="54" t="s">
        <v>14</v>
      </c>
      <c r="E91" s="54" t="s">
        <v>134</v>
      </c>
      <c r="F91" s="54" t="s">
        <v>311</v>
      </c>
      <c r="G91" s="55"/>
      <c r="H91" s="62">
        <f>H92</f>
        <v>430285.2</v>
      </c>
      <c r="I91" s="62">
        <f>I92</f>
        <v>430285.2</v>
      </c>
      <c r="J91" s="142">
        <f t="shared" si="1"/>
        <v>100</v>
      </c>
    </row>
    <row r="92" spans="1:10" ht="25.5">
      <c r="A92" s="210"/>
      <c r="B92" s="78" t="s">
        <v>45</v>
      </c>
      <c r="C92" s="54" t="s">
        <v>13</v>
      </c>
      <c r="D92" s="54" t="s">
        <v>14</v>
      </c>
      <c r="E92" s="54" t="s">
        <v>134</v>
      </c>
      <c r="F92" s="54" t="s">
        <v>311</v>
      </c>
      <c r="G92" s="55" t="s">
        <v>43</v>
      </c>
      <c r="H92" s="62">
        <f>H93</f>
        <v>430285.2</v>
      </c>
      <c r="I92" s="62">
        <f>I93</f>
        <v>430285.2</v>
      </c>
      <c r="J92" s="142">
        <f t="shared" si="1"/>
        <v>100</v>
      </c>
    </row>
    <row r="93" spans="1:10">
      <c r="A93" s="210"/>
      <c r="B93" s="86" t="s">
        <v>46</v>
      </c>
      <c r="C93" s="54" t="s">
        <v>13</v>
      </c>
      <c r="D93" s="54" t="s">
        <v>14</v>
      </c>
      <c r="E93" s="54" t="s">
        <v>134</v>
      </c>
      <c r="F93" s="54" t="s">
        <v>311</v>
      </c>
      <c r="G93" s="55" t="s">
        <v>44</v>
      </c>
      <c r="H93" s="62">
        <v>430285.2</v>
      </c>
      <c r="I93" s="62">
        <v>430285.2</v>
      </c>
      <c r="J93" s="142">
        <f t="shared" si="1"/>
        <v>100</v>
      </c>
    </row>
    <row r="94" spans="1:10" ht="51">
      <c r="A94" s="210"/>
      <c r="B94" s="86" t="s">
        <v>283</v>
      </c>
      <c r="C94" s="54" t="s">
        <v>13</v>
      </c>
      <c r="D94" s="54" t="s">
        <v>14</v>
      </c>
      <c r="E94" s="54" t="s">
        <v>134</v>
      </c>
      <c r="F94" s="54" t="s">
        <v>215</v>
      </c>
      <c r="G94" s="55"/>
      <c r="H94" s="66">
        <f>H95</f>
        <v>122000</v>
      </c>
      <c r="I94" s="66">
        <f>I95</f>
        <v>122000</v>
      </c>
      <c r="J94" s="142">
        <f t="shared" si="1"/>
        <v>100</v>
      </c>
    </row>
    <row r="95" spans="1:10" ht="25.5">
      <c r="A95" s="210"/>
      <c r="B95" s="78" t="s">
        <v>45</v>
      </c>
      <c r="C95" s="54" t="s">
        <v>13</v>
      </c>
      <c r="D95" s="54" t="s">
        <v>14</v>
      </c>
      <c r="E95" s="54" t="s">
        <v>134</v>
      </c>
      <c r="F95" s="54" t="s">
        <v>215</v>
      </c>
      <c r="G95" s="55" t="s">
        <v>43</v>
      </c>
      <c r="H95" s="66">
        <f>H96</f>
        <v>122000</v>
      </c>
      <c r="I95" s="66">
        <f>I96</f>
        <v>122000</v>
      </c>
      <c r="J95" s="142">
        <f t="shared" si="1"/>
        <v>100</v>
      </c>
    </row>
    <row r="96" spans="1:10">
      <c r="A96" s="210"/>
      <c r="B96" s="86" t="s">
        <v>46</v>
      </c>
      <c r="C96" s="54" t="s">
        <v>13</v>
      </c>
      <c r="D96" s="54" t="s">
        <v>14</v>
      </c>
      <c r="E96" s="54" t="s">
        <v>134</v>
      </c>
      <c r="F96" s="54" t="s">
        <v>215</v>
      </c>
      <c r="G96" s="55" t="s">
        <v>44</v>
      </c>
      <c r="H96" s="62">
        <v>122000</v>
      </c>
      <c r="I96" s="62">
        <v>122000</v>
      </c>
      <c r="J96" s="142">
        <f t="shared" si="1"/>
        <v>100</v>
      </c>
    </row>
    <row r="97" spans="1:10" ht="25.5">
      <c r="A97" s="159"/>
      <c r="B97" s="23" t="s">
        <v>329</v>
      </c>
      <c r="C97" s="33" t="s">
        <v>13</v>
      </c>
      <c r="D97" s="33" t="s">
        <v>14</v>
      </c>
      <c r="E97" s="33" t="s">
        <v>134</v>
      </c>
      <c r="F97" s="33" t="s">
        <v>330</v>
      </c>
      <c r="G97" s="34"/>
      <c r="H97" s="62">
        <f>H98</f>
        <v>7367390</v>
      </c>
      <c r="I97" s="62">
        <f>I98</f>
        <v>2742546.6900000004</v>
      </c>
      <c r="J97" s="142">
        <f t="shared" si="1"/>
        <v>37.225485416137879</v>
      </c>
    </row>
    <row r="98" spans="1:10" ht="25.5">
      <c r="A98" s="159"/>
      <c r="B98" s="23" t="s">
        <v>45</v>
      </c>
      <c r="C98" s="33" t="s">
        <v>13</v>
      </c>
      <c r="D98" s="33" t="s">
        <v>14</v>
      </c>
      <c r="E98" s="33" t="s">
        <v>134</v>
      </c>
      <c r="F98" s="33" t="s">
        <v>330</v>
      </c>
      <c r="G98" s="34" t="s">
        <v>43</v>
      </c>
      <c r="H98" s="62">
        <f>H99</f>
        <v>7367390</v>
      </c>
      <c r="I98" s="62">
        <f>I99</f>
        <v>2742546.6900000004</v>
      </c>
      <c r="J98" s="142">
        <f t="shared" si="1"/>
        <v>37.225485416137879</v>
      </c>
    </row>
    <row r="99" spans="1:10">
      <c r="A99" s="159"/>
      <c r="B99" s="126" t="s">
        <v>46</v>
      </c>
      <c r="C99" s="33" t="s">
        <v>13</v>
      </c>
      <c r="D99" s="33" t="s">
        <v>14</v>
      </c>
      <c r="E99" s="33" t="s">
        <v>134</v>
      </c>
      <c r="F99" s="33" t="s">
        <v>330</v>
      </c>
      <c r="G99" s="34" t="s">
        <v>44</v>
      </c>
      <c r="H99" s="62">
        <v>7367390</v>
      </c>
      <c r="I99" s="62">
        <v>2742546.6900000004</v>
      </c>
      <c r="J99" s="142">
        <f t="shared" si="1"/>
        <v>37.225485416137879</v>
      </c>
    </row>
    <row r="100" spans="1:10" ht="25.5">
      <c r="A100" s="159"/>
      <c r="B100" s="23" t="s">
        <v>340</v>
      </c>
      <c r="C100" s="33" t="s">
        <v>13</v>
      </c>
      <c r="D100" s="33" t="s">
        <v>14</v>
      </c>
      <c r="E100" s="33" t="s">
        <v>134</v>
      </c>
      <c r="F100" s="33" t="s">
        <v>341</v>
      </c>
      <c r="G100" s="34"/>
      <c r="H100" s="62">
        <f>H101</f>
        <v>3119190</v>
      </c>
      <c r="I100" s="62">
        <f>I101</f>
        <v>1902981.3099999998</v>
      </c>
      <c r="J100" s="142">
        <f t="shared" si="1"/>
        <v>61.00882953587309</v>
      </c>
    </row>
    <row r="101" spans="1:10" ht="25.5">
      <c r="A101" s="159"/>
      <c r="B101" s="23" t="s">
        <v>45</v>
      </c>
      <c r="C101" s="33" t="s">
        <v>13</v>
      </c>
      <c r="D101" s="33" t="s">
        <v>14</v>
      </c>
      <c r="E101" s="33" t="s">
        <v>134</v>
      </c>
      <c r="F101" s="33" t="s">
        <v>341</v>
      </c>
      <c r="G101" s="34" t="s">
        <v>43</v>
      </c>
      <c r="H101" s="62">
        <f>H102</f>
        <v>3119190</v>
      </c>
      <c r="I101" s="62">
        <f>I102</f>
        <v>1902981.3099999998</v>
      </c>
      <c r="J101" s="142">
        <f t="shared" si="1"/>
        <v>61.00882953587309</v>
      </c>
    </row>
    <row r="102" spans="1:10">
      <c r="A102" s="159"/>
      <c r="B102" s="126" t="s">
        <v>46</v>
      </c>
      <c r="C102" s="33" t="s">
        <v>13</v>
      </c>
      <c r="D102" s="33" t="s">
        <v>14</v>
      </c>
      <c r="E102" s="33" t="s">
        <v>134</v>
      </c>
      <c r="F102" s="33" t="s">
        <v>341</v>
      </c>
      <c r="G102" s="34" t="s">
        <v>44</v>
      </c>
      <c r="H102" s="62">
        <v>3119190</v>
      </c>
      <c r="I102" s="62">
        <v>1902981.3099999998</v>
      </c>
      <c r="J102" s="142">
        <f t="shared" si="1"/>
        <v>61.00882953587309</v>
      </c>
    </row>
    <row r="103" spans="1:10" ht="25.5">
      <c r="A103" s="185" t="s">
        <v>27</v>
      </c>
      <c r="B103" s="24" t="s">
        <v>126</v>
      </c>
      <c r="C103" s="4" t="s">
        <v>13</v>
      </c>
      <c r="D103" s="4" t="s">
        <v>4</v>
      </c>
      <c r="E103" s="4" t="s">
        <v>134</v>
      </c>
      <c r="F103" s="4" t="s">
        <v>135</v>
      </c>
      <c r="G103" s="55"/>
      <c r="H103" s="59">
        <f>H104+H112</f>
        <v>808876.22</v>
      </c>
      <c r="I103" s="59">
        <f>I104+I112</f>
        <v>717223.59</v>
      </c>
      <c r="J103" s="141">
        <f t="shared" si="1"/>
        <v>88.669140254858775</v>
      </c>
    </row>
    <row r="104" spans="1:10">
      <c r="A104" s="206"/>
      <c r="B104" s="56" t="s">
        <v>47</v>
      </c>
      <c r="C104" s="54" t="s">
        <v>13</v>
      </c>
      <c r="D104" s="54" t="s">
        <v>4</v>
      </c>
      <c r="E104" s="54" t="s">
        <v>134</v>
      </c>
      <c r="F104" s="54" t="s">
        <v>137</v>
      </c>
      <c r="G104" s="55"/>
      <c r="H104" s="66">
        <f>+H105+H107+H110</f>
        <v>728876.22</v>
      </c>
      <c r="I104" s="66">
        <f>+I105+I107+I110</f>
        <v>687223.59</v>
      </c>
      <c r="J104" s="142">
        <f t="shared" si="1"/>
        <v>94.285363020898117</v>
      </c>
    </row>
    <row r="105" spans="1:10" ht="25.5">
      <c r="A105" s="206"/>
      <c r="B105" s="56" t="s">
        <v>352</v>
      </c>
      <c r="C105" s="54" t="s">
        <v>13</v>
      </c>
      <c r="D105" s="54" t="s">
        <v>4</v>
      </c>
      <c r="E105" s="54" t="s">
        <v>134</v>
      </c>
      <c r="F105" s="54" t="s">
        <v>137</v>
      </c>
      <c r="G105" s="55" t="s">
        <v>36</v>
      </c>
      <c r="H105" s="66">
        <f>H106</f>
        <v>45400</v>
      </c>
      <c r="I105" s="66">
        <f>I106</f>
        <v>28982.47</v>
      </c>
      <c r="J105" s="142">
        <f t="shared" si="1"/>
        <v>63.838039647577091</v>
      </c>
    </row>
    <row r="106" spans="1:10" ht="25.5">
      <c r="A106" s="206"/>
      <c r="B106" s="56" t="s">
        <v>38</v>
      </c>
      <c r="C106" s="54" t="s">
        <v>13</v>
      </c>
      <c r="D106" s="54" t="s">
        <v>4</v>
      </c>
      <c r="E106" s="54" t="s">
        <v>134</v>
      </c>
      <c r="F106" s="54" t="s">
        <v>137</v>
      </c>
      <c r="G106" s="55" t="s">
        <v>37</v>
      </c>
      <c r="H106" s="62">
        <v>45400</v>
      </c>
      <c r="I106" s="62">
        <v>28982.47</v>
      </c>
      <c r="J106" s="142">
        <f t="shared" si="1"/>
        <v>63.838039647577091</v>
      </c>
    </row>
    <row r="107" spans="1:10">
      <c r="A107" s="206"/>
      <c r="B107" s="56" t="s">
        <v>39</v>
      </c>
      <c r="C107" s="54" t="s">
        <v>13</v>
      </c>
      <c r="D107" s="54" t="s">
        <v>4</v>
      </c>
      <c r="E107" s="54" t="s">
        <v>134</v>
      </c>
      <c r="F107" s="54" t="s">
        <v>137</v>
      </c>
      <c r="G107" s="55" t="s">
        <v>40</v>
      </c>
      <c r="H107" s="66">
        <f>+H108+H109</f>
        <v>54600</v>
      </c>
      <c r="I107" s="66">
        <f>+I108+I109</f>
        <v>50000</v>
      </c>
      <c r="J107" s="142">
        <f t="shared" si="1"/>
        <v>91.575091575091577</v>
      </c>
    </row>
    <row r="108" spans="1:10">
      <c r="A108" s="206"/>
      <c r="B108" s="56" t="s">
        <v>257</v>
      </c>
      <c r="C108" s="54" t="s">
        <v>13</v>
      </c>
      <c r="D108" s="54" t="s">
        <v>4</v>
      </c>
      <c r="E108" s="54" t="s">
        <v>134</v>
      </c>
      <c r="F108" s="54" t="s">
        <v>137</v>
      </c>
      <c r="G108" s="55" t="s">
        <v>258</v>
      </c>
      <c r="H108" s="62">
        <v>9200</v>
      </c>
      <c r="I108" s="62">
        <v>9200</v>
      </c>
      <c r="J108" s="142">
        <f t="shared" si="1"/>
        <v>100</v>
      </c>
    </row>
    <row r="109" spans="1:10">
      <c r="A109" s="206"/>
      <c r="B109" s="56" t="s">
        <v>83</v>
      </c>
      <c r="C109" s="54" t="s">
        <v>13</v>
      </c>
      <c r="D109" s="54" t="s">
        <v>4</v>
      </c>
      <c r="E109" s="54" t="s">
        <v>134</v>
      </c>
      <c r="F109" s="54" t="s">
        <v>137</v>
      </c>
      <c r="G109" s="55" t="s">
        <v>84</v>
      </c>
      <c r="H109" s="62">
        <v>45400</v>
      </c>
      <c r="I109" s="62">
        <v>40800</v>
      </c>
      <c r="J109" s="142">
        <f t="shared" si="1"/>
        <v>89.867841409691636</v>
      </c>
    </row>
    <row r="110" spans="1:10" ht="25.5">
      <c r="A110" s="206"/>
      <c r="B110" s="23" t="s">
        <v>45</v>
      </c>
      <c r="C110" s="54" t="s">
        <v>13</v>
      </c>
      <c r="D110" s="54" t="s">
        <v>4</v>
      </c>
      <c r="E110" s="54" t="s">
        <v>134</v>
      </c>
      <c r="F110" s="54" t="s">
        <v>137</v>
      </c>
      <c r="G110" s="55" t="s">
        <v>43</v>
      </c>
      <c r="H110" s="66">
        <f>H111</f>
        <v>628876.22</v>
      </c>
      <c r="I110" s="66">
        <f>I111</f>
        <v>608241.12</v>
      </c>
      <c r="J110" s="142">
        <f t="shared" si="1"/>
        <v>96.718734252664234</v>
      </c>
    </row>
    <row r="111" spans="1:10">
      <c r="A111" s="206"/>
      <c r="B111" s="56" t="s">
        <v>46</v>
      </c>
      <c r="C111" s="54" t="s">
        <v>13</v>
      </c>
      <c r="D111" s="54" t="s">
        <v>4</v>
      </c>
      <c r="E111" s="54" t="s">
        <v>134</v>
      </c>
      <c r="F111" s="54" t="s">
        <v>137</v>
      </c>
      <c r="G111" s="55" t="s">
        <v>44</v>
      </c>
      <c r="H111" s="66">
        <v>628876.22</v>
      </c>
      <c r="I111" s="62">
        <v>608241.12</v>
      </c>
      <c r="J111" s="142">
        <f t="shared" si="1"/>
        <v>96.718734252664234</v>
      </c>
    </row>
    <row r="112" spans="1:10">
      <c r="A112" s="184"/>
      <c r="B112" s="56" t="s">
        <v>319</v>
      </c>
      <c r="C112" s="54" t="s">
        <v>13</v>
      </c>
      <c r="D112" s="54" t="s">
        <v>4</v>
      </c>
      <c r="E112" s="54" t="s">
        <v>134</v>
      </c>
      <c r="F112" s="54" t="s">
        <v>318</v>
      </c>
      <c r="G112" s="55"/>
      <c r="H112" s="66">
        <f>H113</f>
        <v>80000</v>
      </c>
      <c r="I112" s="66">
        <f>I113</f>
        <v>30000</v>
      </c>
      <c r="J112" s="142">
        <f t="shared" si="1"/>
        <v>37.5</v>
      </c>
    </row>
    <row r="113" spans="1:10" ht="25.5">
      <c r="A113" s="184"/>
      <c r="B113" s="23" t="s">
        <v>45</v>
      </c>
      <c r="C113" s="54" t="s">
        <v>13</v>
      </c>
      <c r="D113" s="54" t="s">
        <v>4</v>
      </c>
      <c r="E113" s="54" t="s">
        <v>134</v>
      </c>
      <c r="F113" s="54" t="s">
        <v>318</v>
      </c>
      <c r="G113" s="55" t="s">
        <v>43</v>
      </c>
      <c r="H113" s="66">
        <f>H114</f>
        <v>80000</v>
      </c>
      <c r="I113" s="66">
        <f>I114</f>
        <v>30000</v>
      </c>
      <c r="J113" s="142">
        <f t="shared" si="1"/>
        <v>37.5</v>
      </c>
    </row>
    <row r="114" spans="1:10">
      <c r="A114" s="184"/>
      <c r="B114" s="56" t="s">
        <v>46</v>
      </c>
      <c r="C114" s="54" t="s">
        <v>13</v>
      </c>
      <c r="D114" s="54" t="s">
        <v>4</v>
      </c>
      <c r="E114" s="54" t="s">
        <v>134</v>
      </c>
      <c r="F114" s="54" t="s">
        <v>318</v>
      </c>
      <c r="G114" s="55" t="s">
        <v>44</v>
      </c>
      <c r="H114" s="66">
        <v>80000</v>
      </c>
      <c r="I114" s="66">
        <v>30000</v>
      </c>
      <c r="J114" s="142">
        <f t="shared" si="1"/>
        <v>37.5</v>
      </c>
    </row>
    <row r="115" spans="1:10" ht="25.5">
      <c r="A115" s="184" t="s">
        <v>28</v>
      </c>
      <c r="B115" s="24" t="s">
        <v>127</v>
      </c>
      <c r="C115" s="4" t="s">
        <v>13</v>
      </c>
      <c r="D115" s="4" t="s">
        <v>5</v>
      </c>
      <c r="E115" s="4" t="s">
        <v>134</v>
      </c>
      <c r="F115" s="4" t="s">
        <v>135</v>
      </c>
      <c r="G115" s="55"/>
      <c r="H115" s="59">
        <f>H116+H122</f>
        <v>278591.71999999997</v>
      </c>
      <c r="I115" s="59">
        <f>I116+I122</f>
        <v>199519.02000000002</v>
      </c>
      <c r="J115" s="141">
        <f t="shared" si="1"/>
        <v>71.616995652275676</v>
      </c>
    </row>
    <row r="116" spans="1:10">
      <c r="A116" s="206"/>
      <c r="B116" s="56" t="s">
        <v>47</v>
      </c>
      <c r="C116" s="54" t="s">
        <v>13</v>
      </c>
      <c r="D116" s="54" t="s">
        <v>5</v>
      </c>
      <c r="E116" s="54" t="s">
        <v>134</v>
      </c>
      <c r="F116" s="54" t="s">
        <v>137</v>
      </c>
      <c r="G116" s="55"/>
      <c r="H116" s="66">
        <f>H117+H119</f>
        <v>140660.69</v>
      </c>
      <c r="I116" s="66">
        <f>I117+I119</f>
        <v>96070.720000000001</v>
      </c>
      <c r="J116" s="142">
        <f t="shared" si="1"/>
        <v>68.299622303857603</v>
      </c>
    </row>
    <row r="117" spans="1:10" ht="25.5">
      <c r="A117" s="206"/>
      <c r="B117" s="56" t="s">
        <v>352</v>
      </c>
      <c r="C117" s="54" t="s">
        <v>13</v>
      </c>
      <c r="D117" s="54" t="s">
        <v>5</v>
      </c>
      <c r="E117" s="54" t="s">
        <v>134</v>
      </c>
      <c r="F117" s="54" t="s">
        <v>137</v>
      </c>
      <c r="G117" s="55" t="s">
        <v>36</v>
      </c>
      <c r="H117" s="66">
        <f>H118</f>
        <v>30000</v>
      </c>
      <c r="I117" s="66">
        <f>I118</f>
        <v>26070.720000000001</v>
      </c>
      <c r="J117" s="142">
        <f t="shared" si="1"/>
        <v>86.9024</v>
      </c>
    </row>
    <row r="118" spans="1:10" ht="25.5">
      <c r="A118" s="206"/>
      <c r="B118" s="56" t="s">
        <v>38</v>
      </c>
      <c r="C118" s="54" t="s">
        <v>13</v>
      </c>
      <c r="D118" s="54" t="s">
        <v>5</v>
      </c>
      <c r="E118" s="54" t="s">
        <v>134</v>
      </c>
      <c r="F118" s="54" t="s">
        <v>137</v>
      </c>
      <c r="G118" s="55" t="s">
        <v>37</v>
      </c>
      <c r="H118" s="62">
        <v>30000</v>
      </c>
      <c r="I118" s="62">
        <v>26070.720000000001</v>
      </c>
      <c r="J118" s="142">
        <f t="shared" si="1"/>
        <v>86.9024</v>
      </c>
    </row>
    <row r="119" spans="1:10">
      <c r="A119" s="206"/>
      <c r="B119" s="56" t="s">
        <v>39</v>
      </c>
      <c r="C119" s="54" t="s">
        <v>13</v>
      </c>
      <c r="D119" s="54" t="s">
        <v>5</v>
      </c>
      <c r="E119" s="54" t="s">
        <v>134</v>
      </c>
      <c r="F119" s="54" t="s">
        <v>137</v>
      </c>
      <c r="G119" s="55" t="s">
        <v>40</v>
      </c>
      <c r="H119" s="66">
        <f>H120+H121</f>
        <v>110660.69</v>
      </c>
      <c r="I119" s="66">
        <f>I120+I121</f>
        <v>70000</v>
      </c>
      <c r="J119" s="142">
        <f t="shared" si="1"/>
        <v>63.256428276382515</v>
      </c>
    </row>
    <row r="120" spans="1:10">
      <c r="A120" s="206"/>
      <c r="B120" s="56" t="s">
        <v>257</v>
      </c>
      <c r="C120" s="54" t="s">
        <v>13</v>
      </c>
      <c r="D120" s="54" t="s">
        <v>5</v>
      </c>
      <c r="E120" s="54" t="s">
        <v>134</v>
      </c>
      <c r="F120" s="54" t="s">
        <v>137</v>
      </c>
      <c r="G120" s="55" t="s">
        <v>258</v>
      </c>
      <c r="H120" s="62">
        <v>25000</v>
      </c>
      <c r="I120" s="62">
        <v>24000</v>
      </c>
      <c r="J120" s="142">
        <f t="shared" si="1"/>
        <v>96</v>
      </c>
    </row>
    <row r="121" spans="1:10">
      <c r="A121" s="206"/>
      <c r="B121" s="56" t="s">
        <v>83</v>
      </c>
      <c r="C121" s="54" t="s">
        <v>13</v>
      </c>
      <c r="D121" s="54" t="s">
        <v>5</v>
      </c>
      <c r="E121" s="54" t="s">
        <v>134</v>
      </c>
      <c r="F121" s="54" t="s">
        <v>137</v>
      </c>
      <c r="G121" s="55" t="s">
        <v>84</v>
      </c>
      <c r="H121" s="62">
        <v>85660.69</v>
      </c>
      <c r="I121" s="62">
        <v>46000</v>
      </c>
      <c r="J121" s="142">
        <f t="shared" si="1"/>
        <v>53.700244534570054</v>
      </c>
    </row>
    <row r="122" spans="1:10" ht="25.5">
      <c r="A122" s="184"/>
      <c r="B122" s="56" t="s">
        <v>353</v>
      </c>
      <c r="C122" s="33" t="s">
        <v>13</v>
      </c>
      <c r="D122" s="33" t="s">
        <v>5</v>
      </c>
      <c r="E122" s="33" t="s">
        <v>134</v>
      </c>
      <c r="F122" s="45" t="s">
        <v>416</v>
      </c>
      <c r="G122" s="34"/>
      <c r="H122" s="61">
        <f>H123</f>
        <v>137931.03</v>
      </c>
      <c r="I122" s="61">
        <f>I123</f>
        <v>103448.3</v>
      </c>
      <c r="J122" s="142">
        <f t="shared" si="1"/>
        <v>75.000019937500653</v>
      </c>
    </row>
    <row r="123" spans="1:10">
      <c r="A123" s="184"/>
      <c r="B123" s="56" t="s">
        <v>39</v>
      </c>
      <c r="C123" s="33" t="s">
        <v>13</v>
      </c>
      <c r="D123" s="33" t="s">
        <v>5</v>
      </c>
      <c r="E123" s="33" t="s">
        <v>134</v>
      </c>
      <c r="F123" s="45" t="s">
        <v>416</v>
      </c>
      <c r="G123" s="34" t="s">
        <v>40</v>
      </c>
      <c r="H123" s="61">
        <f>H124</f>
        <v>137931.03</v>
      </c>
      <c r="I123" s="61">
        <f>I124</f>
        <v>103448.3</v>
      </c>
      <c r="J123" s="142">
        <f t="shared" si="1"/>
        <v>75.000019937500653</v>
      </c>
    </row>
    <row r="124" spans="1:10">
      <c r="A124" s="184"/>
      <c r="B124" s="56" t="s">
        <v>83</v>
      </c>
      <c r="C124" s="33" t="s">
        <v>13</v>
      </c>
      <c r="D124" s="33" t="s">
        <v>5</v>
      </c>
      <c r="E124" s="33" t="s">
        <v>134</v>
      </c>
      <c r="F124" s="45" t="s">
        <v>416</v>
      </c>
      <c r="G124" s="34" t="s">
        <v>84</v>
      </c>
      <c r="H124" s="61">
        <v>137931.03</v>
      </c>
      <c r="I124" s="61">
        <v>103448.3</v>
      </c>
      <c r="J124" s="142">
        <f t="shared" si="1"/>
        <v>75.000019937500653</v>
      </c>
    </row>
    <row r="125" spans="1:10" ht="25.5">
      <c r="A125" s="184" t="s">
        <v>132</v>
      </c>
      <c r="B125" s="24" t="s">
        <v>128</v>
      </c>
      <c r="C125" s="4" t="s">
        <v>13</v>
      </c>
      <c r="D125" s="4" t="s">
        <v>6</v>
      </c>
      <c r="E125" s="4" t="s">
        <v>134</v>
      </c>
      <c r="F125" s="4" t="s">
        <v>135</v>
      </c>
      <c r="G125" s="55"/>
      <c r="H125" s="59">
        <f>H126+H129+H132+H135+H141+H138</f>
        <v>3720402.52</v>
      </c>
      <c r="I125" s="59">
        <f>I126+I129+I132+I135+I141+I138</f>
        <v>2813094.4899999998</v>
      </c>
      <c r="J125" s="141">
        <f t="shared" si="1"/>
        <v>75.612638011007476</v>
      </c>
    </row>
    <row r="126" spans="1:10">
      <c r="A126" s="207"/>
      <c r="B126" s="56" t="s">
        <v>217</v>
      </c>
      <c r="C126" s="54" t="s">
        <v>13</v>
      </c>
      <c r="D126" s="54" t="s">
        <v>6</v>
      </c>
      <c r="E126" s="54" t="s">
        <v>134</v>
      </c>
      <c r="F126" s="54" t="s">
        <v>216</v>
      </c>
      <c r="G126" s="55"/>
      <c r="H126" s="66">
        <f>H127</f>
        <v>108147.15</v>
      </c>
      <c r="I126" s="66">
        <f>I127</f>
        <v>108147.15</v>
      </c>
      <c r="J126" s="142">
        <f t="shared" si="1"/>
        <v>100</v>
      </c>
    </row>
    <row r="127" spans="1:10" ht="25.5">
      <c r="A127" s="208"/>
      <c r="B127" s="23" t="s">
        <v>45</v>
      </c>
      <c r="C127" s="54" t="s">
        <v>13</v>
      </c>
      <c r="D127" s="54" t="s">
        <v>6</v>
      </c>
      <c r="E127" s="54" t="s">
        <v>134</v>
      </c>
      <c r="F127" s="54" t="s">
        <v>216</v>
      </c>
      <c r="G127" s="55" t="s">
        <v>43</v>
      </c>
      <c r="H127" s="66">
        <f>H128</f>
        <v>108147.15</v>
      </c>
      <c r="I127" s="66">
        <f>I128</f>
        <v>108147.15</v>
      </c>
      <c r="J127" s="142">
        <f t="shared" si="1"/>
        <v>100</v>
      </c>
    </row>
    <row r="128" spans="1:10">
      <c r="A128" s="208"/>
      <c r="B128" s="56" t="s">
        <v>46</v>
      </c>
      <c r="C128" s="54" t="s">
        <v>13</v>
      </c>
      <c r="D128" s="54" t="s">
        <v>6</v>
      </c>
      <c r="E128" s="54" t="s">
        <v>134</v>
      </c>
      <c r="F128" s="54" t="s">
        <v>216</v>
      </c>
      <c r="G128" s="55" t="s">
        <v>44</v>
      </c>
      <c r="H128" s="62">
        <v>108147.15</v>
      </c>
      <c r="I128" s="62">
        <v>108147.15</v>
      </c>
      <c r="J128" s="142">
        <f t="shared" si="1"/>
        <v>100</v>
      </c>
    </row>
    <row r="129" spans="1:10" ht="25.5">
      <c r="A129" s="208"/>
      <c r="B129" s="23" t="s">
        <v>129</v>
      </c>
      <c r="C129" s="54" t="s">
        <v>13</v>
      </c>
      <c r="D129" s="54" t="s">
        <v>6</v>
      </c>
      <c r="E129" s="54" t="s">
        <v>134</v>
      </c>
      <c r="F129" s="54" t="s">
        <v>142</v>
      </c>
      <c r="G129" s="55"/>
      <c r="H129" s="66">
        <f>H130</f>
        <v>1651711</v>
      </c>
      <c r="I129" s="66">
        <f>I130</f>
        <v>1184981.4199999997</v>
      </c>
      <c r="J129" s="142">
        <f t="shared" si="1"/>
        <v>71.742660792354101</v>
      </c>
    </row>
    <row r="130" spans="1:10" ht="25.5">
      <c r="A130" s="208"/>
      <c r="B130" s="23" t="s">
        <v>45</v>
      </c>
      <c r="C130" s="54" t="s">
        <v>13</v>
      </c>
      <c r="D130" s="54" t="s">
        <v>6</v>
      </c>
      <c r="E130" s="54" t="s">
        <v>134</v>
      </c>
      <c r="F130" s="54" t="s">
        <v>142</v>
      </c>
      <c r="G130" s="55" t="s">
        <v>43</v>
      </c>
      <c r="H130" s="66">
        <f>H131</f>
        <v>1651711</v>
      </c>
      <c r="I130" s="66">
        <f>I131</f>
        <v>1184981.4199999997</v>
      </c>
      <c r="J130" s="142">
        <f t="shared" si="1"/>
        <v>71.742660792354101</v>
      </c>
    </row>
    <row r="131" spans="1:10">
      <c r="A131" s="208"/>
      <c r="B131" s="56" t="s">
        <v>46</v>
      </c>
      <c r="C131" s="54" t="s">
        <v>13</v>
      </c>
      <c r="D131" s="54" t="s">
        <v>6</v>
      </c>
      <c r="E131" s="54" t="s">
        <v>134</v>
      </c>
      <c r="F131" s="54" t="s">
        <v>142</v>
      </c>
      <c r="G131" s="55" t="s">
        <v>44</v>
      </c>
      <c r="H131" s="62">
        <v>1651711</v>
      </c>
      <c r="I131" s="62">
        <v>1184981.4199999997</v>
      </c>
      <c r="J131" s="142">
        <f t="shared" si="1"/>
        <v>71.742660792354101</v>
      </c>
    </row>
    <row r="132" spans="1:10">
      <c r="A132" s="208"/>
      <c r="B132" s="56" t="s">
        <v>47</v>
      </c>
      <c r="C132" s="54" t="s">
        <v>13</v>
      </c>
      <c r="D132" s="54" t="s">
        <v>6</v>
      </c>
      <c r="E132" s="54" t="s">
        <v>134</v>
      </c>
      <c r="F132" s="54" t="s">
        <v>137</v>
      </c>
      <c r="G132" s="55"/>
      <c r="H132" s="66">
        <f>H133</f>
        <v>22000</v>
      </c>
      <c r="I132" s="66">
        <f>I133</f>
        <v>0</v>
      </c>
      <c r="J132" s="142">
        <f t="shared" si="1"/>
        <v>0</v>
      </c>
    </row>
    <row r="133" spans="1:10">
      <c r="A133" s="208"/>
      <c r="B133" s="56" t="s">
        <v>39</v>
      </c>
      <c r="C133" s="54" t="s">
        <v>13</v>
      </c>
      <c r="D133" s="54" t="s">
        <v>6</v>
      </c>
      <c r="E133" s="54" t="s">
        <v>134</v>
      </c>
      <c r="F133" s="54" t="s">
        <v>137</v>
      </c>
      <c r="G133" s="55" t="s">
        <v>40</v>
      </c>
      <c r="H133" s="66">
        <f>H134</f>
        <v>22000</v>
      </c>
      <c r="I133" s="66">
        <f>I134</f>
        <v>0</v>
      </c>
      <c r="J133" s="142">
        <f t="shared" si="1"/>
        <v>0</v>
      </c>
    </row>
    <row r="134" spans="1:10" ht="25.5">
      <c r="A134" s="208"/>
      <c r="B134" s="56" t="s">
        <v>42</v>
      </c>
      <c r="C134" s="54" t="s">
        <v>13</v>
      </c>
      <c r="D134" s="54" t="s">
        <v>6</v>
      </c>
      <c r="E134" s="54" t="s">
        <v>134</v>
      </c>
      <c r="F134" s="54" t="s">
        <v>137</v>
      </c>
      <c r="G134" s="55" t="s">
        <v>41</v>
      </c>
      <c r="H134" s="62">
        <v>22000</v>
      </c>
      <c r="I134" s="62"/>
      <c r="J134" s="142">
        <f t="shared" si="1"/>
        <v>0</v>
      </c>
    </row>
    <row r="135" spans="1:10">
      <c r="A135" s="208"/>
      <c r="B135" s="56" t="s">
        <v>23</v>
      </c>
      <c r="C135" s="54" t="s">
        <v>13</v>
      </c>
      <c r="D135" s="54" t="s">
        <v>6</v>
      </c>
      <c r="E135" s="54" t="s">
        <v>134</v>
      </c>
      <c r="F135" s="54" t="s">
        <v>143</v>
      </c>
      <c r="G135" s="55"/>
      <c r="H135" s="66">
        <f>H136</f>
        <v>76726.81</v>
      </c>
      <c r="I135" s="66">
        <f>I136</f>
        <v>39050.720000000001</v>
      </c>
      <c r="J135" s="142">
        <f t="shared" si="1"/>
        <v>50.895795094309278</v>
      </c>
    </row>
    <row r="136" spans="1:10" ht="25.5">
      <c r="A136" s="208"/>
      <c r="B136" s="23" t="s">
        <v>45</v>
      </c>
      <c r="C136" s="54" t="s">
        <v>13</v>
      </c>
      <c r="D136" s="54" t="s">
        <v>6</v>
      </c>
      <c r="E136" s="54" t="s">
        <v>134</v>
      </c>
      <c r="F136" s="54" t="s">
        <v>143</v>
      </c>
      <c r="G136" s="55" t="s">
        <v>43</v>
      </c>
      <c r="H136" s="66">
        <f>H137</f>
        <v>76726.81</v>
      </c>
      <c r="I136" s="66">
        <f>I137</f>
        <v>39050.720000000001</v>
      </c>
      <c r="J136" s="142">
        <f t="shared" si="1"/>
        <v>50.895795094309278</v>
      </c>
    </row>
    <row r="137" spans="1:10">
      <c r="A137" s="208"/>
      <c r="B137" s="56" t="s">
        <v>46</v>
      </c>
      <c r="C137" s="54" t="s">
        <v>13</v>
      </c>
      <c r="D137" s="54" t="s">
        <v>6</v>
      </c>
      <c r="E137" s="54" t="s">
        <v>134</v>
      </c>
      <c r="F137" s="54" t="s">
        <v>143</v>
      </c>
      <c r="G137" s="55" t="s">
        <v>44</v>
      </c>
      <c r="H137" s="66">
        <v>76726.81</v>
      </c>
      <c r="I137" s="62">
        <v>39050.720000000001</v>
      </c>
      <c r="J137" s="142">
        <f t="shared" ref="J137:J200" si="2">I137/H137*100</f>
        <v>50.895795094309278</v>
      </c>
    </row>
    <row r="138" spans="1:10" ht="25.5">
      <c r="A138" s="208"/>
      <c r="B138" s="56" t="s">
        <v>277</v>
      </c>
      <c r="C138" s="54" t="s">
        <v>13</v>
      </c>
      <c r="D138" s="54" t="s">
        <v>6</v>
      </c>
      <c r="E138" s="54" t="s">
        <v>134</v>
      </c>
      <c r="F138" s="54" t="s">
        <v>276</v>
      </c>
      <c r="G138" s="55"/>
      <c r="H138" s="62">
        <f>H139</f>
        <v>300000</v>
      </c>
      <c r="I138" s="62">
        <f>I139</f>
        <v>84000</v>
      </c>
      <c r="J138" s="142">
        <f t="shared" si="2"/>
        <v>28.000000000000004</v>
      </c>
    </row>
    <row r="139" spans="1:10" ht="25.5">
      <c r="A139" s="208"/>
      <c r="B139" s="23" t="s">
        <v>45</v>
      </c>
      <c r="C139" s="54" t="s">
        <v>13</v>
      </c>
      <c r="D139" s="54" t="s">
        <v>6</v>
      </c>
      <c r="E139" s="54" t="s">
        <v>134</v>
      </c>
      <c r="F139" s="54" t="s">
        <v>276</v>
      </c>
      <c r="G139" s="55" t="s">
        <v>43</v>
      </c>
      <c r="H139" s="62">
        <f>H140</f>
        <v>300000</v>
      </c>
      <c r="I139" s="62">
        <f>I140</f>
        <v>84000</v>
      </c>
      <c r="J139" s="142">
        <f t="shared" si="2"/>
        <v>28.000000000000004</v>
      </c>
    </row>
    <row r="140" spans="1:10">
      <c r="A140" s="208"/>
      <c r="B140" s="56" t="s">
        <v>46</v>
      </c>
      <c r="C140" s="54" t="s">
        <v>13</v>
      </c>
      <c r="D140" s="54" t="s">
        <v>6</v>
      </c>
      <c r="E140" s="54" t="s">
        <v>134</v>
      </c>
      <c r="F140" s="54" t="s">
        <v>276</v>
      </c>
      <c r="G140" s="55" t="s">
        <v>44</v>
      </c>
      <c r="H140" s="62">
        <v>300000</v>
      </c>
      <c r="I140" s="62">
        <v>84000</v>
      </c>
      <c r="J140" s="142">
        <f t="shared" si="2"/>
        <v>28.000000000000004</v>
      </c>
    </row>
    <row r="141" spans="1:10" ht="38.25">
      <c r="A141" s="208"/>
      <c r="B141" s="56" t="s">
        <v>224</v>
      </c>
      <c r="C141" s="54" t="s">
        <v>13</v>
      </c>
      <c r="D141" s="54" t="s">
        <v>6</v>
      </c>
      <c r="E141" s="54" t="s">
        <v>134</v>
      </c>
      <c r="F141" s="54" t="s">
        <v>144</v>
      </c>
      <c r="G141" s="55"/>
      <c r="H141" s="66">
        <f>H142</f>
        <v>1561817.56</v>
      </c>
      <c r="I141" s="66">
        <f>I142</f>
        <v>1396915.2000000002</v>
      </c>
      <c r="J141" s="142">
        <f t="shared" si="2"/>
        <v>89.441637472689195</v>
      </c>
    </row>
    <row r="142" spans="1:10" ht="25.5">
      <c r="A142" s="208"/>
      <c r="B142" s="23" t="s">
        <v>45</v>
      </c>
      <c r="C142" s="54" t="s">
        <v>13</v>
      </c>
      <c r="D142" s="54" t="s">
        <v>6</v>
      </c>
      <c r="E142" s="54" t="s">
        <v>134</v>
      </c>
      <c r="F142" s="54" t="s">
        <v>144</v>
      </c>
      <c r="G142" s="55" t="s">
        <v>43</v>
      </c>
      <c r="H142" s="66">
        <f>H143</f>
        <v>1561817.56</v>
      </c>
      <c r="I142" s="66">
        <f>I143</f>
        <v>1396915.2000000002</v>
      </c>
      <c r="J142" s="142">
        <f t="shared" si="2"/>
        <v>89.441637472689195</v>
      </c>
    </row>
    <row r="143" spans="1:10">
      <c r="A143" s="208"/>
      <c r="B143" s="56" t="s">
        <v>46</v>
      </c>
      <c r="C143" s="54" t="s">
        <v>13</v>
      </c>
      <c r="D143" s="54" t="s">
        <v>6</v>
      </c>
      <c r="E143" s="54" t="s">
        <v>134</v>
      </c>
      <c r="F143" s="54" t="s">
        <v>144</v>
      </c>
      <c r="G143" s="55" t="s">
        <v>44</v>
      </c>
      <c r="H143" s="62">
        <v>1561817.56</v>
      </c>
      <c r="I143" s="62">
        <v>1396915.2000000002</v>
      </c>
      <c r="J143" s="142">
        <f t="shared" si="2"/>
        <v>89.441637472689195</v>
      </c>
    </row>
    <row r="144" spans="1:10">
      <c r="A144" s="75"/>
      <c r="B144" s="56"/>
      <c r="C144" s="54"/>
      <c r="D144" s="54"/>
      <c r="E144" s="54"/>
      <c r="F144" s="54"/>
      <c r="G144" s="55"/>
      <c r="H144" s="66"/>
      <c r="I144" s="66"/>
      <c r="J144" s="142"/>
    </row>
    <row r="145" spans="1:10" ht="45">
      <c r="A145" s="191" t="s">
        <v>10</v>
      </c>
      <c r="B145" s="25" t="s">
        <v>285</v>
      </c>
      <c r="C145" s="5" t="s">
        <v>16</v>
      </c>
      <c r="D145" s="5" t="s">
        <v>22</v>
      </c>
      <c r="E145" s="5" t="s">
        <v>134</v>
      </c>
      <c r="F145" s="5" t="s">
        <v>135</v>
      </c>
      <c r="G145" s="13"/>
      <c r="H145" s="59">
        <f>H146+H176+H201</f>
        <v>112862681.66999999</v>
      </c>
      <c r="I145" s="59">
        <f>I146+I176+I201</f>
        <v>91259848.689999998</v>
      </c>
      <c r="J145" s="141">
        <f t="shared" si="2"/>
        <v>80.859188652663178</v>
      </c>
    </row>
    <row r="146" spans="1:10" ht="38.25">
      <c r="A146" s="184" t="s">
        <v>108</v>
      </c>
      <c r="B146" s="24" t="s">
        <v>104</v>
      </c>
      <c r="C146" s="4" t="s">
        <v>16</v>
      </c>
      <c r="D146" s="4" t="s">
        <v>3</v>
      </c>
      <c r="E146" s="4" t="s">
        <v>134</v>
      </c>
      <c r="F146" s="4" t="s">
        <v>135</v>
      </c>
      <c r="G146" s="13"/>
      <c r="H146" s="59">
        <f>H152+H155+H158+H161+H164+H147+H173+H170+H167</f>
        <v>61325582.75999999</v>
      </c>
      <c r="I146" s="59">
        <f>I152+I155+I158+I161+I164+I147+I173+I170+I167</f>
        <v>51456512.609999999</v>
      </c>
      <c r="J146" s="141">
        <f t="shared" si="2"/>
        <v>83.907091126026515</v>
      </c>
    </row>
    <row r="147" spans="1:10">
      <c r="A147" s="186"/>
      <c r="B147" s="56" t="s">
        <v>102</v>
      </c>
      <c r="C147" s="37" t="s">
        <v>16</v>
      </c>
      <c r="D147" s="37" t="s">
        <v>3</v>
      </c>
      <c r="E147" s="37" t="s">
        <v>134</v>
      </c>
      <c r="F147" s="76" t="s">
        <v>170</v>
      </c>
      <c r="G147" s="36"/>
      <c r="H147" s="66">
        <f>H150+H148</f>
        <v>2089650</v>
      </c>
      <c r="I147" s="66">
        <f>I150+I148</f>
        <v>2089650</v>
      </c>
      <c r="J147" s="142">
        <f t="shared" si="2"/>
        <v>100</v>
      </c>
    </row>
    <row r="148" spans="1:10" ht="25.5">
      <c r="A148" s="186"/>
      <c r="B148" s="56" t="s">
        <v>352</v>
      </c>
      <c r="C148" s="37" t="s">
        <v>16</v>
      </c>
      <c r="D148" s="37" t="s">
        <v>3</v>
      </c>
      <c r="E148" s="37" t="s">
        <v>134</v>
      </c>
      <c r="F148" s="76" t="s">
        <v>170</v>
      </c>
      <c r="G148" s="107" t="s">
        <v>36</v>
      </c>
      <c r="H148" s="66">
        <f>H149</f>
        <v>246112</v>
      </c>
      <c r="I148" s="66">
        <f>I149</f>
        <v>246112</v>
      </c>
      <c r="J148" s="142">
        <f t="shared" si="2"/>
        <v>100</v>
      </c>
    </row>
    <row r="149" spans="1:10" ht="25.5">
      <c r="A149" s="186"/>
      <c r="B149" s="56" t="s">
        <v>38</v>
      </c>
      <c r="C149" s="37" t="s">
        <v>16</v>
      </c>
      <c r="D149" s="37" t="s">
        <v>3</v>
      </c>
      <c r="E149" s="37" t="s">
        <v>134</v>
      </c>
      <c r="F149" s="76" t="s">
        <v>170</v>
      </c>
      <c r="G149" s="107" t="s">
        <v>37</v>
      </c>
      <c r="H149" s="66">
        <v>246112</v>
      </c>
      <c r="I149" s="66">
        <v>246112</v>
      </c>
      <c r="J149" s="142">
        <f t="shared" si="2"/>
        <v>100</v>
      </c>
    </row>
    <row r="150" spans="1:10" ht="25.5">
      <c r="A150" s="186"/>
      <c r="B150" s="23" t="s">
        <v>45</v>
      </c>
      <c r="C150" s="37" t="s">
        <v>16</v>
      </c>
      <c r="D150" s="37" t="s">
        <v>3</v>
      </c>
      <c r="E150" s="37" t="s">
        <v>134</v>
      </c>
      <c r="F150" s="76" t="s">
        <v>170</v>
      </c>
      <c r="G150" s="107" t="s">
        <v>43</v>
      </c>
      <c r="H150" s="66">
        <f>H151</f>
        <v>1843538</v>
      </c>
      <c r="I150" s="66">
        <f>I151</f>
        <v>1843538</v>
      </c>
      <c r="J150" s="142">
        <f t="shared" si="2"/>
        <v>100</v>
      </c>
    </row>
    <row r="151" spans="1:10">
      <c r="A151" s="186"/>
      <c r="B151" s="56" t="s">
        <v>46</v>
      </c>
      <c r="C151" s="37" t="s">
        <v>16</v>
      </c>
      <c r="D151" s="37" t="s">
        <v>3</v>
      </c>
      <c r="E151" s="37" t="s">
        <v>134</v>
      </c>
      <c r="F151" s="76" t="s">
        <v>170</v>
      </c>
      <c r="G151" s="107" t="s">
        <v>44</v>
      </c>
      <c r="H151" s="62">
        <v>1843538</v>
      </c>
      <c r="I151" s="62">
        <v>1843538</v>
      </c>
      <c r="J151" s="142">
        <f t="shared" si="2"/>
        <v>100</v>
      </c>
    </row>
    <row r="152" spans="1:10" ht="25.5">
      <c r="A152" s="207"/>
      <c r="B152" s="56" t="s">
        <v>105</v>
      </c>
      <c r="C152" s="54" t="s">
        <v>16</v>
      </c>
      <c r="D152" s="54" t="s">
        <v>3</v>
      </c>
      <c r="E152" s="54" t="s">
        <v>134</v>
      </c>
      <c r="F152" s="54" t="s">
        <v>145</v>
      </c>
      <c r="G152" s="55"/>
      <c r="H152" s="66">
        <f>H153</f>
        <v>386232.48</v>
      </c>
      <c r="I152" s="66">
        <f>I153</f>
        <v>370109.74</v>
      </c>
      <c r="J152" s="142">
        <f t="shared" si="2"/>
        <v>95.825638485919157</v>
      </c>
    </row>
    <row r="153" spans="1:10" ht="25.5">
      <c r="A153" s="208"/>
      <c r="B153" s="23" t="s">
        <v>45</v>
      </c>
      <c r="C153" s="54" t="s">
        <v>16</v>
      </c>
      <c r="D153" s="54" t="s">
        <v>3</v>
      </c>
      <c r="E153" s="54" t="s">
        <v>134</v>
      </c>
      <c r="F153" s="54" t="s">
        <v>145</v>
      </c>
      <c r="G153" s="55" t="s">
        <v>43</v>
      </c>
      <c r="H153" s="66">
        <f>H154</f>
        <v>386232.48</v>
      </c>
      <c r="I153" s="66">
        <f>I154</f>
        <v>370109.74</v>
      </c>
      <c r="J153" s="142">
        <f t="shared" si="2"/>
        <v>95.825638485919157</v>
      </c>
    </row>
    <row r="154" spans="1:10">
      <c r="A154" s="208"/>
      <c r="B154" s="56" t="s">
        <v>46</v>
      </c>
      <c r="C154" s="54" t="s">
        <v>16</v>
      </c>
      <c r="D154" s="54" t="s">
        <v>3</v>
      </c>
      <c r="E154" s="54" t="s">
        <v>134</v>
      </c>
      <c r="F154" s="54" t="s">
        <v>145</v>
      </c>
      <c r="G154" s="55" t="s">
        <v>44</v>
      </c>
      <c r="H154" s="62">
        <v>386232.48</v>
      </c>
      <c r="I154" s="62">
        <v>370109.74</v>
      </c>
      <c r="J154" s="142">
        <f t="shared" si="2"/>
        <v>95.825638485919157</v>
      </c>
    </row>
    <row r="155" spans="1:10">
      <c r="A155" s="208"/>
      <c r="B155" s="56" t="s">
        <v>65</v>
      </c>
      <c r="C155" s="54" t="s">
        <v>16</v>
      </c>
      <c r="D155" s="54" t="s">
        <v>3</v>
      </c>
      <c r="E155" s="54" t="s">
        <v>134</v>
      </c>
      <c r="F155" s="54" t="s">
        <v>146</v>
      </c>
      <c r="G155" s="55"/>
      <c r="H155" s="66">
        <f>H156</f>
        <v>55861947.689999998</v>
      </c>
      <c r="I155" s="66">
        <f>I156</f>
        <v>46868107.100000001</v>
      </c>
      <c r="J155" s="142">
        <f t="shared" si="2"/>
        <v>83.899880040147607</v>
      </c>
    </row>
    <row r="156" spans="1:10" ht="25.5">
      <c r="A156" s="208"/>
      <c r="B156" s="23" t="s">
        <v>45</v>
      </c>
      <c r="C156" s="54" t="s">
        <v>16</v>
      </c>
      <c r="D156" s="54" t="s">
        <v>3</v>
      </c>
      <c r="E156" s="54" t="s">
        <v>134</v>
      </c>
      <c r="F156" s="54" t="s">
        <v>146</v>
      </c>
      <c r="G156" s="55" t="s">
        <v>43</v>
      </c>
      <c r="H156" s="66">
        <f>H157</f>
        <v>55861947.689999998</v>
      </c>
      <c r="I156" s="66">
        <f>I157</f>
        <v>46868107.100000001</v>
      </c>
      <c r="J156" s="142">
        <f t="shared" si="2"/>
        <v>83.899880040147607</v>
      </c>
    </row>
    <row r="157" spans="1:10">
      <c r="A157" s="208"/>
      <c r="B157" s="56" t="s">
        <v>46</v>
      </c>
      <c r="C157" s="54" t="s">
        <v>16</v>
      </c>
      <c r="D157" s="54" t="s">
        <v>3</v>
      </c>
      <c r="E157" s="54" t="s">
        <v>134</v>
      </c>
      <c r="F157" s="54" t="s">
        <v>146</v>
      </c>
      <c r="G157" s="55" t="s">
        <v>44</v>
      </c>
      <c r="H157" s="62">
        <v>55861947.689999998</v>
      </c>
      <c r="I157" s="62">
        <v>46868107.100000001</v>
      </c>
      <c r="J157" s="142">
        <f t="shared" si="2"/>
        <v>83.899880040147607</v>
      </c>
    </row>
    <row r="158" spans="1:10" ht="25.5">
      <c r="A158" s="208"/>
      <c r="B158" s="56" t="s">
        <v>213</v>
      </c>
      <c r="C158" s="54" t="s">
        <v>16</v>
      </c>
      <c r="D158" s="54" t="s">
        <v>3</v>
      </c>
      <c r="E158" s="54" t="s">
        <v>134</v>
      </c>
      <c r="F158" s="54" t="s">
        <v>147</v>
      </c>
      <c r="G158" s="55"/>
      <c r="H158" s="66">
        <f>H159</f>
        <v>500000</v>
      </c>
      <c r="I158" s="66">
        <f>I159</f>
        <v>75000</v>
      </c>
      <c r="J158" s="142">
        <f t="shared" si="2"/>
        <v>15</v>
      </c>
    </row>
    <row r="159" spans="1:10" ht="25.5">
      <c r="A159" s="208"/>
      <c r="B159" s="56" t="s">
        <v>352</v>
      </c>
      <c r="C159" s="54" t="s">
        <v>16</v>
      </c>
      <c r="D159" s="54" t="s">
        <v>3</v>
      </c>
      <c r="E159" s="54" t="s">
        <v>134</v>
      </c>
      <c r="F159" s="54" t="s">
        <v>147</v>
      </c>
      <c r="G159" s="55" t="s">
        <v>36</v>
      </c>
      <c r="H159" s="66">
        <f>H160</f>
        <v>500000</v>
      </c>
      <c r="I159" s="66">
        <f>I160</f>
        <v>75000</v>
      </c>
      <c r="J159" s="142">
        <f t="shared" si="2"/>
        <v>15</v>
      </c>
    </row>
    <row r="160" spans="1:10" ht="25.5">
      <c r="A160" s="208"/>
      <c r="B160" s="57" t="s">
        <v>38</v>
      </c>
      <c r="C160" s="54" t="s">
        <v>16</v>
      </c>
      <c r="D160" s="54" t="s">
        <v>3</v>
      </c>
      <c r="E160" s="54" t="s">
        <v>134</v>
      </c>
      <c r="F160" s="54" t="s">
        <v>147</v>
      </c>
      <c r="G160" s="55" t="s">
        <v>37</v>
      </c>
      <c r="H160" s="62">
        <v>500000</v>
      </c>
      <c r="I160" s="62">
        <v>75000</v>
      </c>
      <c r="J160" s="142">
        <f t="shared" si="2"/>
        <v>15</v>
      </c>
    </row>
    <row r="161" spans="1:10">
      <c r="A161" s="208"/>
      <c r="B161" s="57" t="s">
        <v>274</v>
      </c>
      <c r="C161" s="54" t="s">
        <v>16</v>
      </c>
      <c r="D161" s="54" t="s">
        <v>3</v>
      </c>
      <c r="E161" s="54" t="s">
        <v>134</v>
      </c>
      <c r="F161" s="54" t="s">
        <v>225</v>
      </c>
      <c r="G161" s="55"/>
      <c r="H161" s="62">
        <f>H162</f>
        <v>954999.99999999988</v>
      </c>
      <c r="I161" s="62">
        <f>I162</f>
        <v>853000</v>
      </c>
      <c r="J161" s="142">
        <f t="shared" si="2"/>
        <v>89.319371727748702</v>
      </c>
    </row>
    <row r="162" spans="1:10" ht="25.5">
      <c r="A162" s="208"/>
      <c r="B162" s="23" t="s">
        <v>45</v>
      </c>
      <c r="C162" s="54" t="s">
        <v>16</v>
      </c>
      <c r="D162" s="54" t="s">
        <v>3</v>
      </c>
      <c r="E162" s="54" t="s">
        <v>134</v>
      </c>
      <c r="F162" s="54" t="s">
        <v>225</v>
      </c>
      <c r="G162" s="55" t="s">
        <v>43</v>
      </c>
      <c r="H162" s="62">
        <f>H163</f>
        <v>954999.99999999988</v>
      </c>
      <c r="I162" s="62">
        <f>I163</f>
        <v>853000</v>
      </c>
      <c r="J162" s="142">
        <f t="shared" si="2"/>
        <v>89.319371727748702</v>
      </c>
    </row>
    <row r="163" spans="1:10">
      <c r="A163" s="208"/>
      <c r="B163" s="56" t="s">
        <v>46</v>
      </c>
      <c r="C163" s="54" t="s">
        <v>16</v>
      </c>
      <c r="D163" s="54" t="s">
        <v>3</v>
      </c>
      <c r="E163" s="54" t="s">
        <v>134</v>
      </c>
      <c r="F163" s="54" t="s">
        <v>225</v>
      </c>
      <c r="G163" s="55" t="s">
        <v>44</v>
      </c>
      <c r="H163" s="62">
        <v>954999.99999999988</v>
      </c>
      <c r="I163" s="62">
        <v>853000</v>
      </c>
      <c r="J163" s="142">
        <f t="shared" si="2"/>
        <v>89.319371727748702</v>
      </c>
    </row>
    <row r="164" spans="1:10" ht="38.25">
      <c r="A164" s="208"/>
      <c r="B164" s="56" t="s">
        <v>106</v>
      </c>
      <c r="C164" s="54" t="s">
        <v>16</v>
      </c>
      <c r="D164" s="54" t="s">
        <v>3</v>
      </c>
      <c r="E164" s="54" t="s">
        <v>134</v>
      </c>
      <c r="F164" s="54" t="s">
        <v>140</v>
      </c>
      <c r="G164" s="55"/>
      <c r="H164" s="66">
        <f>H165</f>
        <v>681726</v>
      </c>
      <c r="I164" s="66">
        <f>I165</f>
        <v>349619.18</v>
      </c>
      <c r="J164" s="142">
        <f t="shared" si="2"/>
        <v>51.284413386023118</v>
      </c>
    </row>
    <row r="165" spans="1:10" ht="25.5">
      <c r="A165" s="208"/>
      <c r="B165" s="23" t="s">
        <v>45</v>
      </c>
      <c r="C165" s="54" t="s">
        <v>16</v>
      </c>
      <c r="D165" s="54" t="s">
        <v>3</v>
      </c>
      <c r="E165" s="54" t="s">
        <v>134</v>
      </c>
      <c r="F165" s="54" t="s">
        <v>140</v>
      </c>
      <c r="G165" s="55" t="s">
        <v>43</v>
      </c>
      <c r="H165" s="66">
        <f>H166</f>
        <v>681726</v>
      </c>
      <c r="I165" s="66">
        <f>I166</f>
        <v>349619.18</v>
      </c>
      <c r="J165" s="142">
        <f t="shared" si="2"/>
        <v>51.284413386023118</v>
      </c>
    </row>
    <row r="166" spans="1:10">
      <c r="A166" s="209"/>
      <c r="B166" s="56" t="s">
        <v>46</v>
      </c>
      <c r="C166" s="54" t="s">
        <v>16</v>
      </c>
      <c r="D166" s="54" t="s">
        <v>3</v>
      </c>
      <c r="E166" s="54" t="s">
        <v>134</v>
      </c>
      <c r="F166" s="54" t="s">
        <v>140</v>
      </c>
      <c r="G166" s="55" t="s">
        <v>44</v>
      </c>
      <c r="H166" s="62">
        <v>681726</v>
      </c>
      <c r="I166" s="62">
        <v>349619.18</v>
      </c>
      <c r="J166" s="142">
        <f t="shared" si="2"/>
        <v>51.284413386023118</v>
      </c>
    </row>
    <row r="167" spans="1:10">
      <c r="A167" s="188"/>
      <c r="B167" s="56" t="s">
        <v>319</v>
      </c>
      <c r="C167" s="54" t="s">
        <v>16</v>
      </c>
      <c r="D167" s="54" t="s">
        <v>3</v>
      </c>
      <c r="E167" s="54" t="s">
        <v>134</v>
      </c>
      <c r="F167" s="54" t="s">
        <v>318</v>
      </c>
      <c r="G167" s="162"/>
      <c r="H167" s="62">
        <f>H168</f>
        <v>220025.22</v>
      </c>
      <c r="I167" s="62">
        <f>I168</f>
        <v>220025.22</v>
      </c>
      <c r="J167" s="142">
        <f t="shared" si="2"/>
        <v>100</v>
      </c>
    </row>
    <row r="168" spans="1:10" ht="25.5">
      <c r="A168" s="188"/>
      <c r="B168" s="23" t="s">
        <v>45</v>
      </c>
      <c r="C168" s="54" t="s">
        <v>16</v>
      </c>
      <c r="D168" s="54" t="s">
        <v>3</v>
      </c>
      <c r="E168" s="54" t="s">
        <v>134</v>
      </c>
      <c r="F168" s="54" t="s">
        <v>318</v>
      </c>
      <c r="G168" s="162" t="s">
        <v>43</v>
      </c>
      <c r="H168" s="62">
        <f>H169</f>
        <v>220025.22</v>
      </c>
      <c r="I168" s="62">
        <f>I169</f>
        <v>220025.22</v>
      </c>
      <c r="J168" s="142">
        <f t="shared" si="2"/>
        <v>100</v>
      </c>
    </row>
    <row r="169" spans="1:10">
      <c r="A169" s="188"/>
      <c r="B169" s="56" t="s">
        <v>46</v>
      </c>
      <c r="C169" s="54" t="s">
        <v>16</v>
      </c>
      <c r="D169" s="54" t="s">
        <v>3</v>
      </c>
      <c r="E169" s="54" t="s">
        <v>134</v>
      </c>
      <c r="F169" s="54" t="s">
        <v>318</v>
      </c>
      <c r="G169" s="162" t="s">
        <v>44</v>
      </c>
      <c r="H169" s="62">
        <v>220025.22</v>
      </c>
      <c r="I169" s="62">
        <v>220025.22</v>
      </c>
      <c r="J169" s="142">
        <f t="shared" si="2"/>
        <v>100</v>
      </c>
    </row>
    <row r="170" spans="1:10" ht="25.5">
      <c r="A170" s="188"/>
      <c r="B170" s="56" t="s">
        <v>354</v>
      </c>
      <c r="C170" s="37" t="s">
        <v>16</v>
      </c>
      <c r="D170" s="37" t="s">
        <v>3</v>
      </c>
      <c r="E170" s="37" t="s">
        <v>134</v>
      </c>
      <c r="F170" s="76" t="s">
        <v>355</v>
      </c>
      <c r="G170" s="36"/>
      <c r="H170" s="62">
        <f>H171</f>
        <v>493827.16000000003</v>
      </c>
      <c r="I170" s="62">
        <f>I171</f>
        <v>493827.16000000003</v>
      </c>
      <c r="J170" s="142">
        <f t="shared" si="2"/>
        <v>100</v>
      </c>
    </row>
    <row r="171" spans="1:10" ht="25.5">
      <c r="A171" s="188"/>
      <c r="B171" s="23" t="s">
        <v>45</v>
      </c>
      <c r="C171" s="37" t="s">
        <v>16</v>
      </c>
      <c r="D171" s="37" t="s">
        <v>3</v>
      </c>
      <c r="E171" s="37" t="s">
        <v>134</v>
      </c>
      <c r="F171" s="76" t="s">
        <v>355</v>
      </c>
      <c r="G171" s="107" t="s">
        <v>43</v>
      </c>
      <c r="H171" s="62">
        <f>H172</f>
        <v>493827.16000000003</v>
      </c>
      <c r="I171" s="62">
        <f>I172</f>
        <v>493827.16000000003</v>
      </c>
      <c r="J171" s="142">
        <f t="shared" si="2"/>
        <v>100</v>
      </c>
    </row>
    <row r="172" spans="1:10">
      <c r="A172" s="188"/>
      <c r="B172" s="56" t="s">
        <v>46</v>
      </c>
      <c r="C172" s="37" t="s">
        <v>16</v>
      </c>
      <c r="D172" s="37" t="s">
        <v>3</v>
      </c>
      <c r="E172" s="37" t="s">
        <v>134</v>
      </c>
      <c r="F172" s="76" t="s">
        <v>355</v>
      </c>
      <c r="G172" s="107" t="s">
        <v>44</v>
      </c>
      <c r="H172" s="62">
        <v>493827.16000000003</v>
      </c>
      <c r="I172" s="62">
        <v>493827.16000000003</v>
      </c>
      <c r="J172" s="142">
        <f t="shared" si="2"/>
        <v>100</v>
      </c>
    </row>
    <row r="173" spans="1:10">
      <c r="A173" s="188"/>
      <c r="B173" s="56" t="s">
        <v>356</v>
      </c>
      <c r="C173" s="37" t="s">
        <v>16</v>
      </c>
      <c r="D173" s="37" t="s">
        <v>3</v>
      </c>
      <c r="E173" s="76" t="s">
        <v>357</v>
      </c>
      <c r="F173" s="76" t="s">
        <v>358</v>
      </c>
      <c r="G173" s="107"/>
      <c r="H173" s="62">
        <f>H174</f>
        <v>137174.21</v>
      </c>
      <c r="I173" s="62">
        <f>I174</f>
        <v>137174.21</v>
      </c>
      <c r="J173" s="142">
        <f t="shared" si="2"/>
        <v>100</v>
      </c>
    </row>
    <row r="174" spans="1:10" ht="25.5">
      <c r="A174" s="188"/>
      <c r="B174" s="23" t="s">
        <v>45</v>
      </c>
      <c r="C174" s="37" t="s">
        <v>16</v>
      </c>
      <c r="D174" s="37" t="s">
        <v>3</v>
      </c>
      <c r="E174" s="76" t="s">
        <v>357</v>
      </c>
      <c r="F174" s="76" t="s">
        <v>358</v>
      </c>
      <c r="G174" s="107" t="s">
        <v>43</v>
      </c>
      <c r="H174" s="62">
        <f>H175</f>
        <v>137174.21</v>
      </c>
      <c r="I174" s="62">
        <f>I175</f>
        <v>137174.21</v>
      </c>
      <c r="J174" s="142">
        <f t="shared" si="2"/>
        <v>100</v>
      </c>
    </row>
    <row r="175" spans="1:10">
      <c r="A175" s="188"/>
      <c r="B175" s="56" t="s">
        <v>46</v>
      </c>
      <c r="C175" s="37" t="s">
        <v>16</v>
      </c>
      <c r="D175" s="37" t="s">
        <v>3</v>
      </c>
      <c r="E175" s="76" t="s">
        <v>357</v>
      </c>
      <c r="F175" s="76" t="s">
        <v>358</v>
      </c>
      <c r="G175" s="107" t="s">
        <v>44</v>
      </c>
      <c r="H175" s="62">
        <f>111111.11+26063.1</f>
        <v>137174.21</v>
      </c>
      <c r="I175" s="62">
        <f>111111.11+26063.1</f>
        <v>137174.21</v>
      </c>
      <c r="J175" s="142">
        <f t="shared" si="2"/>
        <v>100</v>
      </c>
    </row>
    <row r="176" spans="1:10" ht="25.5">
      <c r="A176" s="147" t="s">
        <v>109</v>
      </c>
      <c r="B176" s="24" t="s">
        <v>107</v>
      </c>
      <c r="C176" s="4" t="s">
        <v>16</v>
      </c>
      <c r="D176" s="4" t="s">
        <v>10</v>
      </c>
      <c r="E176" s="4" t="s">
        <v>134</v>
      </c>
      <c r="F176" s="4" t="s">
        <v>135</v>
      </c>
      <c r="G176" s="13"/>
      <c r="H176" s="59">
        <f>H177+H180+H186+H183+H195+H198+H192+H189</f>
        <v>35329050.909999996</v>
      </c>
      <c r="I176" s="59">
        <f>I177+I180+I186+I183+I195+I198+I192+I189</f>
        <v>27722694.390000001</v>
      </c>
      <c r="J176" s="141">
        <f t="shared" si="2"/>
        <v>78.469966432506126</v>
      </c>
    </row>
    <row r="177" spans="1:10">
      <c r="A177" s="207"/>
      <c r="B177" s="56" t="s">
        <v>110</v>
      </c>
      <c r="C177" s="54" t="s">
        <v>16</v>
      </c>
      <c r="D177" s="54" t="s">
        <v>10</v>
      </c>
      <c r="E177" s="54" t="s">
        <v>134</v>
      </c>
      <c r="F177" s="54" t="s">
        <v>148</v>
      </c>
      <c r="G177" s="55"/>
      <c r="H177" s="66">
        <f>H178</f>
        <v>35000</v>
      </c>
      <c r="I177" s="66">
        <f>I178</f>
        <v>35000</v>
      </c>
      <c r="J177" s="142">
        <f t="shared" si="2"/>
        <v>100</v>
      </c>
    </row>
    <row r="178" spans="1:10" ht="25.5">
      <c r="A178" s="210"/>
      <c r="B178" s="23" t="s">
        <v>45</v>
      </c>
      <c r="C178" s="54" t="s">
        <v>16</v>
      </c>
      <c r="D178" s="54" t="s">
        <v>10</v>
      </c>
      <c r="E178" s="54" t="s">
        <v>134</v>
      </c>
      <c r="F178" s="54" t="s">
        <v>148</v>
      </c>
      <c r="G178" s="55" t="s">
        <v>43</v>
      </c>
      <c r="H178" s="66">
        <f>H179</f>
        <v>35000</v>
      </c>
      <c r="I178" s="66">
        <f>I179</f>
        <v>35000</v>
      </c>
      <c r="J178" s="142">
        <f t="shared" si="2"/>
        <v>100</v>
      </c>
    </row>
    <row r="179" spans="1:10">
      <c r="A179" s="210"/>
      <c r="B179" s="56" t="s">
        <v>46</v>
      </c>
      <c r="C179" s="54" t="s">
        <v>16</v>
      </c>
      <c r="D179" s="54" t="s">
        <v>10</v>
      </c>
      <c r="E179" s="54" t="s">
        <v>134</v>
      </c>
      <c r="F179" s="54" t="s">
        <v>148</v>
      </c>
      <c r="G179" s="55" t="s">
        <v>44</v>
      </c>
      <c r="H179" s="62">
        <v>35000</v>
      </c>
      <c r="I179" s="62">
        <v>35000</v>
      </c>
      <c r="J179" s="142">
        <f t="shared" si="2"/>
        <v>100</v>
      </c>
    </row>
    <row r="180" spans="1:10">
      <c r="A180" s="210"/>
      <c r="B180" s="56" t="s">
        <v>66</v>
      </c>
      <c r="C180" s="54" t="s">
        <v>16</v>
      </c>
      <c r="D180" s="54" t="s">
        <v>10</v>
      </c>
      <c r="E180" s="54" t="s">
        <v>134</v>
      </c>
      <c r="F180" s="54" t="s">
        <v>149</v>
      </c>
      <c r="G180" s="55"/>
      <c r="H180" s="66">
        <f>H181</f>
        <v>26498526</v>
      </c>
      <c r="I180" s="66">
        <f>I181</f>
        <v>19011101.640000001</v>
      </c>
      <c r="J180" s="142">
        <f t="shared" si="2"/>
        <v>71.743996779292559</v>
      </c>
    </row>
    <row r="181" spans="1:10" ht="25.5">
      <c r="A181" s="210"/>
      <c r="B181" s="23" t="s">
        <v>45</v>
      </c>
      <c r="C181" s="54" t="s">
        <v>16</v>
      </c>
      <c r="D181" s="54" t="s">
        <v>10</v>
      </c>
      <c r="E181" s="54" t="s">
        <v>134</v>
      </c>
      <c r="F181" s="54" t="s">
        <v>149</v>
      </c>
      <c r="G181" s="55" t="s">
        <v>43</v>
      </c>
      <c r="H181" s="66">
        <f>H182</f>
        <v>26498526</v>
      </c>
      <c r="I181" s="66">
        <f>I182</f>
        <v>19011101.640000001</v>
      </c>
      <c r="J181" s="142">
        <f t="shared" si="2"/>
        <v>71.743996779292559</v>
      </c>
    </row>
    <row r="182" spans="1:10">
      <c r="A182" s="210"/>
      <c r="B182" s="56" t="s">
        <v>46</v>
      </c>
      <c r="C182" s="54" t="s">
        <v>16</v>
      </c>
      <c r="D182" s="54" t="s">
        <v>10</v>
      </c>
      <c r="E182" s="54" t="s">
        <v>134</v>
      </c>
      <c r="F182" s="54" t="s">
        <v>149</v>
      </c>
      <c r="G182" s="55" t="s">
        <v>44</v>
      </c>
      <c r="H182" s="62">
        <v>26498526</v>
      </c>
      <c r="I182" s="62">
        <v>19011101.640000001</v>
      </c>
      <c r="J182" s="142">
        <f t="shared" si="2"/>
        <v>71.743996779292559</v>
      </c>
    </row>
    <row r="183" spans="1:10">
      <c r="A183" s="210"/>
      <c r="B183" s="57" t="s">
        <v>274</v>
      </c>
      <c r="C183" s="54" t="s">
        <v>16</v>
      </c>
      <c r="D183" s="54" t="s">
        <v>10</v>
      </c>
      <c r="E183" s="54" t="s">
        <v>134</v>
      </c>
      <c r="F183" s="54" t="s">
        <v>225</v>
      </c>
      <c r="G183" s="55"/>
      <c r="H183" s="62">
        <f>H184</f>
        <v>4.3200000000651926</v>
      </c>
      <c r="I183" s="62">
        <f>I184</f>
        <v>0</v>
      </c>
      <c r="J183" s="142">
        <f t="shared" si="2"/>
        <v>0</v>
      </c>
    </row>
    <row r="184" spans="1:10" ht="25.5">
      <c r="A184" s="210"/>
      <c r="B184" s="23" t="s">
        <v>45</v>
      </c>
      <c r="C184" s="54" t="s">
        <v>16</v>
      </c>
      <c r="D184" s="54" t="s">
        <v>10</v>
      </c>
      <c r="E184" s="54" t="s">
        <v>134</v>
      </c>
      <c r="F184" s="54" t="s">
        <v>225</v>
      </c>
      <c r="G184" s="55" t="s">
        <v>43</v>
      </c>
      <c r="H184" s="62">
        <f>H185</f>
        <v>4.3200000000651926</v>
      </c>
      <c r="I184" s="62">
        <f>I185</f>
        <v>0</v>
      </c>
      <c r="J184" s="142">
        <f t="shared" si="2"/>
        <v>0</v>
      </c>
    </row>
    <row r="185" spans="1:10">
      <c r="A185" s="210"/>
      <c r="B185" s="56" t="s">
        <v>46</v>
      </c>
      <c r="C185" s="54" t="s">
        <v>16</v>
      </c>
      <c r="D185" s="54" t="s">
        <v>10</v>
      </c>
      <c r="E185" s="54" t="s">
        <v>134</v>
      </c>
      <c r="F185" s="54" t="s">
        <v>225</v>
      </c>
      <c r="G185" s="55" t="s">
        <v>44</v>
      </c>
      <c r="H185" s="62">
        <v>4.3200000000651926</v>
      </c>
      <c r="I185" s="62"/>
      <c r="J185" s="142">
        <f t="shared" si="2"/>
        <v>0</v>
      </c>
    </row>
    <row r="186" spans="1:10" ht="38.25">
      <c r="A186" s="210"/>
      <c r="B186" s="56" t="s">
        <v>106</v>
      </c>
      <c r="C186" s="54" t="s">
        <v>16</v>
      </c>
      <c r="D186" s="54" t="s">
        <v>10</v>
      </c>
      <c r="E186" s="54" t="s">
        <v>134</v>
      </c>
      <c r="F186" s="54" t="s">
        <v>140</v>
      </c>
      <c r="G186" s="55"/>
      <c r="H186" s="66">
        <f>H187</f>
        <v>484259</v>
      </c>
      <c r="I186" s="66">
        <f>I187</f>
        <v>365893.91000000003</v>
      </c>
      <c r="J186" s="142">
        <f t="shared" si="2"/>
        <v>75.557482669397984</v>
      </c>
    </row>
    <row r="187" spans="1:10" ht="25.5">
      <c r="A187" s="210"/>
      <c r="B187" s="23" t="s">
        <v>45</v>
      </c>
      <c r="C187" s="54" t="s">
        <v>16</v>
      </c>
      <c r="D187" s="54" t="s">
        <v>10</v>
      </c>
      <c r="E187" s="54" t="s">
        <v>134</v>
      </c>
      <c r="F187" s="54" t="s">
        <v>140</v>
      </c>
      <c r="G187" s="55" t="s">
        <v>43</v>
      </c>
      <c r="H187" s="66">
        <f>H188</f>
        <v>484259</v>
      </c>
      <c r="I187" s="66">
        <f>I188</f>
        <v>365893.91000000003</v>
      </c>
      <c r="J187" s="142">
        <f t="shared" si="2"/>
        <v>75.557482669397984</v>
      </c>
    </row>
    <row r="188" spans="1:10">
      <c r="A188" s="210"/>
      <c r="B188" s="56" t="s">
        <v>46</v>
      </c>
      <c r="C188" s="54" t="s">
        <v>16</v>
      </c>
      <c r="D188" s="54" t="s">
        <v>10</v>
      </c>
      <c r="E188" s="54" t="s">
        <v>134</v>
      </c>
      <c r="F188" s="54" t="s">
        <v>140</v>
      </c>
      <c r="G188" s="55" t="s">
        <v>44</v>
      </c>
      <c r="H188" s="62">
        <v>484259</v>
      </c>
      <c r="I188" s="62">
        <v>365893.91000000003</v>
      </c>
      <c r="J188" s="142">
        <f t="shared" si="2"/>
        <v>75.557482669397984</v>
      </c>
    </row>
    <row r="189" spans="1:10">
      <c r="A189" s="190"/>
      <c r="B189" s="86" t="s">
        <v>359</v>
      </c>
      <c r="C189" s="37" t="s">
        <v>16</v>
      </c>
      <c r="D189" s="37" t="s">
        <v>10</v>
      </c>
      <c r="E189" s="37" t="s">
        <v>134</v>
      </c>
      <c r="F189" s="76" t="s">
        <v>417</v>
      </c>
      <c r="G189" s="36"/>
      <c r="H189" s="62">
        <f>H190</f>
        <v>2000000</v>
      </c>
      <c r="I189" s="62">
        <f>I190</f>
        <v>2000000</v>
      </c>
      <c r="J189" s="142">
        <f t="shared" si="2"/>
        <v>100</v>
      </c>
    </row>
    <row r="190" spans="1:10" ht="25.5">
      <c r="A190" s="190"/>
      <c r="B190" s="23" t="s">
        <v>45</v>
      </c>
      <c r="C190" s="37" t="s">
        <v>16</v>
      </c>
      <c r="D190" s="37" t="s">
        <v>10</v>
      </c>
      <c r="E190" s="37" t="s">
        <v>134</v>
      </c>
      <c r="F190" s="76" t="s">
        <v>417</v>
      </c>
      <c r="G190" s="107" t="s">
        <v>43</v>
      </c>
      <c r="H190" s="62">
        <f>H191</f>
        <v>2000000</v>
      </c>
      <c r="I190" s="62">
        <f>I191</f>
        <v>2000000</v>
      </c>
      <c r="J190" s="142">
        <f t="shared" si="2"/>
        <v>100</v>
      </c>
    </row>
    <row r="191" spans="1:10">
      <c r="A191" s="190"/>
      <c r="B191" s="56" t="s">
        <v>46</v>
      </c>
      <c r="C191" s="37" t="s">
        <v>16</v>
      </c>
      <c r="D191" s="37" t="s">
        <v>10</v>
      </c>
      <c r="E191" s="37" t="s">
        <v>134</v>
      </c>
      <c r="F191" s="76" t="s">
        <v>417</v>
      </c>
      <c r="G191" s="107" t="s">
        <v>44</v>
      </c>
      <c r="H191" s="62">
        <v>2000000</v>
      </c>
      <c r="I191" s="62">
        <v>2000000</v>
      </c>
      <c r="J191" s="142">
        <f t="shared" si="2"/>
        <v>100</v>
      </c>
    </row>
    <row r="192" spans="1:10" ht="25.5">
      <c r="A192" s="187"/>
      <c r="B192" s="86" t="s">
        <v>260</v>
      </c>
      <c r="C192" s="37" t="s">
        <v>16</v>
      </c>
      <c r="D192" s="37" t="s">
        <v>10</v>
      </c>
      <c r="E192" s="37" t="s">
        <v>134</v>
      </c>
      <c r="F192" s="76" t="s">
        <v>259</v>
      </c>
      <c r="G192" s="36"/>
      <c r="H192" s="62">
        <f>H193</f>
        <v>88183.41</v>
      </c>
      <c r="I192" s="62">
        <f>I193</f>
        <v>88183.41</v>
      </c>
      <c r="J192" s="142">
        <f t="shared" si="2"/>
        <v>100</v>
      </c>
    </row>
    <row r="193" spans="1:10" ht="25.5">
      <c r="A193" s="187"/>
      <c r="B193" s="23" t="s">
        <v>45</v>
      </c>
      <c r="C193" s="37" t="s">
        <v>16</v>
      </c>
      <c r="D193" s="37" t="s">
        <v>10</v>
      </c>
      <c r="E193" s="37" t="s">
        <v>134</v>
      </c>
      <c r="F193" s="76" t="s">
        <v>259</v>
      </c>
      <c r="G193" s="107" t="s">
        <v>43</v>
      </c>
      <c r="H193" s="62">
        <f>H194</f>
        <v>88183.41</v>
      </c>
      <c r="I193" s="62">
        <f>I194</f>
        <v>88183.41</v>
      </c>
      <c r="J193" s="142">
        <f t="shared" si="2"/>
        <v>100</v>
      </c>
    </row>
    <row r="194" spans="1:10">
      <c r="A194" s="187"/>
      <c r="B194" s="56" t="s">
        <v>46</v>
      </c>
      <c r="C194" s="37" t="s">
        <v>16</v>
      </c>
      <c r="D194" s="37" t="s">
        <v>10</v>
      </c>
      <c r="E194" s="37" t="s">
        <v>134</v>
      </c>
      <c r="F194" s="76" t="s">
        <v>259</v>
      </c>
      <c r="G194" s="107" t="s">
        <v>44</v>
      </c>
      <c r="H194" s="62">
        <f>71428.56+16754.85</f>
        <v>88183.41</v>
      </c>
      <c r="I194" s="62">
        <v>88183.41</v>
      </c>
      <c r="J194" s="142">
        <f t="shared" si="2"/>
        <v>100</v>
      </c>
    </row>
    <row r="195" spans="1:10" ht="38.25">
      <c r="A195" s="187"/>
      <c r="B195" s="108" t="s">
        <v>360</v>
      </c>
      <c r="C195" s="33" t="s">
        <v>16</v>
      </c>
      <c r="D195" s="33" t="s">
        <v>10</v>
      </c>
      <c r="E195" s="33" t="s">
        <v>134</v>
      </c>
      <c r="F195" s="33" t="s">
        <v>361</v>
      </c>
      <c r="G195" s="34"/>
      <c r="H195" s="62">
        <f>H196</f>
        <v>375206.18000000005</v>
      </c>
      <c r="I195" s="62">
        <f>I196</f>
        <v>374643.43</v>
      </c>
      <c r="J195" s="142">
        <f t="shared" si="2"/>
        <v>99.850015796648108</v>
      </c>
    </row>
    <row r="196" spans="1:10" ht="25.5">
      <c r="A196" s="187"/>
      <c r="B196" s="23" t="s">
        <v>45</v>
      </c>
      <c r="C196" s="37" t="s">
        <v>16</v>
      </c>
      <c r="D196" s="37" t="s">
        <v>10</v>
      </c>
      <c r="E196" s="37" t="s">
        <v>134</v>
      </c>
      <c r="F196" s="76" t="s">
        <v>361</v>
      </c>
      <c r="G196" s="107" t="s">
        <v>43</v>
      </c>
      <c r="H196" s="62">
        <f>H197</f>
        <v>375206.18000000005</v>
      </c>
      <c r="I196" s="62">
        <f>I197</f>
        <v>374643.43</v>
      </c>
      <c r="J196" s="142">
        <f t="shared" si="2"/>
        <v>99.850015796648108</v>
      </c>
    </row>
    <row r="197" spans="1:10">
      <c r="A197" s="187"/>
      <c r="B197" s="56" t="s">
        <v>46</v>
      </c>
      <c r="C197" s="37" t="s">
        <v>16</v>
      </c>
      <c r="D197" s="37" t="s">
        <v>10</v>
      </c>
      <c r="E197" s="37" t="s">
        <v>134</v>
      </c>
      <c r="F197" s="76" t="s">
        <v>361</v>
      </c>
      <c r="G197" s="107" t="s">
        <v>44</v>
      </c>
      <c r="H197" s="62">
        <v>375206.18000000005</v>
      </c>
      <c r="I197" s="62">
        <v>374643.43</v>
      </c>
      <c r="J197" s="142">
        <f t="shared" si="2"/>
        <v>99.850015796648108</v>
      </c>
    </row>
    <row r="198" spans="1:10">
      <c r="A198" s="187"/>
      <c r="B198" s="56" t="s">
        <v>362</v>
      </c>
      <c r="C198" s="76" t="s">
        <v>16</v>
      </c>
      <c r="D198" s="76" t="s">
        <v>10</v>
      </c>
      <c r="E198" s="76" t="s">
        <v>315</v>
      </c>
      <c r="F198" s="76" t="s">
        <v>363</v>
      </c>
      <c r="G198" s="107"/>
      <c r="H198" s="62">
        <f>H199</f>
        <v>5847872</v>
      </c>
      <c r="I198" s="62">
        <f>I199</f>
        <v>5847871.9999999991</v>
      </c>
      <c r="J198" s="142">
        <f t="shared" si="2"/>
        <v>99.999999999999986</v>
      </c>
    </row>
    <row r="199" spans="1:10" ht="25.5">
      <c r="A199" s="187"/>
      <c r="B199" s="23" t="s">
        <v>45</v>
      </c>
      <c r="C199" s="76" t="s">
        <v>16</v>
      </c>
      <c r="D199" s="76" t="s">
        <v>10</v>
      </c>
      <c r="E199" s="76" t="s">
        <v>315</v>
      </c>
      <c r="F199" s="76" t="s">
        <v>363</v>
      </c>
      <c r="G199" s="107" t="s">
        <v>43</v>
      </c>
      <c r="H199" s="62">
        <f>H200</f>
        <v>5847872</v>
      </c>
      <c r="I199" s="62">
        <f>I200</f>
        <v>5847871.9999999991</v>
      </c>
      <c r="J199" s="142">
        <f t="shared" si="2"/>
        <v>99.999999999999986</v>
      </c>
    </row>
    <row r="200" spans="1:10">
      <c r="A200" s="187"/>
      <c r="B200" s="56" t="s">
        <v>46</v>
      </c>
      <c r="C200" s="76" t="s">
        <v>16</v>
      </c>
      <c r="D200" s="76" t="s">
        <v>10</v>
      </c>
      <c r="E200" s="76" t="s">
        <v>315</v>
      </c>
      <c r="F200" s="76" t="s">
        <v>363</v>
      </c>
      <c r="G200" s="107" t="s">
        <v>44</v>
      </c>
      <c r="H200" s="61">
        <f>4736776.32+1111095.68</f>
        <v>5847872</v>
      </c>
      <c r="I200" s="61">
        <v>5847871.9999999991</v>
      </c>
      <c r="J200" s="142">
        <f t="shared" si="2"/>
        <v>99.999999999999986</v>
      </c>
    </row>
    <row r="201" spans="1:10" ht="38.25">
      <c r="A201" s="147" t="s">
        <v>112</v>
      </c>
      <c r="B201" s="24" t="s">
        <v>111</v>
      </c>
      <c r="C201" s="4" t="s">
        <v>16</v>
      </c>
      <c r="D201" s="4" t="s">
        <v>14</v>
      </c>
      <c r="E201" s="4" t="s">
        <v>134</v>
      </c>
      <c r="F201" s="4" t="s">
        <v>135</v>
      </c>
      <c r="G201" s="13"/>
      <c r="H201" s="59">
        <f>+H202+H205+H208+H211</f>
        <v>16208048</v>
      </c>
      <c r="I201" s="59">
        <f>+I202+I205+I208+I211</f>
        <v>12080641.689999999</v>
      </c>
      <c r="J201" s="141">
        <f t="shared" ref="J201:J261" si="3">I201/H201*100</f>
        <v>74.534834114509039</v>
      </c>
    </row>
    <row r="202" spans="1:10">
      <c r="A202" s="208"/>
      <c r="B202" s="56" t="s">
        <v>113</v>
      </c>
      <c r="C202" s="54" t="s">
        <v>16</v>
      </c>
      <c r="D202" s="54" t="s">
        <v>14</v>
      </c>
      <c r="E202" s="54" t="s">
        <v>134</v>
      </c>
      <c r="F202" s="54" t="s">
        <v>150</v>
      </c>
      <c r="G202" s="55"/>
      <c r="H202" s="66">
        <f>H203</f>
        <v>42000</v>
      </c>
      <c r="I202" s="66">
        <f>I203</f>
        <v>42000</v>
      </c>
      <c r="J202" s="142">
        <f t="shared" si="3"/>
        <v>100</v>
      </c>
    </row>
    <row r="203" spans="1:10" ht="25.5">
      <c r="A203" s="208"/>
      <c r="B203" s="23" t="s">
        <v>45</v>
      </c>
      <c r="C203" s="54" t="s">
        <v>16</v>
      </c>
      <c r="D203" s="54" t="s">
        <v>14</v>
      </c>
      <c r="E203" s="54" t="s">
        <v>134</v>
      </c>
      <c r="F203" s="54" t="s">
        <v>150</v>
      </c>
      <c r="G203" s="55" t="s">
        <v>43</v>
      </c>
      <c r="H203" s="66">
        <f>H204</f>
        <v>42000</v>
      </c>
      <c r="I203" s="66">
        <f>I204</f>
        <v>42000</v>
      </c>
      <c r="J203" s="142">
        <f t="shared" si="3"/>
        <v>100</v>
      </c>
    </row>
    <row r="204" spans="1:10">
      <c r="A204" s="208"/>
      <c r="B204" s="56" t="s">
        <v>46</v>
      </c>
      <c r="C204" s="54" t="s">
        <v>16</v>
      </c>
      <c r="D204" s="54" t="s">
        <v>14</v>
      </c>
      <c r="E204" s="54" t="s">
        <v>134</v>
      </c>
      <c r="F204" s="54" t="s">
        <v>150</v>
      </c>
      <c r="G204" s="55" t="s">
        <v>44</v>
      </c>
      <c r="H204" s="62">
        <v>42000</v>
      </c>
      <c r="I204" s="62">
        <v>42000</v>
      </c>
      <c r="J204" s="142">
        <f t="shared" si="3"/>
        <v>100</v>
      </c>
    </row>
    <row r="205" spans="1:10">
      <c r="A205" s="208"/>
      <c r="B205" s="56" t="s">
        <v>114</v>
      </c>
      <c r="C205" s="54" t="s">
        <v>16</v>
      </c>
      <c r="D205" s="54" t="s">
        <v>14</v>
      </c>
      <c r="E205" s="54" t="s">
        <v>134</v>
      </c>
      <c r="F205" s="54" t="s">
        <v>151</v>
      </c>
      <c r="G205" s="55"/>
      <c r="H205" s="66">
        <f>H206</f>
        <v>14926048</v>
      </c>
      <c r="I205" s="66">
        <f>I206</f>
        <v>10838019.689999999</v>
      </c>
      <c r="J205" s="142">
        <f t="shared" si="3"/>
        <v>72.611448723734512</v>
      </c>
    </row>
    <row r="206" spans="1:10" ht="25.5">
      <c r="A206" s="208"/>
      <c r="B206" s="23" t="s">
        <v>45</v>
      </c>
      <c r="C206" s="54" t="s">
        <v>16</v>
      </c>
      <c r="D206" s="54" t="s">
        <v>14</v>
      </c>
      <c r="E206" s="54" t="s">
        <v>134</v>
      </c>
      <c r="F206" s="54" t="s">
        <v>151</v>
      </c>
      <c r="G206" s="55" t="s">
        <v>43</v>
      </c>
      <c r="H206" s="66">
        <f>H207</f>
        <v>14926048</v>
      </c>
      <c r="I206" s="66">
        <f>I207</f>
        <v>10838019.689999999</v>
      </c>
      <c r="J206" s="142">
        <f t="shared" si="3"/>
        <v>72.611448723734512</v>
      </c>
    </row>
    <row r="207" spans="1:10">
      <c r="A207" s="208"/>
      <c r="B207" s="56" t="s">
        <v>46</v>
      </c>
      <c r="C207" s="54" t="s">
        <v>16</v>
      </c>
      <c r="D207" s="54" t="s">
        <v>14</v>
      </c>
      <c r="E207" s="54" t="s">
        <v>134</v>
      </c>
      <c r="F207" s="54" t="s">
        <v>151</v>
      </c>
      <c r="G207" s="55" t="s">
        <v>44</v>
      </c>
      <c r="H207" s="62">
        <v>14926048</v>
      </c>
      <c r="I207" s="62">
        <v>10838019.689999999</v>
      </c>
      <c r="J207" s="142">
        <f t="shared" si="3"/>
        <v>72.611448723734512</v>
      </c>
    </row>
    <row r="208" spans="1:10" ht="51">
      <c r="A208" s="208"/>
      <c r="B208" s="56" t="s">
        <v>283</v>
      </c>
      <c r="C208" s="54" t="s">
        <v>16</v>
      </c>
      <c r="D208" s="54" t="s">
        <v>14</v>
      </c>
      <c r="E208" s="54" t="s">
        <v>134</v>
      </c>
      <c r="F208" s="54" t="s">
        <v>215</v>
      </c>
      <c r="G208" s="55"/>
      <c r="H208" s="62">
        <f>H209</f>
        <v>140000</v>
      </c>
      <c r="I208" s="62">
        <f>I209</f>
        <v>100622</v>
      </c>
      <c r="J208" s="142">
        <f t="shared" si="3"/>
        <v>71.872857142857143</v>
      </c>
    </row>
    <row r="209" spans="1:10" ht="25.5">
      <c r="A209" s="208"/>
      <c r="B209" s="23" t="s">
        <v>45</v>
      </c>
      <c r="C209" s="54" t="s">
        <v>16</v>
      </c>
      <c r="D209" s="54" t="s">
        <v>14</v>
      </c>
      <c r="E209" s="54" t="s">
        <v>134</v>
      </c>
      <c r="F209" s="54" t="s">
        <v>215</v>
      </c>
      <c r="G209" s="55" t="s">
        <v>43</v>
      </c>
      <c r="H209" s="62">
        <f>H210</f>
        <v>140000</v>
      </c>
      <c r="I209" s="62">
        <f>I210</f>
        <v>100622</v>
      </c>
      <c r="J209" s="142">
        <f t="shared" si="3"/>
        <v>71.872857142857143</v>
      </c>
    </row>
    <row r="210" spans="1:10">
      <c r="A210" s="211"/>
      <c r="B210" s="56" t="s">
        <v>46</v>
      </c>
      <c r="C210" s="54" t="s">
        <v>16</v>
      </c>
      <c r="D210" s="54" t="s">
        <v>14</v>
      </c>
      <c r="E210" s="54" t="s">
        <v>134</v>
      </c>
      <c r="F210" s="54" t="s">
        <v>215</v>
      </c>
      <c r="G210" s="55" t="s">
        <v>44</v>
      </c>
      <c r="H210" s="62">
        <v>140000</v>
      </c>
      <c r="I210" s="62">
        <v>100622</v>
      </c>
      <c r="J210" s="142">
        <f t="shared" si="3"/>
        <v>71.872857142857143</v>
      </c>
    </row>
    <row r="211" spans="1:10" ht="25.5">
      <c r="A211" s="189"/>
      <c r="B211" s="197" t="s">
        <v>418</v>
      </c>
      <c r="C211" s="33" t="s">
        <v>16</v>
      </c>
      <c r="D211" s="33" t="s">
        <v>14</v>
      </c>
      <c r="E211" s="33" t="s">
        <v>134</v>
      </c>
      <c r="F211" s="33" t="s">
        <v>419</v>
      </c>
      <c r="G211" s="34"/>
      <c r="H211" s="62">
        <f>H212</f>
        <v>1100000</v>
      </c>
      <c r="I211" s="62">
        <f>I212</f>
        <v>1100000</v>
      </c>
      <c r="J211" s="142">
        <f t="shared" si="3"/>
        <v>100</v>
      </c>
    </row>
    <row r="212" spans="1:10" ht="25.5">
      <c r="A212" s="189"/>
      <c r="B212" s="23" t="s">
        <v>45</v>
      </c>
      <c r="C212" s="33" t="s">
        <v>16</v>
      </c>
      <c r="D212" s="33" t="s">
        <v>14</v>
      </c>
      <c r="E212" s="33" t="s">
        <v>134</v>
      </c>
      <c r="F212" s="33" t="s">
        <v>419</v>
      </c>
      <c r="G212" s="34" t="s">
        <v>43</v>
      </c>
      <c r="H212" s="62">
        <f>H213</f>
        <v>1100000</v>
      </c>
      <c r="I212" s="62">
        <f>I213</f>
        <v>1100000</v>
      </c>
      <c r="J212" s="142">
        <f t="shared" si="3"/>
        <v>100</v>
      </c>
    </row>
    <row r="213" spans="1:10">
      <c r="A213" s="189"/>
      <c r="B213" s="56" t="s">
        <v>46</v>
      </c>
      <c r="C213" s="33" t="s">
        <v>16</v>
      </c>
      <c r="D213" s="33" t="s">
        <v>14</v>
      </c>
      <c r="E213" s="33" t="s">
        <v>134</v>
      </c>
      <c r="F213" s="33" t="s">
        <v>419</v>
      </c>
      <c r="G213" s="34" t="s">
        <v>44</v>
      </c>
      <c r="H213" s="62">
        <v>1100000</v>
      </c>
      <c r="I213" s="62">
        <v>1100000</v>
      </c>
      <c r="J213" s="142">
        <f t="shared" si="3"/>
        <v>100</v>
      </c>
    </row>
    <row r="214" spans="1:10">
      <c r="A214" s="147"/>
      <c r="B214" s="56"/>
      <c r="C214" s="54"/>
      <c r="D214" s="54"/>
      <c r="E214" s="54"/>
      <c r="F214" s="54"/>
      <c r="G214" s="55"/>
      <c r="H214" s="62"/>
      <c r="I214" s="62"/>
      <c r="J214" s="180"/>
    </row>
    <row r="215" spans="1:10" ht="60">
      <c r="A215" s="191" t="s">
        <v>14</v>
      </c>
      <c r="B215" s="25" t="s">
        <v>300</v>
      </c>
      <c r="C215" s="5" t="s">
        <v>9</v>
      </c>
      <c r="D215" s="5" t="s">
        <v>22</v>
      </c>
      <c r="E215" s="5" t="s">
        <v>134</v>
      </c>
      <c r="F215" s="5" t="s">
        <v>135</v>
      </c>
      <c r="G215" s="12"/>
      <c r="H215" s="60">
        <f>H216+H219+H222+H225+H233+H236+H239+H228</f>
        <v>1415059.26</v>
      </c>
      <c r="I215" s="60">
        <f>I216+I219+I222+I225+I233+I236+I239+I228</f>
        <v>1119313.1299999999</v>
      </c>
      <c r="J215" s="140">
        <f t="shared" si="3"/>
        <v>79.100088712892486</v>
      </c>
    </row>
    <row r="216" spans="1:10">
      <c r="A216" s="202"/>
      <c r="B216" s="86" t="s">
        <v>299</v>
      </c>
      <c r="C216" s="54" t="s">
        <v>9</v>
      </c>
      <c r="D216" s="54" t="s">
        <v>22</v>
      </c>
      <c r="E216" s="54" t="s">
        <v>134</v>
      </c>
      <c r="F216" s="54" t="s">
        <v>158</v>
      </c>
      <c r="G216" s="55"/>
      <c r="H216" s="66">
        <f>H217</f>
        <v>86500</v>
      </c>
      <c r="I216" s="66">
        <f>I217</f>
        <v>80435.069999999992</v>
      </c>
      <c r="J216" s="142">
        <f t="shared" si="3"/>
        <v>92.988520231213869</v>
      </c>
    </row>
    <row r="217" spans="1:10">
      <c r="A217" s="201"/>
      <c r="B217" s="163" t="s">
        <v>54</v>
      </c>
      <c r="C217" s="54" t="s">
        <v>9</v>
      </c>
      <c r="D217" s="54" t="s">
        <v>22</v>
      </c>
      <c r="E217" s="54" t="s">
        <v>134</v>
      </c>
      <c r="F217" s="54" t="s">
        <v>158</v>
      </c>
      <c r="G217" s="55" t="s">
        <v>52</v>
      </c>
      <c r="H217" s="66">
        <f>H218</f>
        <v>86500</v>
      </c>
      <c r="I217" s="66">
        <f>I218</f>
        <v>80435.069999999992</v>
      </c>
      <c r="J217" s="142">
        <f t="shared" si="3"/>
        <v>92.988520231213869</v>
      </c>
    </row>
    <row r="218" spans="1:10" ht="25.5">
      <c r="A218" s="201"/>
      <c r="B218" s="148" t="s">
        <v>55</v>
      </c>
      <c r="C218" s="54" t="s">
        <v>9</v>
      </c>
      <c r="D218" s="54" t="s">
        <v>22</v>
      </c>
      <c r="E218" s="54" t="s">
        <v>134</v>
      </c>
      <c r="F218" s="54" t="s">
        <v>158</v>
      </c>
      <c r="G218" s="55" t="s">
        <v>53</v>
      </c>
      <c r="H218" s="62">
        <v>86500</v>
      </c>
      <c r="I218" s="62">
        <v>80435.069999999992</v>
      </c>
      <c r="J218" s="142">
        <f t="shared" si="3"/>
        <v>92.988520231213869</v>
      </c>
    </row>
    <row r="219" spans="1:10" ht="25.5">
      <c r="A219" s="201"/>
      <c r="B219" s="86" t="s">
        <v>219</v>
      </c>
      <c r="C219" s="54" t="s">
        <v>9</v>
      </c>
      <c r="D219" s="54" t="s">
        <v>22</v>
      </c>
      <c r="E219" s="54" t="s">
        <v>134</v>
      </c>
      <c r="F219" s="33" t="s">
        <v>218</v>
      </c>
      <c r="G219" s="34"/>
      <c r="H219" s="66">
        <f>H220</f>
        <v>10000</v>
      </c>
      <c r="I219" s="66">
        <f>I220</f>
        <v>0</v>
      </c>
      <c r="J219" s="142">
        <f t="shared" si="3"/>
        <v>0</v>
      </c>
    </row>
    <row r="220" spans="1:10" ht="25.5">
      <c r="A220" s="201"/>
      <c r="B220" s="86" t="s">
        <v>352</v>
      </c>
      <c r="C220" s="54" t="s">
        <v>9</v>
      </c>
      <c r="D220" s="54" t="s">
        <v>22</v>
      </c>
      <c r="E220" s="54" t="s">
        <v>134</v>
      </c>
      <c r="F220" s="33" t="s">
        <v>218</v>
      </c>
      <c r="G220" s="34" t="s">
        <v>36</v>
      </c>
      <c r="H220" s="61">
        <f>H221</f>
        <v>10000</v>
      </c>
      <c r="I220" s="61">
        <f>I221</f>
        <v>0</v>
      </c>
      <c r="J220" s="142">
        <f t="shared" si="3"/>
        <v>0</v>
      </c>
    </row>
    <row r="221" spans="1:10" ht="25.5">
      <c r="A221" s="201"/>
      <c r="B221" s="74" t="s">
        <v>38</v>
      </c>
      <c r="C221" s="54" t="s">
        <v>9</v>
      </c>
      <c r="D221" s="54" t="s">
        <v>22</v>
      </c>
      <c r="E221" s="54" t="s">
        <v>134</v>
      </c>
      <c r="F221" s="33" t="s">
        <v>218</v>
      </c>
      <c r="G221" s="34" t="s">
        <v>37</v>
      </c>
      <c r="H221" s="61">
        <v>10000</v>
      </c>
      <c r="I221" s="61"/>
      <c r="J221" s="142">
        <f t="shared" si="3"/>
        <v>0</v>
      </c>
    </row>
    <row r="222" spans="1:10">
      <c r="A222" s="201"/>
      <c r="B222" s="157" t="s">
        <v>282</v>
      </c>
      <c r="C222" s="54" t="s">
        <v>9</v>
      </c>
      <c r="D222" s="54" t="s">
        <v>22</v>
      </c>
      <c r="E222" s="54" t="s">
        <v>134</v>
      </c>
      <c r="F222" s="33" t="s">
        <v>281</v>
      </c>
      <c r="G222" s="34"/>
      <c r="H222" s="61">
        <f>H223</f>
        <v>50000</v>
      </c>
      <c r="I222" s="61">
        <f>I223</f>
        <v>0</v>
      </c>
      <c r="J222" s="142">
        <f t="shared" si="3"/>
        <v>0</v>
      </c>
    </row>
    <row r="223" spans="1:10">
      <c r="A223" s="201"/>
      <c r="B223" s="163" t="s">
        <v>54</v>
      </c>
      <c r="C223" s="54" t="s">
        <v>9</v>
      </c>
      <c r="D223" s="54" t="s">
        <v>22</v>
      </c>
      <c r="E223" s="54" t="s">
        <v>134</v>
      </c>
      <c r="F223" s="33" t="s">
        <v>281</v>
      </c>
      <c r="G223" s="34" t="s">
        <v>52</v>
      </c>
      <c r="H223" s="61">
        <f>H224</f>
        <v>50000</v>
      </c>
      <c r="I223" s="61">
        <f>I224</f>
        <v>0</v>
      </c>
      <c r="J223" s="142">
        <f t="shared" si="3"/>
        <v>0</v>
      </c>
    </row>
    <row r="224" spans="1:10" ht="25.5">
      <c r="A224" s="201"/>
      <c r="B224" s="148" t="s">
        <v>55</v>
      </c>
      <c r="C224" s="54" t="s">
        <v>9</v>
      </c>
      <c r="D224" s="54" t="s">
        <v>22</v>
      </c>
      <c r="E224" s="54" t="s">
        <v>134</v>
      </c>
      <c r="F224" s="33" t="s">
        <v>281</v>
      </c>
      <c r="G224" s="34" t="s">
        <v>53</v>
      </c>
      <c r="H224" s="61">
        <v>50000</v>
      </c>
      <c r="I224" s="61"/>
      <c r="J224" s="142">
        <f t="shared" si="3"/>
        <v>0</v>
      </c>
    </row>
    <row r="225" spans="1:10">
      <c r="A225" s="201"/>
      <c r="B225" s="86" t="s">
        <v>35</v>
      </c>
      <c r="C225" s="54" t="s">
        <v>9</v>
      </c>
      <c r="D225" s="54" t="s">
        <v>22</v>
      </c>
      <c r="E225" s="54" t="s">
        <v>134</v>
      </c>
      <c r="F225" s="54" t="s">
        <v>160</v>
      </c>
      <c r="G225" s="55"/>
      <c r="H225" s="66">
        <f>H226</f>
        <v>50000</v>
      </c>
      <c r="I225" s="66">
        <f>I226</f>
        <v>50000</v>
      </c>
      <c r="J225" s="142">
        <f t="shared" si="3"/>
        <v>100</v>
      </c>
    </row>
    <row r="226" spans="1:10" ht="25.5">
      <c r="A226" s="201"/>
      <c r="B226" s="86" t="s">
        <v>352</v>
      </c>
      <c r="C226" s="54" t="s">
        <v>9</v>
      </c>
      <c r="D226" s="54" t="s">
        <v>22</v>
      </c>
      <c r="E226" s="54" t="s">
        <v>134</v>
      </c>
      <c r="F226" s="54" t="s">
        <v>160</v>
      </c>
      <c r="G226" s="55" t="s">
        <v>36</v>
      </c>
      <c r="H226" s="66">
        <f>H227</f>
        <v>50000</v>
      </c>
      <c r="I226" s="66">
        <f>I227</f>
        <v>50000</v>
      </c>
      <c r="J226" s="142">
        <f t="shared" si="3"/>
        <v>100</v>
      </c>
    </row>
    <row r="227" spans="1:10" ht="25.5">
      <c r="A227" s="201"/>
      <c r="B227" s="74" t="s">
        <v>38</v>
      </c>
      <c r="C227" s="54" t="s">
        <v>9</v>
      </c>
      <c r="D227" s="54" t="s">
        <v>22</v>
      </c>
      <c r="E227" s="54" t="s">
        <v>134</v>
      </c>
      <c r="F227" s="54" t="s">
        <v>160</v>
      </c>
      <c r="G227" s="55" t="s">
        <v>37</v>
      </c>
      <c r="H227" s="62">
        <v>50000</v>
      </c>
      <c r="I227" s="62">
        <v>50000</v>
      </c>
      <c r="J227" s="142">
        <f t="shared" si="3"/>
        <v>100</v>
      </c>
    </row>
    <row r="228" spans="1:10">
      <c r="A228" s="201"/>
      <c r="B228" s="74" t="s">
        <v>364</v>
      </c>
      <c r="C228" s="33" t="s">
        <v>9</v>
      </c>
      <c r="D228" s="33" t="s">
        <v>22</v>
      </c>
      <c r="E228" s="33" t="s">
        <v>134</v>
      </c>
      <c r="F228" s="106" t="s">
        <v>365</v>
      </c>
      <c r="G228" s="34"/>
      <c r="H228" s="62">
        <f>H229+H231</f>
        <v>463877.26</v>
      </c>
      <c r="I228" s="62">
        <f>I229+I231</f>
        <v>463877.26</v>
      </c>
      <c r="J228" s="142">
        <f t="shared" si="3"/>
        <v>100</v>
      </c>
    </row>
    <row r="229" spans="1:10" ht="25.5">
      <c r="A229" s="201"/>
      <c r="B229" s="86" t="s">
        <v>352</v>
      </c>
      <c r="C229" s="33" t="s">
        <v>9</v>
      </c>
      <c r="D229" s="33" t="s">
        <v>22</v>
      </c>
      <c r="E229" s="33" t="s">
        <v>134</v>
      </c>
      <c r="F229" s="106" t="s">
        <v>365</v>
      </c>
      <c r="G229" s="34" t="s">
        <v>36</v>
      </c>
      <c r="H229" s="62">
        <f>H230</f>
        <v>233877.26</v>
      </c>
      <c r="I229" s="62">
        <f>I230</f>
        <v>233877.26</v>
      </c>
      <c r="J229" s="142">
        <f t="shared" si="3"/>
        <v>100</v>
      </c>
    </row>
    <row r="230" spans="1:10" ht="25.5">
      <c r="A230" s="201"/>
      <c r="B230" s="74" t="s">
        <v>38</v>
      </c>
      <c r="C230" s="33" t="s">
        <v>9</v>
      </c>
      <c r="D230" s="33" t="s">
        <v>22</v>
      </c>
      <c r="E230" s="33" t="s">
        <v>134</v>
      </c>
      <c r="F230" s="106" t="s">
        <v>365</v>
      </c>
      <c r="G230" s="34" t="s">
        <v>37</v>
      </c>
      <c r="H230" s="62">
        <v>233877.26</v>
      </c>
      <c r="I230" s="62">
        <v>233877.26</v>
      </c>
      <c r="J230" s="142">
        <f t="shared" si="3"/>
        <v>100</v>
      </c>
    </row>
    <row r="231" spans="1:10">
      <c r="A231" s="201"/>
      <c r="B231" s="109" t="s">
        <v>39</v>
      </c>
      <c r="C231" s="33" t="s">
        <v>9</v>
      </c>
      <c r="D231" s="33" t="s">
        <v>22</v>
      </c>
      <c r="E231" s="33" t="s">
        <v>134</v>
      </c>
      <c r="F231" s="106" t="s">
        <v>365</v>
      </c>
      <c r="G231" s="34" t="s">
        <v>40</v>
      </c>
      <c r="H231" s="62">
        <f>H232</f>
        <v>230000</v>
      </c>
      <c r="I231" s="62">
        <f>I232</f>
        <v>230000</v>
      </c>
      <c r="J231" s="142">
        <f t="shared" si="3"/>
        <v>100</v>
      </c>
    </row>
    <row r="232" spans="1:10">
      <c r="A232" s="201"/>
      <c r="B232" s="110" t="s">
        <v>257</v>
      </c>
      <c r="C232" s="33" t="s">
        <v>9</v>
      </c>
      <c r="D232" s="33" t="s">
        <v>22</v>
      </c>
      <c r="E232" s="33" t="s">
        <v>134</v>
      </c>
      <c r="F232" s="106" t="s">
        <v>365</v>
      </c>
      <c r="G232" s="34" t="s">
        <v>258</v>
      </c>
      <c r="H232" s="62">
        <v>230000</v>
      </c>
      <c r="I232" s="62">
        <v>230000</v>
      </c>
      <c r="J232" s="142">
        <f t="shared" si="3"/>
        <v>100</v>
      </c>
    </row>
    <row r="233" spans="1:10" ht="25.5">
      <c r="A233" s="201"/>
      <c r="B233" s="86" t="s">
        <v>34</v>
      </c>
      <c r="C233" s="54" t="s">
        <v>9</v>
      </c>
      <c r="D233" s="54" t="s">
        <v>22</v>
      </c>
      <c r="E233" s="54" t="s">
        <v>134</v>
      </c>
      <c r="F233" s="54" t="s">
        <v>250</v>
      </c>
      <c r="G233" s="55"/>
      <c r="H233" s="66">
        <f>H234</f>
        <v>630000</v>
      </c>
      <c r="I233" s="66">
        <f>I234</f>
        <v>435000</v>
      </c>
      <c r="J233" s="142">
        <f t="shared" si="3"/>
        <v>69.047619047619051</v>
      </c>
    </row>
    <row r="234" spans="1:10">
      <c r="A234" s="201"/>
      <c r="B234" s="163" t="s">
        <v>54</v>
      </c>
      <c r="C234" s="54" t="s">
        <v>9</v>
      </c>
      <c r="D234" s="54" t="s">
        <v>22</v>
      </c>
      <c r="E234" s="54" t="s">
        <v>134</v>
      </c>
      <c r="F234" s="54" t="s">
        <v>250</v>
      </c>
      <c r="G234" s="55" t="s">
        <v>52</v>
      </c>
      <c r="H234" s="66">
        <f>H235</f>
        <v>630000</v>
      </c>
      <c r="I234" s="66">
        <f>I235</f>
        <v>435000</v>
      </c>
      <c r="J234" s="142">
        <f t="shared" si="3"/>
        <v>69.047619047619051</v>
      </c>
    </row>
    <row r="235" spans="1:10" ht="25.5">
      <c r="A235" s="201"/>
      <c r="B235" s="148" t="s">
        <v>55</v>
      </c>
      <c r="C235" s="54" t="s">
        <v>9</v>
      </c>
      <c r="D235" s="54" t="s">
        <v>22</v>
      </c>
      <c r="E235" s="54" t="s">
        <v>134</v>
      </c>
      <c r="F235" s="54" t="s">
        <v>250</v>
      </c>
      <c r="G235" s="55" t="s">
        <v>53</v>
      </c>
      <c r="H235" s="61">
        <v>630000</v>
      </c>
      <c r="I235" s="61">
        <v>435000</v>
      </c>
      <c r="J235" s="142">
        <f t="shared" si="3"/>
        <v>69.047619047619051</v>
      </c>
    </row>
    <row r="236" spans="1:10" ht="25.5">
      <c r="A236" s="201"/>
      <c r="B236" s="78" t="s">
        <v>252</v>
      </c>
      <c r="C236" s="54" t="s">
        <v>9</v>
      </c>
      <c r="D236" s="54" t="s">
        <v>22</v>
      </c>
      <c r="E236" s="54" t="s">
        <v>134</v>
      </c>
      <c r="F236" s="54" t="s">
        <v>251</v>
      </c>
      <c r="G236" s="55"/>
      <c r="H236" s="61">
        <f>H237</f>
        <v>89682</v>
      </c>
      <c r="I236" s="61">
        <f>I237</f>
        <v>55000.800000000003</v>
      </c>
      <c r="J236" s="142">
        <f t="shared" si="3"/>
        <v>61.328694721348768</v>
      </c>
    </row>
    <row r="237" spans="1:10">
      <c r="A237" s="201"/>
      <c r="B237" s="86" t="s">
        <v>54</v>
      </c>
      <c r="C237" s="54" t="s">
        <v>9</v>
      </c>
      <c r="D237" s="54" t="s">
        <v>22</v>
      </c>
      <c r="E237" s="54" t="s">
        <v>134</v>
      </c>
      <c r="F237" s="54" t="s">
        <v>251</v>
      </c>
      <c r="G237" s="55" t="s">
        <v>52</v>
      </c>
      <c r="H237" s="61">
        <f>H238</f>
        <v>89682</v>
      </c>
      <c r="I237" s="61">
        <f>I238</f>
        <v>55000.800000000003</v>
      </c>
      <c r="J237" s="142">
        <f t="shared" si="3"/>
        <v>61.328694721348768</v>
      </c>
    </row>
    <row r="238" spans="1:10" ht="25.5">
      <c r="A238" s="201"/>
      <c r="B238" s="78" t="s">
        <v>55</v>
      </c>
      <c r="C238" s="54" t="s">
        <v>9</v>
      </c>
      <c r="D238" s="54" t="s">
        <v>22</v>
      </c>
      <c r="E238" s="54" t="s">
        <v>134</v>
      </c>
      <c r="F238" s="54" t="s">
        <v>251</v>
      </c>
      <c r="G238" s="55" t="s">
        <v>53</v>
      </c>
      <c r="H238" s="62">
        <v>89682</v>
      </c>
      <c r="I238" s="62">
        <v>55000.800000000003</v>
      </c>
      <c r="J238" s="142">
        <f t="shared" si="3"/>
        <v>61.328694721348768</v>
      </c>
    </row>
    <row r="239" spans="1:10">
      <c r="A239" s="201"/>
      <c r="B239" s="86" t="s">
        <v>33</v>
      </c>
      <c r="C239" s="54" t="s">
        <v>9</v>
      </c>
      <c r="D239" s="54" t="s">
        <v>22</v>
      </c>
      <c r="E239" s="54" t="s">
        <v>134</v>
      </c>
      <c r="F239" s="54" t="s">
        <v>159</v>
      </c>
      <c r="G239" s="55"/>
      <c r="H239" s="66">
        <f>+H240</f>
        <v>35000</v>
      </c>
      <c r="I239" s="66">
        <f>+I240</f>
        <v>35000</v>
      </c>
      <c r="J239" s="142">
        <f t="shared" si="3"/>
        <v>100</v>
      </c>
    </row>
    <row r="240" spans="1:10" ht="25.5">
      <c r="A240" s="201"/>
      <c r="B240" s="86" t="s">
        <v>352</v>
      </c>
      <c r="C240" s="54" t="s">
        <v>9</v>
      </c>
      <c r="D240" s="54" t="s">
        <v>22</v>
      </c>
      <c r="E240" s="54" t="s">
        <v>134</v>
      </c>
      <c r="F240" s="54" t="s">
        <v>159</v>
      </c>
      <c r="G240" s="55" t="s">
        <v>36</v>
      </c>
      <c r="H240" s="66">
        <f>H241</f>
        <v>35000</v>
      </c>
      <c r="I240" s="66">
        <f>I241</f>
        <v>35000</v>
      </c>
      <c r="J240" s="142">
        <f t="shared" si="3"/>
        <v>100</v>
      </c>
    </row>
    <row r="241" spans="1:10" ht="25.5">
      <c r="A241" s="201"/>
      <c r="B241" s="74" t="s">
        <v>38</v>
      </c>
      <c r="C241" s="54" t="s">
        <v>9</v>
      </c>
      <c r="D241" s="54" t="s">
        <v>22</v>
      </c>
      <c r="E241" s="54" t="s">
        <v>134</v>
      </c>
      <c r="F241" s="54" t="s">
        <v>159</v>
      </c>
      <c r="G241" s="55" t="s">
        <v>37</v>
      </c>
      <c r="H241" s="61">
        <v>35000</v>
      </c>
      <c r="I241" s="61">
        <v>35000</v>
      </c>
      <c r="J241" s="142">
        <f t="shared" si="3"/>
        <v>100</v>
      </c>
    </row>
    <row r="242" spans="1:10">
      <c r="A242" s="53"/>
      <c r="B242" s="56"/>
      <c r="C242" s="54"/>
      <c r="D242" s="54"/>
      <c r="E242" s="54"/>
      <c r="F242" s="54"/>
      <c r="G242" s="55"/>
      <c r="H242" s="66"/>
      <c r="I242" s="66"/>
      <c r="J242" s="142"/>
    </row>
    <row r="243" spans="1:10" ht="30">
      <c r="A243" s="191" t="s">
        <v>4</v>
      </c>
      <c r="B243" s="26" t="s">
        <v>366</v>
      </c>
      <c r="C243" s="5" t="s">
        <v>11</v>
      </c>
      <c r="D243" s="5" t="s">
        <v>22</v>
      </c>
      <c r="E243" s="5" t="s">
        <v>134</v>
      </c>
      <c r="F243" s="5" t="s">
        <v>135</v>
      </c>
      <c r="G243" s="14"/>
      <c r="H243" s="60">
        <f>H244+H248</f>
        <v>4314657.3100000005</v>
      </c>
      <c r="I243" s="60">
        <f>I244+I248</f>
        <v>3297790.88</v>
      </c>
      <c r="J243" s="140">
        <f t="shared" si="3"/>
        <v>76.432278233471095</v>
      </c>
    </row>
    <row r="244" spans="1:10">
      <c r="A244" s="183" t="s">
        <v>186</v>
      </c>
      <c r="B244" s="58" t="s">
        <v>367</v>
      </c>
      <c r="C244" s="4" t="s">
        <v>11</v>
      </c>
      <c r="D244" s="4" t="s">
        <v>3</v>
      </c>
      <c r="E244" s="4" t="s">
        <v>134</v>
      </c>
      <c r="F244" s="4" t="s">
        <v>135</v>
      </c>
      <c r="G244" s="13"/>
      <c r="H244" s="59">
        <f t="shared" ref="H244:I246" si="4">H245</f>
        <v>50000</v>
      </c>
      <c r="I244" s="59">
        <f t="shared" si="4"/>
        <v>50000</v>
      </c>
      <c r="J244" s="141">
        <f t="shared" si="3"/>
        <v>100</v>
      </c>
    </row>
    <row r="245" spans="1:10" ht="25.5">
      <c r="A245" s="204"/>
      <c r="B245" s="57" t="s">
        <v>183</v>
      </c>
      <c r="C245" s="54" t="s">
        <v>11</v>
      </c>
      <c r="D245" s="54" t="s">
        <v>3</v>
      </c>
      <c r="E245" s="54" t="s">
        <v>134</v>
      </c>
      <c r="F245" s="54" t="s">
        <v>182</v>
      </c>
      <c r="G245" s="55"/>
      <c r="H245" s="66">
        <f t="shared" si="4"/>
        <v>50000</v>
      </c>
      <c r="I245" s="66">
        <f t="shared" si="4"/>
        <v>50000</v>
      </c>
      <c r="J245" s="142">
        <f t="shared" si="3"/>
        <v>100</v>
      </c>
    </row>
    <row r="246" spans="1:10" ht="25.5">
      <c r="A246" s="204"/>
      <c r="B246" s="56" t="s">
        <v>352</v>
      </c>
      <c r="C246" s="54" t="s">
        <v>11</v>
      </c>
      <c r="D246" s="54" t="s">
        <v>3</v>
      </c>
      <c r="E246" s="54" t="s">
        <v>134</v>
      </c>
      <c r="F246" s="54" t="s">
        <v>182</v>
      </c>
      <c r="G246" s="55" t="s">
        <v>36</v>
      </c>
      <c r="H246" s="66">
        <f t="shared" si="4"/>
        <v>50000</v>
      </c>
      <c r="I246" s="66">
        <f t="shared" si="4"/>
        <v>50000</v>
      </c>
      <c r="J246" s="142">
        <f t="shared" si="3"/>
        <v>100</v>
      </c>
    </row>
    <row r="247" spans="1:10" ht="25.5">
      <c r="A247" s="204"/>
      <c r="B247" s="57" t="s">
        <v>38</v>
      </c>
      <c r="C247" s="54" t="s">
        <v>11</v>
      </c>
      <c r="D247" s="54" t="s">
        <v>3</v>
      </c>
      <c r="E247" s="54" t="s">
        <v>134</v>
      </c>
      <c r="F247" s="54" t="s">
        <v>182</v>
      </c>
      <c r="G247" s="55" t="s">
        <v>37</v>
      </c>
      <c r="H247" s="62">
        <v>50000</v>
      </c>
      <c r="I247" s="62">
        <v>50000</v>
      </c>
      <c r="J247" s="142">
        <f t="shared" si="3"/>
        <v>100</v>
      </c>
    </row>
    <row r="248" spans="1:10" ht="25.5">
      <c r="A248" s="30" t="s">
        <v>187</v>
      </c>
      <c r="B248" s="58" t="s">
        <v>262</v>
      </c>
      <c r="C248" s="4" t="s">
        <v>11</v>
      </c>
      <c r="D248" s="4" t="s">
        <v>10</v>
      </c>
      <c r="E248" s="4" t="s">
        <v>134</v>
      </c>
      <c r="F248" s="4" t="s">
        <v>135</v>
      </c>
      <c r="G248" s="13"/>
      <c r="H248" s="59">
        <f>H252+H255+H249</f>
        <v>4264657.3100000005</v>
      </c>
      <c r="I248" s="59">
        <f>I252+I255+I249</f>
        <v>3247790.88</v>
      </c>
      <c r="J248" s="141">
        <f t="shared" si="3"/>
        <v>76.155963865710916</v>
      </c>
    </row>
    <row r="249" spans="1:10" ht="25.5">
      <c r="A249" s="204"/>
      <c r="B249" s="57" t="s">
        <v>183</v>
      </c>
      <c r="C249" s="54" t="s">
        <v>11</v>
      </c>
      <c r="D249" s="54" t="s">
        <v>10</v>
      </c>
      <c r="E249" s="54" t="s">
        <v>134</v>
      </c>
      <c r="F249" s="54" t="s">
        <v>182</v>
      </c>
      <c r="G249" s="55"/>
      <c r="H249" s="66">
        <f t="shared" ref="H249:I250" si="5">H250</f>
        <v>5000</v>
      </c>
      <c r="I249" s="66">
        <f t="shared" si="5"/>
        <v>5000</v>
      </c>
      <c r="J249" s="142">
        <f t="shared" si="3"/>
        <v>100</v>
      </c>
    </row>
    <row r="250" spans="1:10" ht="25.5">
      <c r="A250" s="204"/>
      <c r="B250" s="57" t="s">
        <v>45</v>
      </c>
      <c r="C250" s="54" t="s">
        <v>11</v>
      </c>
      <c r="D250" s="54" t="s">
        <v>10</v>
      </c>
      <c r="E250" s="54" t="s">
        <v>134</v>
      </c>
      <c r="F250" s="54" t="s">
        <v>182</v>
      </c>
      <c r="G250" s="55" t="s">
        <v>43</v>
      </c>
      <c r="H250" s="66">
        <f t="shared" si="5"/>
        <v>5000</v>
      </c>
      <c r="I250" s="66">
        <f t="shared" si="5"/>
        <v>5000</v>
      </c>
      <c r="J250" s="142">
        <f t="shared" si="3"/>
        <v>100</v>
      </c>
    </row>
    <row r="251" spans="1:10">
      <c r="A251" s="204"/>
      <c r="B251" s="57" t="s">
        <v>46</v>
      </c>
      <c r="C251" s="54" t="s">
        <v>11</v>
      </c>
      <c r="D251" s="54" t="s">
        <v>10</v>
      </c>
      <c r="E251" s="54" t="s">
        <v>134</v>
      </c>
      <c r="F251" s="54" t="s">
        <v>182</v>
      </c>
      <c r="G251" s="55" t="s">
        <v>44</v>
      </c>
      <c r="H251" s="62">
        <v>5000</v>
      </c>
      <c r="I251" s="62">
        <v>5000</v>
      </c>
      <c r="J251" s="142">
        <f t="shared" si="3"/>
        <v>100</v>
      </c>
    </row>
    <row r="252" spans="1:10">
      <c r="A252" s="202"/>
      <c r="B252" s="57" t="s">
        <v>185</v>
      </c>
      <c r="C252" s="54" t="s">
        <v>11</v>
      </c>
      <c r="D252" s="54" t="s">
        <v>10</v>
      </c>
      <c r="E252" s="54" t="s">
        <v>134</v>
      </c>
      <c r="F252" s="54" t="s">
        <v>184</v>
      </c>
      <c r="G252" s="55"/>
      <c r="H252" s="66">
        <f>H253</f>
        <v>4154969.31</v>
      </c>
      <c r="I252" s="66">
        <f>I253</f>
        <v>3140105.83</v>
      </c>
      <c r="J252" s="142">
        <f t="shared" si="3"/>
        <v>75.574705749150283</v>
      </c>
    </row>
    <row r="253" spans="1:10" ht="25.5">
      <c r="A253" s="201"/>
      <c r="B253" s="57" t="s">
        <v>45</v>
      </c>
      <c r="C253" s="54" t="s">
        <v>11</v>
      </c>
      <c r="D253" s="54" t="s">
        <v>10</v>
      </c>
      <c r="E253" s="54" t="s">
        <v>134</v>
      </c>
      <c r="F253" s="54" t="s">
        <v>184</v>
      </c>
      <c r="G253" s="55" t="s">
        <v>43</v>
      </c>
      <c r="H253" s="66">
        <f>H254</f>
        <v>4154969.31</v>
      </c>
      <c r="I253" s="66">
        <f>I254</f>
        <v>3140105.83</v>
      </c>
      <c r="J253" s="142">
        <f t="shared" si="3"/>
        <v>75.574705749150283</v>
      </c>
    </row>
    <row r="254" spans="1:10">
      <c r="A254" s="201"/>
      <c r="B254" s="57" t="s">
        <v>46</v>
      </c>
      <c r="C254" s="54" t="s">
        <v>11</v>
      </c>
      <c r="D254" s="54" t="s">
        <v>10</v>
      </c>
      <c r="E254" s="54" t="s">
        <v>134</v>
      </c>
      <c r="F254" s="54" t="s">
        <v>184</v>
      </c>
      <c r="G254" s="55" t="s">
        <v>44</v>
      </c>
      <c r="H254" s="62">
        <v>4154969.31</v>
      </c>
      <c r="I254" s="62">
        <v>3140105.83</v>
      </c>
      <c r="J254" s="142">
        <f t="shared" si="3"/>
        <v>75.574705749150283</v>
      </c>
    </row>
    <row r="255" spans="1:10" ht="38.25">
      <c r="A255" s="201"/>
      <c r="B255" s="57" t="s">
        <v>106</v>
      </c>
      <c r="C255" s="54" t="s">
        <v>11</v>
      </c>
      <c r="D255" s="54" t="s">
        <v>10</v>
      </c>
      <c r="E255" s="54" t="s">
        <v>134</v>
      </c>
      <c r="F255" s="54" t="s">
        <v>140</v>
      </c>
      <c r="G255" s="55"/>
      <c r="H255" s="66">
        <f>H256</f>
        <v>104688</v>
      </c>
      <c r="I255" s="66">
        <f>I256</f>
        <v>102685.05</v>
      </c>
      <c r="J255" s="142">
        <f t="shared" si="3"/>
        <v>98.086743466299865</v>
      </c>
    </row>
    <row r="256" spans="1:10" ht="25.5">
      <c r="A256" s="201"/>
      <c r="B256" s="57" t="s">
        <v>45</v>
      </c>
      <c r="C256" s="54" t="s">
        <v>11</v>
      </c>
      <c r="D256" s="54" t="s">
        <v>10</v>
      </c>
      <c r="E256" s="54" t="s">
        <v>134</v>
      </c>
      <c r="F256" s="54" t="s">
        <v>140</v>
      </c>
      <c r="G256" s="55" t="s">
        <v>43</v>
      </c>
      <c r="H256" s="66">
        <f>H257</f>
        <v>104688</v>
      </c>
      <c r="I256" s="66">
        <f>I257</f>
        <v>102685.05</v>
      </c>
      <c r="J256" s="142">
        <f t="shared" si="3"/>
        <v>98.086743466299865</v>
      </c>
    </row>
    <row r="257" spans="1:10">
      <c r="A257" s="201"/>
      <c r="B257" s="57" t="s">
        <v>46</v>
      </c>
      <c r="C257" s="54" t="s">
        <v>11</v>
      </c>
      <c r="D257" s="54" t="s">
        <v>10</v>
      </c>
      <c r="E257" s="54" t="s">
        <v>134</v>
      </c>
      <c r="F257" s="54" t="s">
        <v>140</v>
      </c>
      <c r="G257" s="55" t="s">
        <v>44</v>
      </c>
      <c r="H257" s="62">
        <v>104688</v>
      </c>
      <c r="I257" s="62">
        <v>102685.05</v>
      </c>
      <c r="J257" s="180">
        <f t="shared" si="3"/>
        <v>98.086743466299865</v>
      </c>
    </row>
    <row r="258" spans="1:10">
      <c r="A258" s="205"/>
      <c r="B258" s="56"/>
      <c r="C258" s="149"/>
      <c r="D258" s="149"/>
      <c r="E258" s="149"/>
      <c r="F258" s="54"/>
      <c r="G258" s="55"/>
      <c r="H258" s="66"/>
      <c r="I258" s="66"/>
      <c r="J258" s="142"/>
    </row>
    <row r="259" spans="1:10" ht="75">
      <c r="A259" s="51" t="s">
        <v>5</v>
      </c>
      <c r="B259" s="25" t="s">
        <v>298</v>
      </c>
      <c r="C259" s="4" t="s">
        <v>115</v>
      </c>
      <c r="D259" s="4" t="s">
        <v>22</v>
      </c>
      <c r="E259" s="4" t="s">
        <v>134</v>
      </c>
      <c r="F259" s="4" t="s">
        <v>135</v>
      </c>
      <c r="G259" s="13"/>
      <c r="H259" s="59">
        <f>+H269+H276+H263+H266+H285+H260+H288</f>
        <v>9051975.870000001</v>
      </c>
      <c r="I259" s="59">
        <f>+I269+I276+I263+I266+I285+I260+I288</f>
        <v>2513137.21</v>
      </c>
      <c r="J259" s="141">
        <f t="shared" si="3"/>
        <v>27.763410398927629</v>
      </c>
    </row>
    <row r="260" spans="1:10" ht="28.5">
      <c r="A260" s="164"/>
      <c r="B260" s="165" t="s">
        <v>102</v>
      </c>
      <c r="C260" s="54" t="s">
        <v>115</v>
      </c>
      <c r="D260" s="54" t="s">
        <v>22</v>
      </c>
      <c r="E260" s="54" t="s">
        <v>134</v>
      </c>
      <c r="F260" s="54" t="s">
        <v>170</v>
      </c>
      <c r="G260" s="55"/>
      <c r="H260" s="66">
        <f>H261</f>
        <v>247088</v>
      </c>
      <c r="I260" s="66">
        <f>I261</f>
        <v>247088</v>
      </c>
      <c r="J260" s="142">
        <f t="shared" si="3"/>
        <v>100</v>
      </c>
    </row>
    <row r="261" spans="1:10">
      <c r="A261" s="164"/>
      <c r="B261" s="56" t="s">
        <v>49</v>
      </c>
      <c r="C261" s="54" t="s">
        <v>115</v>
      </c>
      <c r="D261" s="54" t="s">
        <v>22</v>
      </c>
      <c r="E261" s="54" t="s">
        <v>134</v>
      </c>
      <c r="F261" s="54" t="s">
        <v>170</v>
      </c>
      <c r="G261" s="55" t="s">
        <v>17</v>
      </c>
      <c r="H261" s="66">
        <f>H262</f>
        <v>247088</v>
      </c>
      <c r="I261" s="66">
        <f>I262</f>
        <v>247088</v>
      </c>
      <c r="J261" s="142">
        <f t="shared" si="3"/>
        <v>100</v>
      </c>
    </row>
    <row r="262" spans="1:10">
      <c r="A262" s="164"/>
      <c r="B262" s="23" t="s">
        <v>189</v>
      </c>
      <c r="C262" s="54" t="s">
        <v>115</v>
      </c>
      <c r="D262" s="54" t="s">
        <v>22</v>
      </c>
      <c r="E262" s="54" t="s">
        <v>134</v>
      </c>
      <c r="F262" s="54" t="s">
        <v>170</v>
      </c>
      <c r="G262" s="55" t="s">
        <v>188</v>
      </c>
      <c r="H262" s="62">
        <v>247088</v>
      </c>
      <c r="I262" s="62">
        <v>247088</v>
      </c>
      <c r="J262" s="142">
        <f t="shared" ref="J262:J325" si="6">I262/H262*100</f>
        <v>100</v>
      </c>
    </row>
    <row r="263" spans="1:10">
      <c r="A263" s="164"/>
      <c r="B263" s="166" t="s">
        <v>368</v>
      </c>
      <c r="C263" s="54" t="s">
        <v>115</v>
      </c>
      <c r="D263" s="54" t="s">
        <v>22</v>
      </c>
      <c r="E263" s="54" t="s">
        <v>134</v>
      </c>
      <c r="F263" s="54" t="s">
        <v>369</v>
      </c>
      <c r="G263" s="55"/>
      <c r="H263" s="66">
        <f>H264</f>
        <v>50000</v>
      </c>
      <c r="I263" s="66">
        <f>I264</f>
        <v>49976.07</v>
      </c>
      <c r="J263" s="142">
        <f t="shared" si="6"/>
        <v>99.95214</v>
      </c>
    </row>
    <row r="264" spans="1:10" ht="25.5">
      <c r="A264" s="164"/>
      <c r="B264" s="56" t="s">
        <v>352</v>
      </c>
      <c r="C264" s="54" t="s">
        <v>115</v>
      </c>
      <c r="D264" s="54" t="s">
        <v>22</v>
      </c>
      <c r="E264" s="54" t="s">
        <v>134</v>
      </c>
      <c r="F264" s="54" t="s">
        <v>369</v>
      </c>
      <c r="G264" s="55" t="s">
        <v>36</v>
      </c>
      <c r="H264" s="66">
        <f>H265</f>
        <v>50000</v>
      </c>
      <c r="I264" s="66">
        <f>I265</f>
        <v>49976.07</v>
      </c>
      <c r="J264" s="142">
        <f t="shared" si="6"/>
        <v>99.95214</v>
      </c>
    </row>
    <row r="265" spans="1:10" ht="25.5">
      <c r="A265" s="164"/>
      <c r="B265" s="57" t="s">
        <v>38</v>
      </c>
      <c r="C265" s="54" t="s">
        <v>115</v>
      </c>
      <c r="D265" s="54" t="s">
        <v>22</v>
      </c>
      <c r="E265" s="54" t="s">
        <v>134</v>
      </c>
      <c r="F265" s="54" t="s">
        <v>369</v>
      </c>
      <c r="G265" s="55" t="s">
        <v>37</v>
      </c>
      <c r="H265" s="66">
        <v>50000</v>
      </c>
      <c r="I265" s="66">
        <v>49976.07</v>
      </c>
      <c r="J265" s="142">
        <f t="shared" si="6"/>
        <v>99.95214</v>
      </c>
    </row>
    <row r="266" spans="1:10">
      <c r="A266" s="164"/>
      <c r="B266" s="90" t="s">
        <v>370</v>
      </c>
      <c r="C266" s="33" t="s">
        <v>115</v>
      </c>
      <c r="D266" s="33" t="s">
        <v>22</v>
      </c>
      <c r="E266" s="33" t="s">
        <v>134</v>
      </c>
      <c r="F266" s="106" t="s">
        <v>371</v>
      </c>
      <c r="G266" s="34"/>
      <c r="H266" s="66">
        <f>H267</f>
        <v>1000000</v>
      </c>
      <c r="I266" s="66">
        <f>I267</f>
        <v>0</v>
      </c>
      <c r="J266" s="142">
        <f t="shared" si="6"/>
        <v>0</v>
      </c>
    </row>
    <row r="267" spans="1:10">
      <c r="A267" s="164"/>
      <c r="B267" s="56" t="s">
        <v>49</v>
      </c>
      <c r="C267" s="33" t="s">
        <v>115</v>
      </c>
      <c r="D267" s="33" t="s">
        <v>22</v>
      </c>
      <c r="E267" s="33" t="s">
        <v>134</v>
      </c>
      <c r="F267" s="106" t="s">
        <v>371</v>
      </c>
      <c r="G267" s="34" t="s">
        <v>17</v>
      </c>
      <c r="H267" s="66">
        <f>H268</f>
        <v>1000000</v>
      </c>
      <c r="I267" s="66">
        <f>I268</f>
        <v>0</v>
      </c>
      <c r="J267" s="142">
        <f t="shared" si="6"/>
        <v>0</v>
      </c>
    </row>
    <row r="268" spans="1:10">
      <c r="A268" s="164"/>
      <c r="B268" s="23" t="s">
        <v>189</v>
      </c>
      <c r="C268" s="33" t="s">
        <v>115</v>
      </c>
      <c r="D268" s="33" t="s">
        <v>22</v>
      </c>
      <c r="E268" s="33" t="s">
        <v>134</v>
      </c>
      <c r="F268" s="106" t="s">
        <v>371</v>
      </c>
      <c r="G268" s="34" t="s">
        <v>188</v>
      </c>
      <c r="H268" s="66">
        <v>1000000</v>
      </c>
      <c r="I268" s="66"/>
      <c r="J268" s="142">
        <f t="shared" si="6"/>
        <v>0</v>
      </c>
    </row>
    <row r="269" spans="1:10" ht="38.25">
      <c r="A269" s="181"/>
      <c r="B269" s="90" t="s">
        <v>255</v>
      </c>
      <c r="C269" s="54" t="s">
        <v>115</v>
      </c>
      <c r="D269" s="54" t="s">
        <v>22</v>
      </c>
      <c r="E269" s="54" t="s">
        <v>134</v>
      </c>
      <c r="F269" s="54" t="s">
        <v>253</v>
      </c>
      <c r="G269" s="55"/>
      <c r="H269" s="61">
        <f>H270+H272+H274</f>
        <v>442550</v>
      </c>
      <c r="I269" s="61">
        <f>I270+I272+I274</f>
        <v>309074.75</v>
      </c>
      <c r="J269" s="142">
        <f t="shared" si="6"/>
        <v>69.83950965992544</v>
      </c>
    </row>
    <row r="270" spans="1:10" ht="38.25">
      <c r="A270" s="181"/>
      <c r="B270" s="56" t="s">
        <v>62</v>
      </c>
      <c r="C270" s="54" t="s">
        <v>115</v>
      </c>
      <c r="D270" s="54" t="s">
        <v>22</v>
      </c>
      <c r="E270" s="54" t="s">
        <v>134</v>
      </c>
      <c r="F270" s="54" t="s">
        <v>253</v>
      </c>
      <c r="G270" s="55" t="s">
        <v>60</v>
      </c>
      <c r="H270" s="61">
        <f>H271</f>
        <v>293550</v>
      </c>
      <c r="I270" s="61">
        <f>I271</f>
        <v>198781.98</v>
      </c>
      <c r="J270" s="142">
        <f t="shared" si="6"/>
        <v>67.716566172713343</v>
      </c>
    </row>
    <row r="271" spans="1:10">
      <c r="A271" s="181"/>
      <c r="B271" s="56" t="s">
        <v>80</v>
      </c>
      <c r="C271" s="54" t="s">
        <v>115</v>
      </c>
      <c r="D271" s="54" t="s">
        <v>22</v>
      </c>
      <c r="E271" s="54" t="s">
        <v>134</v>
      </c>
      <c r="F271" s="54" t="s">
        <v>253</v>
      </c>
      <c r="G271" s="55" t="s">
        <v>81</v>
      </c>
      <c r="H271" s="61">
        <v>293550</v>
      </c>
      <c r="I271" s="61">
        <v>198781.98</v>
      </c>
      <c r="J271" s="142">
        <f t="shared" si="6"/>
        <v>67.716566172713343</v>
      </c>
    </row>
    <row r="272" spans="1:10" ht="25.5">
      <c r="A272" s="181"/>
      <c r="B272" s="56" t="s">
        <v>352</v>
      </c>
      <c r="C272" s="54" t="s">
        <v>115</v>
      </c>
      <c r="D272" s="54" t="s">
        <v>22</v>
      </c>
      <c r="E272" s="54" t="s">
        <v>134</v>
      </c>
      <c r="F272" s="54" t="s">
        <v>253</v>
      </c>
      <c r="G272" s="55" t="s">
        <v>36</v>
      </c>
      <c r="H272" s="61">
        <f>H273</f>
        <v>144060</v>
      </c>
      <c r="I272" s="61">
        <f>I273</f>
        <v>106587.77</v>
      </c>
      <c r="J272" s="142">
        <f t="shared" si="6"/>
        <v>73.988456198806048</v>
      </c>
    </row>
    <row r="273" spans="1:10" ht="25.5">
      <c r="A273" s="181"/>
      <c r="B273" s="57" t="s">
        <v>38</v>
      </c>
      <c r="C273" s="54" t="s">
        <v>115</v>
      </c>
      <c r="D273" s="54" t="s">
        <v>22</v>
      </c>
      <c r="E273" s="54" t="s">
        <v>134</v>
      </c>
      <c r="F273" s="54" t="s">
        <v>253</v>
      </c>
      <c r="G273" s="55" t="s">
        <v>37</v>
      </c>
      <c r="H273" s="61">
        <v>144060</v>
      </c>
      <c r="I273" s="61">
        <v>106587.77</v>
      </c>
      <c r="J273" s="142">
        <f t="shared" si="6"/>
        <v>73.988456198806048</v>
      </c>
    </row>
    <row r="274" spans="1:10">
      <c r="A274" s="181"/>
      <c r="B274" s="74" t="s">
        <v>54</v>
      </c>
      <c r="C274" s="54" t="s">
        <v>115</v>
      </c>
      <c r="D274" s="54" t="s">
        <v>22</v>
      </c>
      <c r="E274" s="54" t="s">
        <v>134</v>
      </c>
      <c r="F274" s="54" t="s">
        <v>253</v>
      </c>
      <c r="G274" s="55" t="s">
        <v>52</v>
      </c>
      <c r="H274" s="61">
        <f>H275</f>
        <v>4940</v>
      </c>
      <c r="I274" s="61">
        <f>I275</f>
        <v>3705</v>
      </c>
      <c r="J274" s="142">
        <f t="shared" si="6"/>
        <v>75</v>
      </c>
    </row>
    <row r="275" spans="1:10">
      <c r="A275" s="181"/>
      <c r="B275" s="115" t="s">
        <v>70</v>
      </c>
      <c r="C275" s="54" t="s">
        <v>115</v>
      </c>
      <c r="D275" s="54" t="s">
        <v>22</v>
      </c>
      <c r="E275" s="54" t="s">
        <v>134</v>
      </c>
      <c r="F275" s="54" t="s">
        <v>253</v>
      </c>
      <c r="G275" s="55" t="s">
        <v>71</v>
      </c>
      <c r="H275" s="61">
        <v>4940</v>
      </c>
      <c r="I275" s="61">
        <v>3705</v>
      </c>
      <c r="J275" s="142">
        <f t="shared" si="6"/>
        <v>75</v>
      </c>
    </row>
    <row r="276" spans="1:10" ht="38.25">
      <c r="A276" s="181"/>
      <c r="B276" s="90" t="s">
        <v>256</v>
      </c>
      <c r="C276" s="54" t="s">
        <v>115</v>
      </c>
      <c r="D276" s="54" t="s">
        <v>22</v>
      </c>
      <c r="E276" s="54" t="s">
        <v>134</v>
      </c>
      <c r="F276" s="54" t="s">
        <v>254</v>
      </c>
      <c r="G276" s="55"/>
      <c r="H276" s="61">
        <f>H277+H279+H281+H283</f>
        <v>1428445</v>
      </c>
      <c r="I276" s="61">
        <f>I277+I279+I281+I283</f>
        <v>640863.68000000005</v>
      </c>
      <c r="J276" s="142">
        <f t="shared" si="6"/>
        <v>44.864428101887022</v>
      </c>
    </row>
    <row r="277" spans="1:10" ht="38.25">
      <c r="A277" s="181"/>
      <c r="B277" s="56" t="s">
        <v>62</v>
      </c>
      <c r="C277" s="54" t="s">
        <v>115</v>
      </c>
      <c r="D277" s="54" t="s">
        <v>22</v>
      </c>
      <c r="E277" s="54" t="s">
        <v>134</v>
      </c>
      <c r="F277" s="54" t="s">
        <v>254</v>
      </c>
      <c r="G277" s="55" t="s">
        <v>60</v>
      </c>
      <c r="H277" s="61">
        <f>H278</f>
        <v>494450</v>
      </c>
      <c r="I277" s="61">
        <f>I278</f>
        <v>338834.26</v>
      </c>
      <c r="J277" s="142">
        <f t="shared" si="6"/>
        <v>68.527507331378303</v>
      </c>
    </row>
    <row r="278" spans="1:10">
      <c r="A278" s="181"/>
      <c r="B278" s="56" t="s">
        <v>80</v>
      </c>
      <c r="C278" s="54" t="s">
        <v>115</v>
      </c>
      <c r="D278" s="54" t="s">
        <v>22</v>
      </c>
      <c r="E278" s="54" t="s">
        <v>134</v>
      </c>
      <c r="F278" s="54" t="s">
        <v>254</v>
      </c>
      <c r="G278" s="55" t="s">
        <v>81</v>
      </c>
      <c r="H278" s="61">
        <v>494450</v>
      </c>
      <c r="I278" s="61">
        <v>338834.26</v>
      </c>
      <c r="J278" s="142">
        <f t="shared" si="6"/>
        <v>68.527507331378303</v>
      </c>
    </row>
    <row r="279" spans="1:10" ht="25.5">
      <c r="A279" s="181"/>
      <c r="B279" s="56" t="s">
        <v>352</v>
      </c>
      <c r="C279" s="54" t="s">
        <v>115</v>
      </c>
      <c r="D279" s="54" t="s">
        <v>22</v>
      </c>
      <c r="E279" s="54" t="s">
        <v>134</v>
      </c>
      <c r="F279" s="54" t="s">
        <v>254</v>
      </c>
      <c r="G279" s="55" t="s">
        <v>36</v>
      </c>
      <c r="H279" s="61">
        <f>H280</f>
        <v>466472</v>
      </c>
      <c r="I279" s="61">
        <f>I280</f>
        <v>299677.42000000004</v>
      </c>
      <c r="J279" s="142">
        <f t="shared" si="6"/>
        <v>64.243388670702643</v>
      </c>
    </row>
    <row r="280" spans="1:10" ht="25.5">
      <c r="A280" s="181"/>
      <c r="B280" s="57" t="s">
        <v>38</v>
      </c>
      <c r="C280" s="54" t="s">
        <v>115</v>
      </c>
      <c r="D280" s="54" t="s">
        <v>22</v>
      </c>
      <c r="E280" s="54" t="s">
        <v>134</v>
      </c>
      <c r="F280" s="54" t="s">
        <v>254</v>
      </c>
      <c r="G280" s="55" t="s">
        <v>37</v>
      </c>
      <c r="H280" s="61">
        <v>466472</v>
      </c>
      <c r="I280" s="61">
        <v>299677.42000000004</v>
      </c>
      <c r="J280" s="142">
        <f t="shared" si="6"/>
        <v>64.243388670702643</v>
      </c>
    </row>
    <row r="281" spans="1:10">
      <c r="A281" s="123"/>
      <c r="B281" s="56" t="s">
        <v>49</v>
      </c>
      <c r="C281" s="54" t="s">
        <v>115</v>
      </c>
      <c r="D281" s="54" t="s">
        <v>22</v>
      </c>
      <c r="E281" s="54" t="s">
        <v>134</v>
      </c>
      <c r="F281" s="54" t="s">
        <v>254</v>
      </c>
      <c r="G281" s="55" t="s">
        <v>17</v>
      </c>
      <c r="H281" s="61">
        <f>H282</f>
        <v>463995</v>
      </c>
      <c r="I281" s="61">
        <f>I282</f>
        <v>0</v>
      </c>
      <c r="J281" s="142">
        <f t="shared" si="6"/>
        <v>0</v>
      </c>
    </row>
    <row r="282" spans="1:10">
      <c r="A282" s="123"/>
      <c r="B282" s="23" t="s">
        <v>189</v>
      </c>
      <c r="C282" s="54" t="s">
        <v>115</v>
      </c>
      <c r="D282" s="54" t="s">
        <v>22</v>
      </c>
      <c r="E282" s="54" t="s">
        <v>134</v>
      </c>
      <c r="F282" s="54" t="s">
        <v>254</v>
      </c>
      <c r="G282" s="55" t="s">
        <v>188</v>
      </c>
      <c r="H282" s="61">
        <v>463995</v>
      </c>
      <c r="I282" s="61"/>
      <c r="J282" s="142">
        <f t="shared" si="6"/>
        <v>0</v>
      </c>
    </row>
    <row r="283" spans="1:10">
      <c r="A283" s="123"/>
      <c r="B283" s="74" t="s">
        <v>54</v>
      </c>
      <c r="C283" s="54" t="s">
        <v>115</v>
      </c>
      <c r="D283" s="54" t="s">
        <v>22</v>
      </c>
      <c r="E283" s="54" t="s">
        <v>134</v>
      </c>
      <c r="F283" s="54" t="s">
        <v>254</v>
      </c>
      <c r="G283" s="162" t="s">
        <v>52</v>
      </c>
      <c r="H283" s="61">
        <f>H284</f>
        <v>3528</v>
      </c>
      <c r="I283" s="61">
        <f>I284</f>
        <v>2352</v>
      </c>
      <c r="J283" s="142">
        <f t="shared" si="6"/>
        <v>66.666666666666657</v>
      </c>
    </row>
    <row r="284" spans="1:10">
      <c r="A284" s="123"/>
      <c r="B284" s="115" t="s">
        <v>70</v>
      </c>
      <c r="C284" s="54" t="s">
        <v>115</v>
      </c>
      <c r="D284" s="54" t="s">
        <v>22</v>
      </c>
      <c r="E284" s="54" t="s">
        <v>134</v>
      </c>
      <c r="F284" s="54" t="s">
        <v>254</v>
      </c>
      <c r="G284" s="162" t="s">
        <v>71</v>
      </c>
      <c r="H284" s="61">
        <v>3528</v>
      </c>
      <c r="I284" s="61">
        <v>2352</v>
      </c>
      <c r="J284" s="142">
        <f t="shared" si="6"/>
        <v>66.666666666666657</v>
      </c>
    </row>
    <row r="285" spans="1:10" ht="25.5">
      <c r="A285" s="123"/>
      <c r="B285" s="23" t="s">
        <v>249</v>
      </c>
      <c r="C285" s="33" t="s">
        <v>115</v>
      </c>
      <c r="D285" s="33" t="s">
        <v>22</v>
      </c>
      <c r="E285" s="33" t="s">
        <v>134</v>
      </c>
      <c r="F285" s="106" t="s">
        <v>342</v>
      </c>
      <c r="G285" s="162"/>
      <c r="H285" s="61">
        <f>H286</f>
        <v>2566491</v>
      </c>
      <c r="I285" s="61">
        <f>I286</f>
        <v>1266134.71</v>
      </c>
      <c r="J285" s="142">
        <f t="shared" si="6"/>
        <v>49.333300214183488</v>
      </c>
    </row>
    <row r="286" spans="1:10" ht="25.5">
      <c r="A286" s="123"/>
      <c r="B286" s="56" t="s">
        <v>352</v>
      </c>
      <c r="C286" s="33" t="s">
        <v>115</v>
      </c>
      <c r="D286" s="33" t="s">
        <v>22</v>
      </c>
      <c r="E286" s="33" t="s">
        <v>134</v>
      </c>
      <c r="F286" s="106" t="s">
        <v>342</v>
      </c>
      <c r="G286" s="162" t="s">
        <v>36</v>
      </c>
      <c r="H286" s="61">
        <f>H287</f>
        <v>2566491</v>
      </c>
      <c r="I286" s="61">
        <f>I287</f>
        <v>1266134.71</v>
      </c>
      <c r="J286" s="142">
        <f t="shared" si="6"/>
        <v>49.333300214183488</v>
      </c>
    </row>
    <row r="287" spans="1:10" ht="25.5">
      <c r="A287" s="123"/>
      <c r="B287" s="57" t="s">
        <v>38</v>
      </c>
      <c r="C287" s="33" t="s">
        <v>115</v>
      </c>
      <c r="D287" s="33" t="s">
        <v>22</v>
      </c>
      <c r="E287" s="33" t="s">
        <v>134</v>
      </c>
      <c r="F287" s="106" t="s">
        <v>342</v>
      </c>
      <c r="G287" s="162" t="s">
        <v>37</v>
      </c>
      <c r="H287" s="61">
        <v>2566491</v>
      </c>
      <c r="I287" s="61">
        <v>1266134.71</v>
      </c>
      <c r="J287" s="142">
        <f t="shared" si="6"/>
        <v>49.333300214183488</v>
      </c>
    </row>
    <row r="288" spans="1:10" ht="25.5">
      <c r="A288" s="123"/>
      <c r="B288" s="57" t="s">
        <v>420</v>
      </c>
      <c r="C288" s="33" t="s">
        <v>115</v>
      </c>
      <c r="D288" s="33" t="s">
        <v>22</v>
      </c>
      <c r="E288" s="33" t="s">
        <v>134</v>
      </c>
      <c r="F288" s="106" t="s">
        <v>421</v>
      </c>
      <c r="G288" s="162"/>
      <c r="H288" s="61">
        <f>H289+H291</f>
        <v>3317401.87</v>
      </c>
      <c r="I288" s="61">
        <f>I289+I291</f>
        <v>0</v>
      </c>
      <c r="J288" s="142">
        <f t="shared" si="6"/>
        <v>0</v>
      </c>
    </row>
    <row r="289" spans="1:10" ht="25.5">
      <c r="A289" s="123"/>
      <c r="B289" s="56" t="s">
        <v>352</v>
      </c>
      <c r="C289" s="33" t="s">
        <v>115</v>
      </c>
      <c r="D289" s="33" t="s">
        <v>22</v>
      </c>
      <c r="E289" s="33" t="s">
        <v>134</v>
      </c>
      <c r="F289" s="106" t="s">
        <v>421</v>
      </c>
      <c r="G289" s="162" t="s">
        <v>36</v>
      </c>
      <c r="H289" s="61">
        <f>H290</f>
        <v>1058009.42</v>
      </c>
      <c r="I289" s="61">
        <f>I290</f>
        <v>0</v>
      </c>
      <c r="J289" s="142">
        <f t="shared" si="6"/>
        <v>0</v>
      </c>
    </row>
    <row r="290" spans="1:10" ht="25.5">
      <c r="A290" s="123"/>
      <c r="B290" s="57" t="s">
        <v>38</v>
      </c>
      <c r="C290" s="33" t="s">
        <v>115</v>
      </c>
      <c r="D290" s="33" t="s">
        <v>22</v>
      </c>
      <c r="E290" s="33" t="s">
        <v>134</v>
      </c>
      <c r="F290" s="106" t="s">
        <v>421</v>
      </c>
      <c r="G290" s="162" t="s">
        <v>37</v>
      </c>
      <c r="H290" s="61">
        <v>1058009.42</v>
      </c>
      <c r="I290" s="61"/>
      <c r="J290" s="142">
        <f t="shared" si="6"/>
        <v>0</v>
      </c>
    </row>
    <row r="291" spans="1:10">
      <c r="A291" s="123"/>
      <c r="B291" s="56" t="s">
        <v>49</v>
      </c>
      <c r="C291" s="33" t="s">
        <v>115</v>
      </c>
      <c r="D291" s="33" t="s">
        <v>22</v>
      </c>
      <c r="E291" s="33" t="s">
        <v>134</v>
      </c>
      <c r="F291" s="106" t="s">
        <v>421</v>
      </c>
      <c r="G291" s="162" t="s">
        <v>17</v>
      </c>
      <c r="H291" s="61">
        <f>H292</f>
        <v>2259392.4500000002</v>
      </c>
      <c r="I291" s="61">
        <f>I292</f>
        <v>0</v>
      </c>
      <c r="J291" s="142">
        <f t="shared" si="6"/>
        <v>0</v>
      </c>
    </row>
    <row r="292" spans="1:10">
      <c r="A292" s="123"/>
      <c r="B292" s="23" t="s">
        <v>189</v>
      </c>
      <c r="C292" s="33" t="s">
        <v>115</v>
      </c>
      <c r="D292" s="33" t="s">
        <v>22</v>
      </c>
      <c r="E292" s="33" t="s">
        <v>134</v>
      </c>
      <c r="F292" s="106" t="s">
        <v>421</v>
      </c>
      <c r="G292" s="162" t="s">
        <v>188</v>
      </c>
      <c r="H292" s="61">
        <v>2259392.4500000002</v>
      </c>
      <c r="I292" s="61"/>
      <c r="J292" s="142">
        <f t="shared" si="6"/>
        <v>0</v>
      </c>
    </row>
    <row r="293" spans="1:10">
      <c r="A293" s="111"/>
      <c r="B293" s="56"/>
      <c r="C293" s="149"/>
      <c r="D293" s="149"/>
      <c r="E293" s="149"/>
      <c r="F293" s="54"/>
      <c r="G293" s="55"/>
      <c r="H293" s="66"/>
      <c r="I293" s="66"/>
      <c r="J293" s="142"/>
    </row>
    <row r="294" spans="1:10" ht="45">
      <c r="A294" s="191" t="s">
        <v>6</v>
      </c>
      <c r="B294" s="28" t="s">
        <v>272</v>
      </c>
      <c r="C294" s="6" t="s">
        <v>29</v>
      </c>
      <c r="D294" s="6" t="s">
        <v>22</v>
      </c>
      <c r="E294" s="6" t="s">
        <v>134</v>
      </c>
      <c r="F294" s="5" t="s">
        <v>135</v>
      </c>
      <c r="G294" s="13"/>
      <c r="H294" s="59">
        <f>H304+H295+H301+H298</f>
        <v>8858255.2100000009</v>
      </c>
      <c r="I294" s="59">
        <f>I304+I295+I301+I298</f>
        <v>0</v>
      </c>
      <c r="J294" s="141">
        <f t="shared" si="6"/>
        <v>0</v>
      </c>
    </row>
    <row r="295" spans="1:10">
      <c r="A295" s="192"/>
      <c r="B295" s="130" t="s">
        <v>303</v>
      </c>
      <c r="C295" s="131" t="s">
        <v>29</v>
      </c>
      <c r="D295" s="131" t="s">
        <v>22</v>
      </c>
      <c r="E295" s="131" t="s">
        <v>134</v>
      </c>
      <c r="F295" s="54" t="s">
        <v>304</v>
      </c>
      <c r="G295" s="55"/>
      <c r="H295" s="66">
        <f>H296</f>
        <v>2430000</v>
      </c>
      <c r="I295" s="66">
        <f>I296</f>
        <v>0</v>
      </c>
      <c r="J295" s="142">
        <f t="shared" si="6"/>
        <v>0</v>
      </c>
    </row>
    <row r="296" spans="1:10" ht="25.5">
      <c r="A296" s="192"/>
      <c r="B296" s="130" t="s">
        <v>192</v>
      </c>
      <c r="C296" s="131" t="s">
        <v>29</v>
      </c>
      <c r="D296" s="131" t="s">
        <v>22</v>
      </c>
      <c r="E296" s="131" t="s">
        <v>134</v>
      </c>
      <c r="F296" s="54" t="s">
        <v>304</v>
      </c>
      <c r="G296" s="55" t="s">
        <v>190</v>
      </c>
      <c r="H296" s="66">
        <f>H297</f>
        <v>2430000</v>
      </c>
      <c r="I296" s="66">
        <f>I297</f>
        <v>0</v>
      </c>
      <c r="J296" s="142">
        <f t="shared" si="6"/>
        <v>0</v>
      </c>
    </row>
    <row r="297" spans="1:10">
      <c r="A297" s="192"/>
      <c r="B297" s="135" t="s">
        <v>193</v>
      </c>
      <c r="C297" s="131" t="s">
        <v>29</v>
      </c>
      <c r="D297" s="131" t="s">
        <v>22</v>
      </c>
      <c r="E297" s="131" t="s">
        <v>134</v>
      </c>
      <c r="F297" s="54" t="s">
        <v>304</v>
      </c>
      <c r="G297" s="55" t="s">
        <v>191</v>
      </c>
      <c r="H297" s="61">
        <v>2430000</v>
      </c>
      <c r="I297" s="61"/>
      <c r="J297" s="142">
        <f t="shared" si="6"/>
        <v>0</v>
      </c>
    </row>
    <row r="298" spans="1:10">
      <c r="A298" s="164"/>
      <c r="B298" s="135" t="s">
        <v>372</v>
      </c>
      <c r="C298" s="76" t="s">
        <v>29</v>
      </c>
      <c r="D298" s="76" t="s">
        <v>22</v>
      </c>
      <c r="E298" s="76" t="s">
        <v>134</v>
      </c>
      <c r="F298" s="76" t="s">
        <v>373</v>
      </c>
      <c r="G298" s="107"/>
      <c r="H298" s="61">
        <f>H299</f>
        <v>800000</v>
      </c>
      <c r="I298" s="61">
        <f>I299</f>
        <v>0</v>
      </c>
      <c r="J298" s="142">
        <f t="shared" si="6"/>
        <v>0</v>
      </c>
    </row>
    <row r="299" spans="1:10">
      <c r="A299" s="164"/>
      <c r="B299" s="56" t="s">
        <v>49</v>
      </c>
      <c r="C299" s="76" t="s">
        <v>29</v>
      </c>
      <c r="D299" s="76" t="s">
        <v>22</v>
      </c>
      <c r="E299" s="76" t="s">
        <v>134</v>
      </c>
      <c r="F299" s="76" t="s">
        <v>373</v>
      </c>
      <c r="G299" s="107" t="s">
        <v>17</v>
      </c>
      <c r="H299" s="61">
        <f>H300</f>
        <v>800000</v>
      </c>
      <c r="I299" s="61">
        <f>I300</f>
        <v>0</v>
      </c>
      <c r="J299" s="142">
        <f t="shared" si="6"/>
        <v>0</v>
      </c>
    </row>
    <row r="300" spans="1:10">
      <c r="A300" s="164"/>
      <c r="B300" s="23" t="s">
        <v>189</v>
      </c>
      <c r="C300" s="76" t="s">
        <v>29</v>
      </c>
      <c r="D300" s="76" t="s">
        <v>22</v>
      </c>
      <c r="E300" s="76" t="s">
        <v>134</v>
      </c>
      <c r="F300" s="76" t="s">
        <v>373</v>
      </c>
      <c r="G300" s="107" t="s">
        <v>188</v>
      </c>
      <c r="H300" s="61">
        <v>800000</v>
      </c>
      <c r="I300" s="61"/>
      <c r="J300" s="142">
        <f t="shared" si="6"/>
        <v>0</v>
      </c>
    </row>
    <row r="301" spans="1:10">
      <c r="A301" s="181"/>
      <c r="B301" s="108" t="s">
        <v>319</v>
      </c>
      <c r="C301" s="33" t="s">
        <v>29</v>
      </c>
      <c r="D301" s="33" t="s">
        <v>22</v>
      </c>
      <c r="E301" s="33" t="s">
        <v>134</v>
      </c>
      <c r="F301" s="33" t="s">
        <v>318</v>
      </c>
      <c r="G301" s="34"/>
      <c r="H301" s="62">
        <f>H302</f>
        <v>5000000</v>
      </c>
      <c r="I301" s="62">
        <f>I302</f>
        <v>0</v>
      </c>
      <c r="J301" s="142">
        <f t="shared" si="6"/>
        <v>0</v>
      </c>
    </row>
    <row r="302" spans="1:10" ht="25.5">
      <c r="A302" s="181"/>
      <c r="B302" s="78" t="s">
        <v>45</v>
      </c>
      <c r="C302" s="33" t="s">
        <v>29</v>
      </c>
      <c r="D302" s="33" t="s">
        <v>22</v>
      </c>
      <c r="E302" s="33" t="s">
        <v>134</v>
      </c>
      <c r="F302" s="33" t="s">
        <v>318</v>
      </c>
      <c r="G302" s="34" t="s">
        <v>43</v>
      </c>
      <c r="H302" s="62">
        <f>H303</f>
        <v>5000000</v>
      </c>
      <c r="I302" s="62">
        <f>I303</f>
        <v>0</v>
      </c>
      <c r="J302" s="142">
        <f t="shared" si="6"/>
        <v>0</v>
      </c>
    </row>
    <row r="303" spans="1:10">
      <c r="A303" s="182"/>
      <c r="B303" s="108" t="s">
        <v>46</v>
      </c>
      <c r="C303" s="33" t="s">
        <v>29</v>
      </c>
      <c r="D303" s="33" t="s">
        <v>22</v>
      </c>
      <c r="E303" s="33" t="s">
        <v>134</v>
      </c>
      <c r="F303" s="33" t="s">
        <v>318</v>
      </c>
      <c r="G303" s="34" t="s">
        <v>44</v>
      </c>
      <c r="H303" s="62">
        <v>5000000</v>
      </c>
      <c r="I303" s="62"/>
      <c r="J303" s="142">
        <f t="shared" si="6"/>
        <v>0</v>
      </c>
    </row>
    <row r="304" spans="1:10">
      <c r="A304" s="203"/>
      <c r="B304" s="56" t="s">
        <v>261</v>
      </c>
      <c r="C304" s="54" t="s">
        <v>29</v>
      </c>
      <c r="D304" s="54" t="s">
        <v>22</v>
      </c>
      <c r="E304" s="54" t="s">
        <v>134</v>
      </c>
      <c r="F304" s="76" t="s">
        <v>374</v>
      </c>
      <c r="G304" s="55"/>
      <c r="H304" s="66">
        <f t="shared" ref="H304:I305" si="7">H305</f>
        <v>628255.21</v>
      </c>
      <c r="I304" s="66">
        <f t="shared" si="7"/>
        <v>0</v>
      </c>
      <c r="J304" s="142">
        <f t="shared" si="6"/>
        <v>0</v>
      </c>
    </row>
    <row r="305" spans="1:10">
      <c r="A305" s="201"/>
      <c r="B305" s="56" t="s">
        <v>39</v>
      </c>
      <c r="C305" s="54" t="s">
        <v>29</v>
      </c>
      <c r="D305" s="54" t="s">
        <v>22</v>
      </c>
      <c r="E305" s="54" t="s">
        <v>134</v>
      </c>
      <c r="F305" s="76" t="s">
        <v>374</v>
      </c>
      <c r="G305" s="55" t="s">
        <v>40</v>
      </c>
      <c r="H305" s="66">
        <f t="shared" si="7"/>
        <v>628255.21</v>
      </c>
      <c r="I305" s="66">
        <f t="shared" si="7"/>
        <v>0</v>
      </c>
      <c r="J305" s="142">
        <f t="shared" si="6"/>
        <v>0</v>
      </c>
    </row>
    <row r="306" spans="1:10" ht="25.5">
      <c r="A306" s="201"/>
      <c r="B306" s="56" t="s">
        <v>42</v>
      </c>
      <c r="C306" s="54" t="s">
        <v>29</v>
      </c>
      <c r="D306" s="54" t="s">
        <v>22</v>
      </c>
      <c r="E306" s="54" t="s">
        <v>134</v>
      </c>
      <c r="F306" s="76" t="s">
        <v>374</v>
      </c>
      <c r="G306" s="55" t="s">
        <v>41</v>
      </c>
      <c r="H306" s="62">
        <v>628255.21</v>
      </c>
      <c r="I306" s="62"/>
      <c r="J306" s="142">
        <f t="shared" si="6"/>
        <v>0</v>
      </c>
    </row>
    <row r="307" spans="1:10">
      <c r="A307" s="111"/>
      <c r="B307" s="56"/>
      <c r="C307" s="54"/>
      <c r="D307" s="54"/>
      <c r="E307" s="54"/>
      <c r="F307" s="54"/>
      <c r="G307" s="55"/>
      <c r="H307" s="66"/>
      <c r="I307" s="66"/>
      <c r="J307" s="142"/>
    </row>
    <row r="308" spans="1:10" ht="45">
      <c r="A308" s="191" t="s">
        <v>7</v>
      </c>
      <c r="B308" s="27" t="s">
        <v>286</v>
      </c>
      <c r="C308" s="15" t="s">
        <v>15</v>
      </c>
      <c r="D308" s="7" t="s">
        <v>22</v>
      </c>
      <c r="E308" s="7" t="s">
        <v>134</v>
      </c>
      <c r="F308" s="15" t="s">
        <v>135</v>
      </c>
      <c r="G308" s="55"/>
      <c r="H308" s="59">
        <f>H309+H314+H319</f>
        <v>429974.78</v>
      </c>
      <c r="I308" s="59">
        <f>I309+I314+I319</f>
        <v>332325.31</v>
      </c>
      <c r="J308" s="141">
        <f t="shared" si="6"/>
        <v>77.289488932350864</v>
      </c>
    </row>
    <row r="309" spans="1:10">
      <c r="A309" s="203"/>
      <c r="B309" s="56" t="s">
        <v>116</v>
      </c>
      <c r="C309" s="54" t="s">
        <v>15</v>
      </c>
      <c r="D309" s="54" t="s">
        <v>22</v>
      </c>
      <c r="E309" s="54" t="s">
        <v>134</v>
      </c>
      <c r="F309" s="54" t="s">
        <v>152</v>
      </c>
      <c r="G309" s="55"/>
      <c r="H309" s="66">
        <f>H310+H312</f>
        <v>105000</v>
      </c>
      <c r="I309" s="66">
        <f>I310+I312</f>
        <v>61750.53</v>
      </c>
      <c r="J309" s="142">
        <f t="shared" si="6"/>
        <v>58.810028571428575</v>
      </c>
    </row>
    <row r="310" spans="1:10" ht="25.5">
      <c r="A310" s="201"/>
      <c r="B310" s="56" t="s">
        <v>352</v>
      </c>
      <c r="C310" s="54" t="s">
        <v>15</v>
      </c>
      <c r="D310" s="54" t="s">
        <v>22</v>
      </c>
      <c r="E310" s="54" t="s">
        <v>134</v>
      </c>
      <c r="F310" s="54" t="s">
        <v>152</v>
      </c>
      <c r="G310" s="55" t="s">
        <v>36</v>
      </c>
      <c r="H310" s="66">
        <f>H311</f>
        <v>45000</v>
      </c>
      <c r="I310" s="66">
        <f>I311</f>
        <v>6331.92</v>
      </c>
      <c r="J310" s="142">
        <f t="shared" si="6"/>
        <v>14.070933333333333</v>
      </c>
    </row>
    <row r="311" spans="1:10" ht="25.5">
      <c r="A311" s="201"/>
      <c r="B311" s="57" t="s">
        <v>38</v>
      </c>
      <c r="C311" s="54" t="s">
        <v>15</v>
      </c>
      <c r="D311" s="54" t="s">
        <v>22</v>
      </c>
      <c r="E311" s="54" t="s">
        <v>134</v>
      </c>
      <c r="F311" s="54" t="s">
        <v>152</v>
      </c>
      <c r="G311" s="55" t="s">
        <v>37</v>
      </c>
      <c r="H311" s="61">
        <v>45000</v>
      </c>
      <c r="I311" s="61">
        <v>6331.92</v>
      </c>
      <c r="J311" s="142">
        <f t="shared" si="6"/>
        <v>14.070933333333333</v>
      </c>
    </row>
    <row r="312" spans="1:10">
      <c r="A312" s="201"/>
      <c r="B312" s="56" t="s">
        <v>39</v>
      </c>
      <c r="C312" s="54" t="s">
        <v>15</v>
      </c>
      <c r="D312" s="54" t="s">
        <v>22</v>
      </c>
      <c r="E312" s="54" t="s">
        <v>134</v>
      </c>
      <c r="F312" s="54" t="s">
        <v>152</v>
      </c>
      <c r="G312" s="55" t="s">
        <v>40</v>
      </c>
      <c r="H312" s="61">
        <f>H313</f>
        <v>60000</v>
      </c>
      <c r="I312" s="61">
        <f>I313</f>
        <v>55418.61</v>
      </c>
      <c r="J312" s="142">
        <f t="shared" si="6"/>
        <v>92.364350000000002</v>
      </c>
    </row>
    <row r="313" spans="1:10">
      <c r="A313" s="201"/>
      <c r="B313" s="56" t="s">
        <v>257</v>
      </c>
      <c r="C313" s="54" t="s">
        <v>15</v>
      </c>
      <c r="D313" s="54" t="s">
        <v>22</v>
      </c>
      <c r="E313" s="54" t="s">
        <v>134</v>
      </c>
      <c r="F313" s="54" t="s">
        <v>152</v>
      </c>
      <c r="G313" s="55" t="s">
        <v>258</v>
      </c>
      <c r="H313" s="61">
        <v>60000</v>
      </c>
      <c r="I313" s="61">
        <v>55418.61</v>
      </c>
      <c r="J313" s="142">
        <f t="shared" si="6"/>
        <v>92.364350000000002</v>
      </c>
    </row>
    <row r="314" spans="1:10">
      <c r="A314" s="201"/>
      <c r="B314" s="125" t="s">
        <v>117</v>
      </c>
      <c r="C314" s="54" t="s">
        <v>15</v>
      </c>
      <c r="D314" s="54" t="s">
        <v>22</v>
      </c>
      <c r="E314" s="54" t="s">
        <v>134</v>
      </c>
      <c r="F314" s="54" t="s">
        <v>153</v>
      </c>
      <c r="G314" s="55"/>
      <c r="H314" s="66">
        <f>H315+H317</f>
        <v>195000</v>
      </c>
      <c r="I314" s="66">
        <f>I315+I317</f>
        <v>140600</v>
      </c>
      <c r="J314" s="142">
        <f t="shared" si="6"/>
        <v>72.102564102564102</v>
      </c>
    </row>
    <row r="315" spans="1:10" ht="25.5">
      <c r="A315" s="201"/>
      <c r="B315" s="56" t="s">
        <v>352</v>
      </c>
      <c r="C315" s="54" t="s">
        <v>15</v>
      </c>
      <c r="D315" s="54" t="s">
        <v>22</v>
      </c>
      <c r="E315" s="54" t="s">
        <v>134</v>
      </c>
      <c r="F315" s="54" t="s">
        <v>153</v>
      </c>
      <c r="G315" s="55" t="s">
        <v>36</v>
      </c>
      <c r="H315" s="66">
        <f>H316</f>
        <v>155000</v>
      </c>
      <c r="I315" s="66">
        <f>I316</f>
        <v>113200</v>
      </c>
      <c r="J315" s="142">
        <f t="shared" si="6"/>
        <v>73.032258064516128</v>
      </c>
    </row>
    <row r="316" spans="1:10" ht="25.5">
      <c r="A316" s="205"/>
      <c r="B316" s="57" t="s">
        <v>38</v>
      </c>
      <c r="C316" s="54" t="s">
        <v>15</v>
      </c>
      <c r="D316" s="54" t="s">
        <v>22</v>
      </c>
      <c r="E316" s="54" t="s">
        <v>134</v>
      </c>
      <c r="F316" s="54" t="s">
        <v>153</v>
      </c>
      <c r="G316" s="55" t="s">
        <v>37</v>
      </c>
      <c r="H316" s="61">
        <v>155000</v>
      </c>
      <c r="I316" s="61">
        <v>113200</v>
      </c>
      <c r="J316" s="142">
        <f t="shared" si="6"/>
        <v>73.032258064516128</v>
      </c>
    </row>
    <row r="317" spans="1:10">
      <c r="A317" s="182"/>
      <c r="B317" s="56" t="s">
        <v>39</v>
      </c>
      <c r="C317" s="54" t="s">
        <v>15</v>
      </c>
      <c r="D317" s="54" t="s">
        <v>22</v>
      </c>
      <c r="E317" s="54" t="s">
        <v>134</v>
      </c>
      <c r="F317" s="54" t="s">
        <v>153</v>
      </c>
      <c r="G317" s="55" t="s">
        <v>40</v>
      </c>
      <c r="H317" s="61">
        <f>H318</f>
        <v>40000</v>
      </c>
      <c r="I317" s="61">
        <f>I318</f>
        <v>27400</v>
      </c>
      <c r="J317" s="142">
        <f t="shared" si="6"/>
        <v>68.5</v>
      </c>
    </row>
    <row r="318" spans="1:10">
      <c r="A318" s="182"/>
      <c r="B318" s="56" t="s">
        <v>257</v>
      </c>
      <c r="C318" s="54" t="s">
        <v>15</v>
      </c>
      <c r="D318" s="54" t="s">
        <v>22</v>
      </c>
      <c r="E318" s="54" t="s">
        <v>134</v>
      </c>
      <c r="F318" s="54" t="s">
        <v>153</v>
      </c>
      <c r="G318" s="55" t="s">
        <v>258</v>
      </c>
      <c r="H318" s="61">
        <v>40000</v>
      </c>
      <c r="I318" s="61">
        <v>27400</v>
      </c>
      <c r="J318" s="142">
        <f t="shared" si="6"/>
        <v>68.5</v>
      </c>
    </row>
    <row r="319" spans="1:10">
      <c r="A319" s="182"/>
      <c r="B319" s="56" t="s">
        <v>319</v>
      </c>
      <c r="C319" s="54" t="s">
        <v>15</v>
      </c>
      <c r="D319" s="54" t="s">
        <v>22</v>
      </c>
      <c r="E319" s="54" t="s">
        <v>134</v>
      </c>
      <c r="F319" s="54" t="s">
        <v>318</v>
      </c>
      <c r="G319" s="55"/>
      <c r="H319" s="61">
        <f>H320+H322</f>
        <v>129974.78</v>
      </c>
      <c r="I319" s="61">
        <f>I320+I322</f>
        <v>129974.78</v>
      </c>
      <c r="J319" s="142">
        <f t="shared" si="6"/>
        <v>100</v>
      </c>
    </row>
    <row r="320" spans="1:10" ht="25.5">
      <c r="A320" s="182"/>
      <c r="B320" s="56" t="s">
        <v>352</v>
      </c>
      <c r="C320" s="54" t="s">
        <v>15</v>
      </c>
      <c r="D320" s="54" t="s">
        <v>22</v>
      </c>
      <c r="E320" s="54" t="s">
        <v>134</v>
      </c>
      <c r="F320" s="54" t="s">
        <v>318</v>
      </c>
      <c r="G320" s="55" t="s">
        <v>36</v>
      </c>
      <c r="H320" s="61">
        <f>H321</f>
        <v>32274.78</v>
      </c>
      <c r="I320" s="61">
        <f>I321</f>
        <v>32274.78</v>
      </c>
      <c r="J320" s="142">
        <f t="shared" si="6"/>
        <v>100</v>
      </c>
    </row>
    <row r="321" spans="1:10" ht="25.5">
      <c r="A321" s="182"/>
      <c r="B321" s="57" t="s">
        <v>38</v>
      </c>
      <c r="C321" s="54" t="s">
        <v>15</v>
      </c>
      <c r="D321" s="54" t="s">
        <v>22</v>
      </c>
      <c r="E321" s="54" t="s">
        <v>134</v>
      </c>
      <c r="F321" s="54" t="s">
        <v>318</v>
      </c>
      <c r="G321" s="55" t="s">
        <v>37</v>
      </c>
      <c r="H321" s="61">
        <v>32274.78</v>
      </c>
      <c r="I321" s="61">
        <v>32274.78</v>
      </c>
      <c r="J321" s="142">
        <f t="shared" si="6"/>
        <v>100</v>
      </c>
    </row>
    <row r="322" spans="1:10">
      <c r="A322" s="182"/>
      <c r="B322" s="56" t="s">
        <v>39</v>
      </c>
      <c r="C322" s="54" t="s">
        <v>15</v>
      </c>
      <c r="D322" s="54" t="s">
        <v>22</v>
      </c>
      <c r="E322" s="54" t="s">
        <v>134</v>
      </c>
      <c r="F322" s="54" t="s">
        <v>318</v>
      </c>
      <c r="G322" s="55" t="s">
        <v>40</v>
      </c>
      <c r="H322" s="61">
        <f>H323</f>
        <v>97700</v>
      </c>
      <c r="I322" s="61">
        <f>I323</f>
        <v>97700</v>
      </c>
      <c r="J322" s="142">
        <f t="shared" si="6"/>
        <v>100</v>
      </c>
    </row>
    <row r="323" spans="1:10">
      <c r="A323" s="182"/>
      <c r="B323" s="56" t="s">
        <v>257</v>
      </c>
      <c r="C323" s="54" t="s">
        <v>15</v>
      </c>
      <c r="D323" s="54" t="s">
        <v>22</v>
      </c>
      <c r="E323" s="54" t="s">
        <v>134</v>
      </c>
      <c r="F323" s="54" t="s">
        <v>318</v>
      </c>
      <c r="G323" s="55" t="s">
        <v>258</v>
      </c>
      <c r="H323" s="61">
        <v>97700</v>
      </c>
      <c r="I323" s="61">
        <v>97700</v>
      </c>
      <c r="J323" s="142">
        <f t="shared" si="6"/>
        <v>100</v>
      </c>
    </row>
    <row r="324" spans="1:10">
      <c r="A324" s="182"/>
      <c r="B324" s="125"/>
      <c r="C324" s="149"/>
      <c r="D324" s="149"/>
      <c r="E324" s="149"/>
      <c r="F324" s="54"/>
      <c r="G324" s="55"/>
      <c r="H324" s="66"/>
      <c r="I324" s="66"/>
      <c r="J324" s="142"/>
    </row>
    <row r="325" spans="1:10" ht="45">
      <c r="A325" s="88">
        <v>8</v>
      </c>
      <c r="B325" s="77" t="s">
        <v>375</v>
      </c>
      <c r="C325" s="5" t="s">
        <v>226</v>
      </c>
      <c r="D325" s="5" t="s">
        <v>22</v>
      </c>
      <c r="E325" s="5" t="s">
        <v>134</v>
      </c>
      <c r="F325" s="5" t="s">
        <v>135</v>
      </c>
      <c r="G325" s="12"/>
      <c r="H325" s="60">
        <f>H326+H336+H348+H355</f>
        <v>171668653.41999999</v>
      </c>
      <c r="I325" s="60">
        <f>I326+I336+I348+I355</f>
        <v>113940908.45</v>
      </c>
      <c r="J325" s="140">
        <f t="shared" si="6"/>
        <v>66.372576577061608</v>
      </c>
    </row>
    <row r="326" spans="1:10">
      <c r="A326" s="87" t="s">
        <v>234</v>
      </c>
      <c r="B326" s="80" t="s">
        <v>228</v>
      </c>
      <c r="C326" s="4" t="s">
        <v>226</v>
      </c>
      <c r="D326" s="4" t="s">
        <v>3</v>
      </c>
      <c r="E326" s="4" t="s">
        <v>134</v>
      </c>
      <c r="F326" s="4" t="s">
        <v>135</v>
      </c>
      <c r="G326" s="13"/>
      <c r="H326" s="59">
        <f>H327+H330+H333</f>
        <v>40220000</v>
      </c>
      <c r="I326" s="59">
        <f>I327+I330+I333</f>
        <v>11530326.799999999</v>
      </c>
      <c r="J326" s="141">
        <f t="shared" ref="J326:J391" si="8">I326/H326*100</f>
        <v>28.668142217802085</v>
      </c>
    </row>
    <row r="327" spans="1:10" ht="25.5">
      <c r="A327" s="203"/>
      <c r="B327" s="78" t="s">
        <v>376</v>
      </c>
      <c r="C327" s="54" t="s">
        <v>226</v>
      </c>
      <c r="D327" s="54" t="s">
        <v>3</v>
      </c>
      <c r="E327" s="54" t="s">
        <v>134</v>
      </c>
      <c r="F327" s="33" t="s">
        <v>227</v>
      </c>
      <c r="G327" s="34"/>
      <c r="H327" s="66">
        <f>H328</f>
        <v>220000</v>
      </c>
      <c r="I327" s="66">
        <f>I328</f>
        <v>190000</v>
      </c>
      <c r="J327" s="142">
        <f t="shared" si="8"/>
        <v>86.36363636363636</v>
      </c>
    </row>
    <row r="328" spans="1:10" ht="25.5">
      <c r="A328" s="201"/>
      <c r="B328" s="56" t="s">
        <v>352</v>
      </c>
      <c r="C328" s="54" t="s">
        <v>226</v>
      </c>
      <c r="D328" s="54" t="s">
        <v>3</v>
      </c>
      <c r="E328" s="54" t="s">
        <v>134</v>
      </c>
      <c r="F328" s="33" t="s">
        <v>227</v>
      </c>
      <c r="G328" s="34" t="s">
        <v>36</v>
      </c>
      <c r="H328" s="66">
        <f>H329</f>
        <v>220000</v>
      </c>
      <c r="I328" s="66">
        <f>I329</f>
        <v>190000</v>
      </c>
      <c r="J328" s="142">
        <f t="shared" si="8"/>
        <v>86.36363636363636</v>
      </c>
    </row>
    <row r="329" spans="1:10" ht="25.5">
      <c r="A329" s="201"/>
      <c r="B329" s="74" t="s">
        <v>38</v>
      </c>
      <c r="C329" s="54" t="s">
        <v>226</v>
      </c>
      <c r="D329" s="54" t="s">
        <v>3</v>
      </c>
      <c r="E329" s="54" t="s">
        <v>134</v>
      </c>
      <c r="F329" s="33" t="s">
        <v>227</v>
      </c>
      <c r="G329" s="34" t="s">
        <v>37</v>
      </c>
      <c r="H329" s="61">
        <v>220000</v>
      </c>
      <c r="I329" s="61">
        <v>190000</v>
      </c>
      <c r="J329" s="142">
        <f t="shared" si="8"/>
        <v>86.36363636363636</v>
      </c>
    </row>
    <row r="330" spans="1:10" ht="63.75">
      <c r="A330" s="181"/>
      <c r="B330" s="167" t="s">
        <v>346</v>
      </c>
      <c r="C330" s="76" t="s">
        <v>226</v>
      </c>
      <c r="D330" s="76" t="s">
        <v>3</v>
      </c>
      <c r="E330" s="76" t="s">
        <v>343</v>
      </c>
      <c r="F330" s="76" t="s">
        <v>344</v>
      </c>
      <c r="G330" s="107"/>
      <c r="H330" s="61">
        <f>H331</f>
        <v>39200000</v>
      </c>
      <c r="I330" s="61">
        <f>I331</f>
        <v>11113520.26</v>
      </c>
      <c r="J330" s="142">
        <f t="shared" si="8"/>
        <v>28.35081698979592</v>
      </c>
    </row>
    <row r="331" spans="1:10">
      <c r="A331" s="181"/>
      <c r="B331" s="167" t="s">
        <v>39</v>
      </c>
      <c r="C331" s="76" t="s">
        <v>226</v>
      </c>
      <c r="D331" s="76" t="s">
        <v>3</v>
      </c>
      <c r="E331" s="76" t="s">
        <v>343</v>
      </c>
      <c r="F331" s="76" t="s">
        <v>344</v>
      </c>
      <c r="G331" s="107" t="s">
        <v>40</v>
      </c>
      <c r="H331" s="61">
        <f>H332</f>
        <v>39200000</v>
      </c>
      <c r="I331" s="61">
        <f>I332</f>
        <v>11113520.26</v>
      </c>
      <c r="J331" s="142">
        <f t="shared" si="8"/>
        <v>28.35081698979592</v>
      </c>
    </row>
    <row r="332" spans="1:10" ht="25.5">
      <c r="A332" s="181"/>
      <c r="B332" s="167" t="s">
        <v>42</v>
      </c>
      <c r="C332" s="76" t="s">
        <v>226</v>
      </c>
      <c r="D332" s="76" t="s">
        <v>3</v>
      </c>
      <c r="E332" s="76" t="s">
        <v>343</v>
      </c>
      <c r="F332" s="76" t="s">
        <v>344</v>
      </c>
      <c r="G332" s="107" t="s">
        <v>41</v>
      </c>
      <c r="H332" s="61">
        <v>39200000</v>
      </c>
      <c r="I332" s="61">
        <v>11113520.26</v>
      </c>
      <c r="J332" s="142">
        <f t="shared" si="8"/>
        <v>28.35081698979592</v>
      </c>
    </row>
    <row r="333" spans="1:10" ht="51">
      <c r="A333" s="181"/>
      <c r="B333" s="167" t="s">
        <v>347</v>
      </c>
      <c r="C333" s="76" t="s">
        <v>226</v>
      </c>
      <c r="D333" s="76" t="s">
        <v>3</v>
      </c>
      <c r="E333" s="76" t="s">
        <v>343</v>
      </c>
      <c r="F333" s="76" t="s">
        <v>345</v>
      </c>
      <c r="G333" s="107"/>
      <c r="H333" s="61">
        <f>H334</f>
        <v>800000</v>
      </c>
      <c r="I333" s="61">
        <f>I334</f>
        <v>226806.53999999998</v>
      </c>
      <c r="J333" s="142">
        <f t="shared" si="8"/>
        <v>28.350817499999998</v>
      </c>
    </row>
    <row r="334" spans="1:10">
      <c r="A334" s="181"/>
      <c r="B334" s="167" t="s">
        <v>39</v>
      </c>
      <c r="C334" s="76" t="s">
        <v>226</v>
      </c>
      <c r="D334" s="76" t="s">
        <v>3</v>
      </c>
      <c r="E334" s="76" t="s">
        <v>343</v>
      </c>
      <c r="F334" s="76" t="s">
        <v>345</v>
      </c>
      <c r="G334" s="107" t="s">
        <v>40</v>
      </c>
      <c r="H334" s="61">
        <f>H335</f>
        <v>800000</v>
      </c>
      <c r="I334" s="61">
        <f>I335</f>
        <v>226806.53999999998</v>
      </c>
      <c r="J334" s="142">
        <f t="shared" si="8"/>
        <v>28.350817499999998</v>
      </c>
    </row>
    <row r="335" spans="1:10" ht="25.5">
      <c r="A335" s="181"/>
      <c r="B335" s="167" t="s">
        <v>42</v>
      </c>
      <c r="C335" s="76" t="s">
        <v>226</v>
      </c>
      <c r="D335" s="76" t="s">
        <v>3</v>
      </c>
      <c r="E335" s="76" t="s">
        <v>343</v>
      </c>
      <c r="F335" s="76" t="s">
        <v>345</v>
      </c>
      <c r="G335" s="107" t="s">
        <v>41</v>
      </c>
      <c r="H335" s="61">
        <v>800000</v>
      </c>
      <c r="I335" s="61">
        <v>226806.53999999998</v>
      </c>
      <c r="J335" s="142">
        <f t="shared" si="8"/>
        <v>28.350817499999998</v>
      </c>
    </row>
    <row r="336" spans="1:10">
      <c r="A336" s="87" t="s">
        <v>236</v>
      </c>
      <c r="B336" s="80" t="s">
        <v>229</v>
      </c>
      <c r="C336" s="4" t="s">
        <v>226</v>
      </c>
      <c r="D336" s="4" t="s">
        <v>10</v>
      </c>
      <c r="E336" s="4" t="s">
        <v>134</v>
      </c>
      <c r="F336" s="4" t="s">
        <v>135</v>
      </c>
      <c r="G336" s="13"/>
      <c r="H336" s="59">
        <f>H337+H342+H345</f>
        <v>127466653.41999999</v>
      </c>
      <c r="I336" s="59">
        <f>I337+I342+I345</f>
        <v>100989055.31</v>
      </c>
      <c r="J336" s="141">
        <f t="shared" si="8"/>
        <v>79.22782359182456</v>
      </c>
    </row>
    <row r="337" spans="1:10" ht="25.5">
      <c r="A337" s="181"/>
      <c r="B337" s="74" t="s">
        <v>310</v>
      </c>
      <c r="C337" s="54" t="s">
        <v>226</v>
      </c>
      <c r="D337" s="54" t="s">
        <v>10</v>
      </c>
      <c r="E337" s="54" t="s">
        <v>134</v>
      </c>
      <c r="F337" s="33" t="s">
        <v>309</v>
      </c>
      <c r="G337" s="34"/>
      <c r="H337" s="61">
        <f>H338+H340</f>
        <v>620000</v>
      </c>
      <c r="I337" s="61">
        <f>I338+I340</f>
        <v>12532.3</v>
      </c>
      <c r="J337" s="142">
        <f t="shared" si="8"/>
        <v>2.0213387096774191</v>
      </c>
    </row>
    <row r="338" spans="1:10" ht="25.5">
      <c r="A338" s="181"/>
      <c r="B338" s="56" t="s">
        <v>352</v>
      </c>
      <c r="C338" s="54" t="s">
        <v>226</v>
      </c>
      <c r="D338" s="54" t="s">
        <v>10</v>
      </c>
      <c r="E338" s="54" t="s">
        <v>134</v>
      </c>
      <c r="F338" s="33" t="s">
        <v>309</v>
      </c>
      <c r="G338" s="34" t="s">
        <v>36</v>
      </c>
      <c r="H338" s="61">
        <f>H339</f>
        <v>16451.34</v>
      </c>
      <c r="I338" s="61">
        <f>I339</f>
        <v>0</v>
      </c>
      <c r="J338" s="142">
        <f t="shared" si="8"/>
        <v>0</v>
      </c>
    </row>
    <row r="339" spans="1:10" ht="25.5">
      <c r="A339" s="181"/>
      <c r="B339" s="74" t="s">
        <v>38</v>
      </c>
      <c r="C339" s="54" t="s">
        <v>226</v>
      </c>
      <c r="D339" s="54" t="s">
        <v>10</v>
      </c>
      <c r="E339" s="54" t="s">
        <v>134</v>
      </c>
      <c r="F339" s="33" t="s">
        <v>309</v>
      </c>
      <c r="G339" s="34" t="s">
        <v>37</v>
      </c>
      <c r="H339" s="61">
        <v>16451.34</v>
      </c>
      <c r="I339" s="61"/>
      <c r="J339" s="142">
        <f t="shared" si="8"/>
        <v>0</v>
      </c>
    </row>
    <row r="340" spans="1:10" ht="25.5">
      <c r="A340" s="181"/>
      <c r="B340" s="78" t="s">
        <v>192</v>
      </c>
      <c r="C340" s="54" t="s">
        <v>226</v>
      </c>
      <c r="D340" s="54" t="s">
        <v>10</v>
      </c>
      <c r="E340" s="54" t="s">
        <v>134</v>
      </c>
      <c r="F340" s="33" t="s">
        <v>309</v>
      </c>
      <c r="G340" s="34" t="s">
        <v>190</v>
      </c>
      <c r="H340" s="61">
        <f>H341</f>
        <v>603548.66</v>
      </c>
      <c r="I340" s="61">
        <f>I341</f>
        <v>12532.3</v>
      </c>
      <c r="J340" s="142">
        <f t="shared" si="8"/>
        <v>2.0764357259943211</v>
      </c>
    </row>
    <row r="341" spans="1:10">
      <c r="A341" s="181"/>
      <c r="B341" s="78" t="s">
        <v>193</v>
      </c>
      <c r="C341" s="54" t="s">
        <v>226</v>
      </c>
      <c r="D341" s="54" t="s">
        <v>10</v>
      </c>
      <c r="E341" s="54" t="s">
        <v>134</v>
      </c>
      <c r="F341" s="33" t="s">
        <v>309</v>
      </c>
      <c r="G341" s="34" t="s">
        <v>191</v>
      </c>
      <c r="H341" s="61">
        <v>603548.66</v>
      </c>
      <c r="I341" s="61">
        <v>12532.3</v>
      </c>
      <c r="J341" s="142">
        <f t="shared" si="8"/>
        <v>2.0764357259943211</v>
      </c>
    </row>
    <row r="342" spans="1:10" ht="25.5">
      <c r="A342" s="181"/>
      <c r="B342" s="74" t="s">
        <v>377</v>
      </c>
      <c r="C342" s="76" t="s">
        <v>226</v>
      </c>
      <c r="D342" s="76" t="s">
        <v>10</v>
      </c>
      <c r="E342" s="76" t="s">
        <v>134</v>
      </c>
      <c r="F342" s="76" t="s">
        <v>378</v>
      </c>
      <c r="G342" s="107"/>
      <c r="H342" s="61">
        <f>H343</f>
        <v>78279204.859999985</v>
      </c>
      <c r="I342" s="61">
        <f>I343</f>
        <v>52409074.450000003</v>
      </c>
      <c r="J342" s="142">
        <f t="shared" si="8"/>
        <v>66.951465007510052</v>
      </c>
    </row>
    <row r="343" spans="1:10" ht="25.5">
      <c r="A343" s="181"/>
      <c r="B343" s="78" t="s">
        <v>192</v>
      </c>
      <c r="C343" s="76" t="s">
        <v>226</v>
      </c>
      <c r="D343" s="76" t="s">
        <v>10</v>
      </c>
      <c r="E343" s="76" t="s">
        <v>134</v>
      </c>
      <c r="F343" s="76" t="s">
        <v>378</v>
      </c>
      <c r="G343" s="107" t="s">
        <v>190</v>
      </c>
      <c r="H343" s="61">
        <f>H344</f>
        <v>78279204.859999985</v>
      </c>
      <c r="I343" s="61">
        <f>I344</f>
        <v>52409074.450000003</v>
      </c>
      <c r="J343" s="142">
        <f t="shared" si="8"/>
        <v>66.951465007510052</v>
      </c>
    </row>
    <row r="344" spans="1:10">
      <c r="A344" s="181"/>
      <c r="B344" s="78" t="s">
        <v>193</v>
      </c>
      <c r="C344" s="76" t="s">
        <v>226</v>
      </c>
      <c r="D344" s="76" t="s">
        <v>10</v>
      </c>
      <c r="E344" s="76" t="s">
        <v>134</v>
      </c>
      <c r="F344" s="76" t="s">
        <v>378</v>
      </c>
      <c r="G344" s="107" t="s">
        <v>191</v>
      </c>
      <c r="H344" s="61">
        <v>78279204.859999985</v>
      </c>
      <c r="I344" s="61">
        <v>52409074.450000003</v>
      </c>
      <c r="J344" s="142">
        <f t="shared" si="8"/>
        <v>66.951465007510052</v>
      </c>
    </row>
    <row r="345" spans="1:10">
      <c r="A345" s="181"/>
      <c r="B345" s="78" t="s">
        <v>422</v>
      </c>
      <c r="C345" s="33" t="s">
        <v>226</v>
      </c>
      <c r="D345" s="33" t="s">
        <v>10</v>
      </c>
      <c r="E345" s="33" t="s">
        <v>423</v>
      </c>
      <c r="F345" s="33" t="s">
        <v>424</v>
      </c>
      <c r="G345" s="34"/>
      <c r="H345" s="61">
        <f>H346</f>
        <v>48567448.560000002</v>
      </c>
      <c r="I345" s="61">
        <f>I346</f>
        <v>48567448.560000002</v>
      </c>
      <c r="J345" s="142">
        <f t="shared" si="8"/>
        <v>100</v>
      </c>
    </row>
    <row r="346" spans="1:10" ht="25.5">
      <c r="A346" s="181"/>
      <c r="B346" s="78" t="s">
        <v>192</v>
      </c>
      <c r="C346" s="33" t="s">
        <v>226</v>
      </c>
      <c r="D346" s="33" t="s">
        <v>10</v>
      </c>
      <c r="E346" s="33" t="s">
        <v>423</v>
      </c>
      <c r="F346" s="33" t="s">
        <v>424</v>
      </c>
      <c r="G346" s="34" t="s">
        <v>190</v>
      </c>
      <c r="H346" s="61">
        <f>H347</f>
        <v>48567448.560000002</v>
      </c>
      <c r="I346" s="61">
        <f>I347</f>
        <v>48567448.560000002</v>
      </c>
      <c r="J346" s="142">
        <f t="shared" si="8"/>
        <v>100</v>
      </c>
    </row>
    <row r="347" spans="1:10">
      <c r="A347" s="181"/>
      <c r="B347" s="78" t="s">
        <v>193</v>
      </c>
      <c r="C347" s="33" t="s">
        <v>226</v>
      </c>
      <c r="D347" s="33" t="s">
        <v>10</v>
      </c>
      <c r="E347" s="33" t="s">
        <v>423</v>
      </c>
      <c r="F347" s="33" t="s">
        <v>424</v>
      </c>
      <c r="G347" s="34" t="s">
        <v>191</v>
      </c>
      <c r="H347" s="61">
        <v>48567448.560000002</v>
      </c>
      <c r="I347" s="61">
        <v>48567448.560000002</v>
      </c>
      <c r="J347" s="142">
        <f t="shared" si="8"/>
        <v>100</v>
      </c>
    </row>
    <row r="348" spans="1:10">
      <c r="A348" s="87" t="s">
        <v>235</v>
      </c>
      <c r="B348" s="80" t="s">
        <v>230</v>
      </c>
      <c r="C348" s="81" t="s">
        <v>226</v>
      </c>
      <c r="D348" s="81" t="s">
        <v>14</v>
      </c>
      <c r="E348" s="81" t="s">
        <v>134</v>
      </c>
      <c r="F348" s="81" t="s">
        <v>135</v>
      </c>
      <c r="G348" s="82"/>
      <c r="H348" s="59">
        <f>H349+H352</f>
        <v>1700000</v>
      </c>
      <c r="I348" s="59">
        <f>I349+I352</f>
        <v>0</v>
      </c>
      <c r="J348" s="141">
        <f t="shared" si="8"/>
        <v>0</v>
      </c>
    </row>
    <row r="349" spans="1:10">
      <c r="A349" s="121"/>
      <c r="B349" s="78" t="s">
        <v>379</v>
      </c>
      <c r="C349" s="76" t="s">
        <v>226</v>
      </c>
      <c r="D349" s="76" t="s">
        <v>14</v>
      </c>
      <c r="E349" s="76" t="s">
        <v>134</v>
      </c>
      <c r="F349" s="76" t="s">
        <v>380</v>
      </c>
      <c r="G349" s="107"/>
      <c r="H349" s="66">
        <f>H350</f>
        <v>700000</v>
      </c>
      <c r="I349" s="66">
        <f>I350</f>
        <v>0</v>
      </c>
      <c r="J349" s="142">
        <f t="shared" si="8"/>
        <v>0</v>
      </c>
    </row>
    <row r="350" spans="1:10" ht="25.5">
      <c r="A350" s="121"/>
      <c r="B350" s="56" t="s">
        <v>352</v>
      </c>
      <c r="C350" s="76" t="s">
        <v>226</v>
      </c>
      <c r="D350" s="76" t="s">
        <v>14</v>
      </c>
      <c r="E350" s="76" t="s">
        <v>134</v>
      </c>
      <c r="F350" s="76" t="s">
        <v>380</v>
      </c>
      <c r="G350" s="107" t="s">
        <v>36</v>
      </c>
      <c r="H350" s="66">
        <f>H351</f>
        <v>700000</v>
      </c>
      <c r="I350" s="66">
        <f>I351</f>
        <v>0</v>
      </c>
      <c r="J350" s="142">
        <f t="shared" si="8"/>
        <v>0</v>
      </c>
    </row>
    <row r="351" spans="1:10" ht="25.5">
      <c r="A351" s="121"/>
      <c r="B351" s="74" t="s">
        <v>38</v>
      </c>
      <c r="C351" s="76" t="s">
        <v>226</v>
      </c>
      <c r="D351" s="76" t="s">
        <v>14</v>
      </c>
      <c r="E351" s="76" t="s">
        <v>134</v>
      </c>
      <c r="F351" s="76" t="s">
        <v>380</v>
      </c>
      <c r="G351" s="107" t="s">
        <v>37</v>
      </c>
      <c r="H351" s="66">
        <v>700000</v>
      </c>
      <c r="I351" s="66"/>
      <c r="J351" s="142">
        <f t="shared" si="8"/>
        <v>0</v>
      </c>
    </row>
    <row r="352" spans="1:10" ht="25.5">
      <c r="A352" s="121"/>
      <c r="B352" s="78" t="s">
        <v>381</v>
      </c>
      <c r="C352" s="33" t="s">
        <v>226</v>
      </c>
      <c r="D352" s="33" t="s">
        <v>14</v>
      </c>
      <c r="E352" s="33" t="s">
        <v>134</v>
      </c>
      <c r="F352" s="33" t="s">
        <v>382</v>
      </c>
      <c r="G352" s="34"/>
      <c r="H352" s="66">
        <f t="shared" ref="H352:I353" si="9">H353</f>
        <v>1000000</v>
      </c>
      <c r="I352" s="66">
        <f t="shared" si="9"/>
        <v>0</v>
      </c>
      <c r="J352" s="142">
        <f t="shared" si="8"/>
        <v>0</v>
      </c>
    </row>
    <row r="353" spans="1:10" ht="25.5">
      <c r="A353" s="121"/>
      <c r="B353" s="78" t="s">
        <v>192</v>
      </c>
      <c r="C353" s="33" t="s">
        <v>226</v>
      </c>
      <c r="D353" s="33" t="s">
        <v>14</v>
      </c>
      <c r="E353" s="33" t="s">
        <v>134</v>
      </c>
      <c r="F353" s="33" t="s">
        <v>382</v>
      </c>
      <c r="G353" s="34" t="s">
        <v>190</v>
      </c>
      <c r="H353" s="66">
        <f t="shared" si="9"/>
        <v>1000000</v>
      </c>
      <c r="I353" s="66">
        <f t="shared" si="9"/>
        <v>0</v>
      </c>
      <c r="J353" s="142">
        <f t="shared" si="8"/>
        <v>0</v>
      </c>
    </row>
    <row r="354" spans="1:10">
      <c r="A354" s="121"/>
      <c r="B354" s="78" t="s">
        <v>193</v>
      </c>
      <c r="C354" s="33" t="s">
        <v>226</v>
      </c>
      <c r="D354" s="33" t="s">
        <v>14</v>
      </c>
      <c r="E354" s="33" t="s">
        <v>134</v>
      </c>
      <c r="F354" s="33" t="s">
        <v>382</v>
      </c>
      <c r="G354" s="34" t="s">
        <v>191</v>
      </c>
      <c r="H354" s="61">
        <v>1000000</v>
      </c>
      <c r="I354" s="61"/>
      <c r="J354" s="142">
        <f t="shared" si="8"/>
        <v>0</v>
      </c>
    </row>
    <row r="355" spans="1:10">
      <c r="A355" s="87" t="s">
        <v>237</v>
      </c>
      <c r="B355" s="85" t="s">
        <v>231</v>
      </c>
      <c r="C355" s="84" t="s">
        <v>226</v>
      </c>
      <c r="D355" s="84" t="s">
        <v>4</v>
      </c>
      <c r="E355" s="84" t="s">
        <v>134</v>
      </c>
      <c r="F355" s="81" t="s">
        <v>135</v>
      </c>
      <c r="G355" s="82"/>
      <c r="H355" s="59">
        <f t="shared" ref="H355:I357" si="10">H356</f>
        <v>2282000</v>
      </c>
      <c r="I355" s="59">
        <f t="shared" si="10"/>
        <v>1421526.34</v>
      </c>
      <c r="J355" s="141">
        <f t="shared" si="8"/>
        <v>62.293003505696767</v>
      </c>
    </row>
    <row r="356" spans="1:10" ht="25.5">
      <c r="A356" s="203"/>
      <c r="B356" s="86" t="s">
        <v>232</v>
      </c>
      <c r="C356" s="37" t="s">
        <v>226</v>
      </c>
      <c r="D356" s="37" t="s">
        <v>4</v>
      </c>
      <c r="E356" s="37" t="s">
        <v>134</v>
      </c>
      <c r="F356" s="33" t="s">
        <v>233</v>
      </c>
      <c r="G356" s="34"/>
      <c r="H356" s="66">
        <f t="shared" si="10"/>
        <v>2282000</v>
      </c>
      <c r="I356" s="66">
        <f t="shared" si="10"/>
        <v>1421526.34</v>
      </c>
      <c r="J356" s="142">
        <f t="shared" si="8"/>
        <v>62.293003505696767</v>
      </c>
    </row>
    <row r="357" spans="1:10" ht="25.5">
      <c r="A357" s="201"/>
      <c r="B357" s="56" t="s">
        <v>352</v>
      </c>
      <c r="C357" s="37" t="s">
        <v>226</v>
      </c>
      <c r="D357" s="37" t="s">
        <v>4</v>
      </c>
      <c r="E357" s="37" t="s">
        <v>134</v>
      </c>
      <c r="F357" s="33" t="s">
        <v>233</v>
      </c>
      <c r="G357" s="34" t="s">
        <v>36</v>
      </c>
      <c r="H357" s="66">
        <f t="shared" si="10"/>
        <v>2282000</v>
      </c>
      <c r="I357" s="66">
        <f t="shared" si="10"/>
        <v>1421526.34</v>
      </c>
      <c r="J357" s="142">
        <f t="shared" si="8"/>
        <v>62.293003505696767</v>
      </c>
    </row>
    <row r="358" spans="1:10" ht="25.5">
      <c r="A358" s="205"/>
      <c r="B358" s="74" t="s">
        <v>38</v>
      </c>
      <c r="C358" s="37" t="s">
        <v>226</v>
      </c>
      <c r="D358" s="37" t="s">
        <v>4</v>
      </c>
      <c r="E358" s="37" t="s">
        <v>134</v>
      </c>
      <c r="F358" s="33" t="s">
        <v>233</v>
      </c>
      <c r="G358" s="34" t="s">
        <v>37</v>
      </c>
      <c r="H358" s="66">
        <v>2282000</v>
      </c>
      <c r="I358" s="61">
        <v>1421526.34</v>
      </c>
      <c r="J358" s="142">
        <f t="shared" si="8"/>
        <v>62.293003505696767</v>
      </c>
    </row>
    <row r="359" spans="1:10">
      <c r="A359" s="182"/>
      <c r="B359" s="125"/>
      <c r="C359" s="149"/>
      <c r="D359" s="149"/>
      <c r="E359" s="149"/>
      <c r="F359" s="54"/>
      <c r="G359" s="55"/>
      <c r="H359" s="66"/>
      <c r="I359" s="66"/>
      <c r="J359" s="142"/>
    </row>
    <row r="360" spans="1:10" ht="45">
      <c r="A360" s="67">
        <v>9</v>
      </c>
      <c r="B360" s="77" t="s">
        <v>383</v>
      </c>
      <c r="C360" s="168" t="s">
        <v>384</v>
      </c>
      <c r="D360" s="168" t="s">
        <v>22</v>
      </c>
      <c r="E360" s="168" t="s">
        <v>134</v>
      </c>
      <c r="F360" s="169" t="s">
        <v>135</v>
      </c>
      <c r="G360" s="12"/>
      <c r="H360" s="60">
        <f>H361+H367+H370</f>
        <v>1198102.2</v>
      </c>
      <c r="I360" s="60">
        <f>I361+I367+I370</f>
        <v>272572.43</v>
      </c>
      <c r="J360" s="140">
        <f t="shared" si="8"/>
        <v>22.750348843362445</v>
      </c>
    </row>
    <row r="361" spans="1:10">
      <c r="A361" s="182"/>
      <c r="B361" s="125" t="s">
        <v>78</v>
      </c>
      <c r="C361" s="76" t="s">
        <v>384</v>
      </c>
      <c r="D361" s="76" t="s">
        <v>22</v>
      </c>
      <c r="E361" s="76" t="s">
        <v>134</v>
      </c>
      <c r="F361" s="33" t="s">
        <v>164</v>
      </c>
      <c r="G361" s="34"/>
      <c r="H361" s="66">
        <f>H362+H364</f>
        <v>422912.2</v>
      </c>
      <c r="I361" s="66">
        <f>I362+I364</f>
        <v>235172.43</v>
      </c>
      <c r="J361" s="142">
        <f t="shared" si="8"/>
        <v>55.607861395343996</v>
      </c>
    </row>
    <row r="362" spans="1:10" ht="25.5">
      <c r="A362" s="182"/>
      <c r="B362" s="56" t="s">
        <v>352</v>
      </c>
      <c r="C362" s="76" t="s">
        <v>384</v>
      </c>
      <c r="D362" s="76" t="s">
        <v>22</v>
      </c>
      <c r="E362" s="76" t="s">
        <v>134</v>
      </c>
      <c r="F362" s="33" t="s">
        <v>164</v>
      </c>
      <c r="G362" s="34" t="s">
        <v>36</v>
      </c>
      <c r="H362" s="66">
        <f>H363</f>
        <v>386892.01</v>
      </c>
      <c r="I362" s="66">
        <f>I363</f>
        <v>200152.24</v>
      </c>
      <c r="J362" s="142">
        <f t="shared" si="8"/>
        <v>51.733360944827986</v>
      </c>
    </row>
    <row r="363" spans="1:10" ht="25.5">
      <c r="A363" s="182"/>
      <c r="B363" s="74" t="s">
        <v>38</v>
      </c>
      <c r="C363" s="76" t="s">
        <v>384</v>
      </c>
      <c r="D363" s="76" t="s">
        <v>22</v>
      </c>
      <c r="E363" s="76" t="s">
        <v>134</v>
      </c>
      <c r="F363" s="33" t="s">
        <v>164</v>
      </c>
      <c r="G363" s="34" t="s">
        <v>37</v>
      </c>
      <c r="H363" s="66">
        <v>386892.01</v>
      </c>
      <c r="I363" s="61">
        <v>200152.24</v>
      </c>
      <c r="J363" s="142">
        <f t="shared" si="8"/>
        <v>51.733360944827986</v>
      </c>
    </row>
    <row r="364" spans="1:10">
      <c r="A364" s="182"/>
      <c r="B364" s="74" t="s">
        <v>54</v>
      </c>
      <c r="C364" s="76" t="s">
        <v>384</v>
      </c>
      <c r="D364" s="76" t="s">
        <v>22</v>
      </c>
      <c r="E364" s="76" t="s">
        <v>134</v>
      </c>
      <c r="F364" s="33" t="s">
        <v>164</v>
      </c>
      <c r="G364" s="34" t="s">
        <v>52</v>
      </c>
      <c r="H364" s="66">
        <f>H365</f>
        <v>36020.19</v>
      </c>
      <c r="I364" s="66">
        <f>I365</f>
        <v>35020.19</v>
      </c>
      <c r="J364" s="142">
        <f t="shared" si="8"/>
        <v>97.223779219376695</v>
      </c>
    </row>
    <row r="365" spans="1:10">
      <c r="A365" s="182"/>
      <c r="B365" s="74" t="s">
        <v>70</v>
      </c>
      <c r="C365" s="76" t="s">
        <v>384</v>
      </c>
      <c r="D365" s="76" t="s">
        <v>22</v>
      </c>
      <c r="E365" s="76" t="s">
        <v>134</v>
      </c>
      <c r="F365" s="33" t="s">
        <v>164</v>
      </c>
      <c r="G365" s="34" t="s">
        <v>71</v>
      </c>
      <c r="H365" s="61">
        <v>36020.19</v>
      </c>
      <c r="I365" s="61">
        <v>35020.19</v>
      </c>
      <c r="J365" s="142">
        <f t="shared" si="8"/>
        <v>97.223779219376695</v>
      </c>
    </row>
    <row r="366" spans="1:10">
      <c r="A366" s="182"/>
      <c r="B366" s="74"/>
      <c r="C366" s="76"/>
      <c r="D366" s="76"/>
      <c r="E366" s="76"/>
      <c r="F366" s="33"/>
      <c r="G366" s="34"/>
      <c r="H366" s="66"/>
      <c r="I366" s="61"/>
      <c r="J366" s="142"/>
    </row>
    <row r="367" spans="1:10">
      <c r="A367" s="182"/>
      <c r="B367" s="125" t="s">
        <v>385</v>
      </c>
      <c r="C367" s="76" t="s">
        <v>384</v>
      </c>
      <c r="D367" s="76" t="s">
        <v>22</v>
      </c>
      <c r="E367" s="76" t="s">
        <v>134</v>
      </c>
      <c r="F367" s="33" t="s">
        <v>386</v>
      </c>
      <c r="G367" s="34"/>
      <c r="H367" s="66">
        <f>H368</f>
        <v>176190</v>
      </c>
      <c r="I367" s="66">
        <f>I368</f>
        <v>37400</v>
      </c>
      <c r="J367" s="142">
        <f t="shared" si="8"/>
        <v>21.227084397525399</v>
      </c>
    </row>
    <row r="368" spans="1:10" ht="25.5">
      <c r="A368" s="182"/>
      <c r="B368" s="56" t="s">
        <v>352</v>
      </c>
      <c r="C368" s="76" t="s">
        <v>384</v>
      </c>
      <c r="D368" s="76" t="s">
        <v>22</v>
      </c>
      <c r="E368" s="76" t="s">
        <v>134</v>
      </c>
      <c r="F368" s="33" t="s">
        <v>386</v>
      </c>
      <c r="G368" s="34" t="s">
        <v>36</v>
      </c>
      <c r="H368" s="66">
        <f>H369</f>
        <v>176190</v>
      </c>
      <c r="I368" s="66">
        <f>I369</f>
        <v>37400</v>
      </c>
      <c r="J368" s="142">
        <f t="shared" si="8"/>
        <v>21.227084397525399</v>
      </c>
    </row>
    <row r="369" spans="1:10" ht="25.5">
      <c r="A369" s="182"/>
      <c r="B369" s="74" t="s">
        <v>38</v>
      </c>
      <c r="C369" s="76" t="s">
        <v>384</v>
      </c>
      <c r="D369" s="76" t="s">
        <v>22</v>
      </c>
      <c r="E369" s="76" t="s">
        <v>134</v>
      </c>
      <c r="F369" s="33" t="s">
        <v>386</v>
      </c>
      <c r="G369" s="34" t="s">
        <v>37</v>
      </c>
      <c r="H369" s="66">
        <v>176190</v>
      </c>
      <c r="I369" s="66">
        <v>37400</v>
      </c>
      <c r="J369" s="142">
        <f t="shared" si="8"/>
        <v>21.227084397525399</v>
      </c>
    </row>
    <row r="370" spans="1:10">
      <c r="A370" s="182"/>
      <c r="B370" s="125" t="s">
        <v>387</v>
      </c>
      <c r="C370" s="76" t="s">
        <v>384</v>
      </c>
      <c r="D370" s="76" t="s">
        <v>22</v>
      </c>
      <c r="E370" s="76" t="s">
        <v>134</v>
      </c>
      <c r="F370" s="33" t="s">
        <v>388</v>
      </c>
      <c r="G370" s="34"/>
      <c r="H370" s="66">
        <f>H371</f>
        <v>599000</v>
      </c>
      <c r="I370" s="66">
        <f>I371</f>
        <v>0</v>
      </c>
      <c r="J370" s="142">
        <f t="shared" si="8"/>
        <v>0</v>
      </c>
    </row>
    <row r="371" spans="1:10" ht="25.5">
      <c r="A371" s="182"/>
      <c r="B371" s="56" t="s">
        <v>352</v>
      </c>
      <c r="C371" s="76" t="s">
        <v>384</v>
      </c>
      <c r="D371" s="76" t="s">
        <v>22</v>
      </c>
      <c r="E371" s="76" t="s">
        <v>134</v>
      </c>
      <c r="F371" s="33" t="s">
        <v>388</v>
      </c>
      <c r="G371" s="34" t="s">
        <v>36</v>
      </c>
      <c r="H371" s="66">
        <f>H372</f>
        <v>599000</v>
      </c>
      <c r="I371" s="66">
        <f>I372</f>
        <v>0</v>
      </c>
      <c r="J371" s="142">
        <f t="shared" si="8"/>
        <v>0</v>
      </c>
    </row>
    <row r="372" spans="1:10" ht="25.5">
      <c r="A372" s="182"/>
      <c r="B372" s="74" t="s">
        <v>38</v>
      </c>
      <c r="C372" s="76" t="s">
        <v>384</v>
      </c>
      <c r="D372" s="76" t="s">
        <v>22</v>
      </c>
      <c r="E372" s="76" t="s">
        <v>134</v>
      </c>
      <c r="F372" s="33" t="s">
        <v>388</v>
      </c>
      <c r="G372" s="34" t="s">
        <v>37</v>
      </c>
      <c r="H372" s="61">
        <f>485190+113810</f>
        <v>599000</v>
      </c>
      <c r="I372" s="61"/>
      <c r="J372" s="142">
        <f t="shared" si="8"/>
        <v>0</v>
      </c>
    </row>
    <row r="373" spans="1:10" ht="45">
      <c r="A373" s="191" t="s">
        <v>8</v>
      </c>
      <c r="B373" s="29" t="s">
        <v>287</v>
      </c>
      <c r="C373" s="5" t="s">
        <v>8</v>
      </c>
      <c r="D373" s="5" t="s">
        <v>22</v>
      </c>
      <c r="E373" s="5" t="s">
        <v>134</v>
      </c>
      <c r="F373" s="5" t="s">
        <v>135</v>
      </c>
      <c r="G373" s="13"/>
      <c r="H373" s="59">
        <f>+H374</f>
        <v>2002049.72</v>
      </c>
      <c r="I373" s="59">
        <f>+I374</f>
        <v>2002049.72</v>
      </c>
      <c r="J373" s="141">
        <f t="shared" si="8"/>
        <v>100</v>
      </c>
    </row>
    <row r="374" spans="1:10" ht="25.5">
      <c r="A374" s="203"/>
      <c r="B374" s="56" t="s">
        <v>51</v>
      </c>
      <c r="C374" s="54" t="s">
        <v>8</v>
      </c>
      <c r="D374" s="54" t="s">
        <v>22</v>
      </c>
      <c r="E374" s="54" t="s">
        <v>134</v>
      </c>
      <c r="F374" s="54" t="s">
        <v>220</v>
      </c>
      <c r="G374" s="55"/>
      <c r="H374" s="66">
        <f>H375</f>
        <v>2002049.72</v>
      </c>
      <c r="I374" s="66">
        <f>I375</f>
        <v>2002049.72</v>
      </c>
      <c r="J374" s="142">
        <f t="shared" si="8"/>
        <v>100</v>
      </c>
    </row>
    <row r="375" spans="1:10">
      <c r="A375" s="201"/>
      <c r="B375" s="56" t="s">
        <v>49</v>
      </c>
      <c r="C375" s="54" t="s">
        <v>8</v>
      </c>
      <c r="D375" s="54" t="s">
        <v>22</v>
      </c>
      <c r="E375" s="54" t="s">
        <v>134</v>
      </c>
      <c r="F375" s="54" t="s">
        <v>220</v>
      </c>
      <c r="G375" s="55" t="s">
        <v>17</v>
      </c>
      <c r="H375" s="66">
        <f>H376</f>
        <v>2002049.72</v>
      </c>
      <c r="I375" s="66">
        <f>I376</f>
        <v>2002049.72</v>
      </c>
      <c r="J375" s="142">
        <f t="shared" si="8"/>
        <v>100</v>
      </c>
    </row>
    <row r="376" spans="1:10">
      <c r="A376" s="201"/>
      <c r="B376" s="56" t="s">
        <v>189</v>
      </c>
      <c r="C376" s="54" t="s">
        <v>8</v>
      </c>
      <c r="D376" s="54" t="s">
        <v>22</v>
      </c>
      <c r="E376" s="54" t="s">
        <v>134</v>
      </c>
      <c r="F376" s="54" t="s">
        <v>220</v>
      </c>
      <c r="G376" s="55" t="s">
        <v>188</v>
      </c>
      <c r="H376" s="61">
        <v>2002049.72</v>
      </c>
      <c r="I376" s="61">
        <v>2002049.72</v>
      </c>
      <c r="J376" s="142">
        <f t="shared" si="8"/>
        <v>100</v>
      </c>
    </row>
    <row r="377" spans="1:10">
      <c r="A377" s="111"/>
      <c r="B377" s="56"/>
      <c r="C377" s="54"/>
      <c r="D377" s="54"/>
      <c r="E377" s="54"/>
      <c r="F377" s="54"/>
      <c r="G377" s="55"/>
      <c r="H377" s="66"/>
      <c r="I377" s="66"/>
      <c r="J377" s="142"/>
    </row>
    <row r="378" spans="1:10" ht="45">
      <c r="A378" s="191" t="s">
        <v>18</v>
      </c>
      <c r="B378" s="27" t="s">
        <v>264</v>
      </c>
      <c r="C378" s="4" t="s">
        <v>18</v>
      </c>
      <c r="D378" s="4" t="s">
        <v>22</v>
      </c>
      <c r="E378" s="4" t="s">
        <v>134</v>
      </c>
      <c r="F378" s="4" t="s">
        <v>135</v>
      </c>
      <c r="G378" s="13"/>
      <c r="H378" s="59">
        <f>H379+H396+H415</f>
        <v>77445613.039999992</v>
      </c>
      <c r="I378" s="59">
        <f>I379+I396+I415</f>
        <v>57456758.229999997</v>
      </c>
      <c r="J378" s="141">
        <f t="shared" si="8"/>
        <v>74.189816536572678</v>
      </c>
    </row>
    <row r="379" spans="1:10" ht="25.5">
      <c r="A379" s="183" t="s">
        <v>389</v>
      </c>
      <c r="B379" s="114" t="s">
        <v>265</v>
      </c>
      <c r="C379" s="4" t="s">
        <v>18</v>
      </c>
      <c r="D379" s="4" t="s">
        <v>3</v>
      </c>
      <c r="E379" s="4" t="s">
        <v>134</v>
      </c>
      <c r="F379" s="4" t="s">
        <v>135</v>
      </c>
      <c r="G379" s="55"/>
      <c r="H379" s="59">
        <f>H380+H387+H390+H393</f>
        <v>16596729</v>
      </c>
      <c r="I379" s="59">
        <f>I380+I387+I390+I393</f>
        <v>11318072.25</v>
      </c>
      <c r="J379" s="141">
        <f t="shared" si="8"/>
        <v>68.194595754380273</v>
      </c>
    </row>
    <row r="380" spans="1:10" ht="25.5">
      <c r="A380" s="202"/>
      <c r="B380" s="108" t="s">
        <v>67</v>
      </c>
      <c r="C380" s="54" t="s">
        <v>18</v>
      </c>
      <c r="D380" s="54" t="s">
        <v>3</v>
      </c>
      <c r="E380" s="54" t="s">
        <v>134</v>
      </c>
      <c r="F380" s="54" t="s">
        <v>163</v>
      </c>
      <c r="G380" s="55"/>
      <c r="H380" s="66">
        <f>H381+H383+H385</f>
        <v>11320800</v>
      </c>
      <c r="I380" s="66">
        <f>I381+I383+I385</f>
        <v>7752242.3000000007</v>
      </c>
      <c r="J380" s="142">
        <f t="shared" si="8"/>
        <v>68.477866405201055</v>
      </c>
    </row>
    <row r="381" spans="1:10" ht="38.25">
      <c r="A381" s="201"/>
      <c r="B381" s="74" t="s">
        <v>62</v>
      </c>
      <c r="C381" s="54" t="s">
        <v>18</v>
      </c>
      <c r="D381" s="54" t="s">
        <v>3</v>
      </c>
      <c r="E381" s="54" t="s">
        <v>134</v>
      </c>
      <c r="F381" s="54" t="s">
        <v>163</v>
      </c>
      <c r="G381" s="55" t="s">
        <v>60</v>
      </c>
      <c r="H381" s="66">
        <f>H382</f>
        <v>10544550</v>
      </c>
      <c r="I381" s="66">
        <f>I382</f>
        <v>7236521.2000000002</v>
      </c>
      <c r="J381" s="142">
        <f t="shared" si="8"/>
        <v>68.628070425006285</v>
      </c>
    </row>
    <row r="382" spans="1:10">
      <c r="A382" s="201"/>
      <c r="B382" s="74" t="s">
        <v>63</v>
      </c>
      <c r="C382" s="54" t="s">
        <v>18</v>
      </c>
      <c r="D382" s="54" t="s">
        <v>3</v>
      </c>
      <c r="E382" s="54" t="s">
        <v>134</v>
      </c>
      <c r="F382" s="54" t="s">
        <v>163</v>
      </c>
      <c r="G382" s="55" t="s">
        <v>61</v>
      </c>
      <c r="H382" s="61">
        <v>10544550</v>
      </c>
      <c r="I382" s="61">
        <v>7236521.2000000002</v>
      </c>
      <c r="J382" s="142">
        <f t="shared" si="8"/>
        <v>68.628070425006285</v>
      </c>
    </row>
    <row r="383" spans="1:10" ht="25.5">
      <c r="A383" s="201"/>
      <c r="B383" s="56" t="s">
        <v>352</v>
      </c>
      <c r="C383" s="54" t="s">
        <v>18</v>
      </c>
      <c r="D383" s="54" t="s">
        <v>3</v>
      </c>
      <c r="E383" s="54" t="s">
        <v>134</v>
      </c>
      <c r="F383" s="54" t="s">
        <v>163</v>
      </c>
      <c r="G383" s="55" t="s">
        <v>36</v>
      </c>
      <c r="H383" s="66">
        <f>H384</f>
        <v>776000</v>
      </c>
      <c r="I383" s="66">
        <f>I384</f>
        <v>515527.89999999997</v>
      </c>
      <c r="J383" s="142">
        <f t="shared" si="8"/>
        <v>66.434007731958758</v>
      </c>
    </row>
    <row r="384" spans="1:10" ht="25.5">
      <c r="A384" s="201"/>
      <c r="B384" s="74" t="s">
        <v>38</v>
      </c>
      <c r="C384" s="54" t="s">
        <v>18</v>
      </c>
      <c r="D384" s="54" t="s">
        <v>3</v>
      </c>
      <c r="E384" s="54" t="s">
        <v>134</v>
      </c>
      <c r="F384" s="54" t="s">
        <v>163</v>
      </c>
      <c r="G384" s="55" t="s">
        <v>37</v>
      </c>
      <c r="H384" s="61">
        <v>776000</v>
      </c>
      <c r="I384" s="61">
        <v>515527.89999999997</v>
      </c>
      <c r="J384" s="142">
        <f t="shared" si="8"/>
        <v>66.434007731958758</v>
      </c>
    </row>
    <row r="385" spans="1:10">
      <c r="A385" s="201"/>
      <c r="B385" s="74" t="s">
        <v>54</v>
      </c>
      <c r="C385" s="54" t="s">
        <v>18</v>
      </c>
      <c r="D385" s="54" t="s">
        <v>3</v>
      </c>
      <c r="E385" s="54" t="s">
        <v>134</v>
      </c>
      <c r="F385" s="54" t="s">
        <v>163</v>
      </c>
      <c r="G385" s="55" t="s">
        <v>52</v>
      </c>
      <c r="H385" s="61">
        <f>H386</f>
        <v>250</v>
      </c>
      <c r="I385" s="61">
        <f>I386</f>
        <v>193.2</v>
      </c>
      <c r="J385" s="142">
        <f t="shared" si="8"/>
        <v>77.279999999999987</v>
      </c>
    </row>
    <row r="386" spans="1:10">
      <c r="A386" s="201"/>
      <c r="B386" s="74" t="s">
        <v>70</v>
      </c>
      <c r="C386" s="54" t="s">
        <v>18</v>
      </c>
      <c r="D386" s="54" t="s">
        <v>3</v>
      </c>
      <c r="E386" s="54" t="s">
        <v>134</v>
      </c>
      <c r="F386" s="54" t="s">
        <v>163</v>
      </c>
      <c r="G386" s="55" t="s">
        <v>71</v>
      </c>
      <c r="H386" s="61">
        <v>250</v>
      </c>
      <c r="I386" s="61">
        <v>193.2</v>
      </c>
      <c r="J386" s="142">
        <f t="shared" si="8"/>
        <v>77.279999999999987</v>
      </c>
    </row>
    <row r="387" spans="1:10" ht="25.5">
      <c r="A387" s="201"/>
      <c r="B387" s="115" t="s">
        <v>245</v>
      </c>
      <c r="C387" s="54" t="s">
        <v>18</v>
      </c>
      <c r="D387" s="54" t="s">
        <v>3</v>
      </c>
      <c r="E387" s="54" t="s">
        <v>134</v>
      </c>
      <c r="F387" s="54" t="s">
        <v>244</v>
      </c>
      <c r="G387" s="55"/>
      <c r="H387" s="66">
        <f>H388</f>
        <v>57000</v>
      </c>
      <c r="I387" s="66">
        <f>I388</f>
        <v>49580</v>
      </c>
      <c r="J387" s="142">
        <f t="shared" si="8"/>
        <v>86.982456140350877</v>
      </c>
    </row>
    <row r="388" spans="1:10" ht="25.5">
      <c r="A388" s="201"/>
      <c r="B388" s="56" t="s">
        <v>352</v>
      </c>
      <c r="C388" s="54" t="s">
        <v>18</v>
      </c>
      <c r="D388" s="54" t="s">
        <v>3</v>
      </c>
      <c r="E388" s="54" t="s">
        <v>134</v>
      </c>
      <c r="F388" s="54" t="s">
        <v>244</v>
      </c>
      <c r="G388" s="55" t="s">
        <v>36</v>
      </c>
      <c r="H388" s="66">
        <f>H389</f>
        <v>57000</v>
      </c>
      <c r="I388" s="66">
        <f>I389</f>
        <v>49580</v>
      </c>
      <c r="J388" s="142">
        <f t="shared" si="8"/>
        <v>86.982456140350877</v>
      </c>
    </row>
    <row r="389" spans="1:10" ht="25.5">
      <c r="A389" s="201"/>
      <c r="B389" s="74" t="s">
        <v>38</v>
      </c>
      <c r="C389" s="54" t="s">
        <v>18</v>
      </c>
      <c r="D389" s="54" t="s">
        <v>3</v>
      </c>
      <c r="E389" s="54" t="s">
        <v>134</v>
      </c>
      <c r="F389" s="54" t="s">
        <v>244</v>
      </c>
      <c r="G389" s="55" t="s">
        <v>37</v>
      </c>
      <c r="H389" s="61">
        <v>57000</v>
      </c>
      <c r="I389" s="61">
        <v>49580</v>
      </c>
      <c r="J389" s="142">
        <f t="shared" si="8"/>
        <v>86.982456140350877</v>
      </c>
    </row>
    <row r="390" spans="1:10" ht="25.5">
      <c r="A390" s="201"/>
      <c r="B390" s="117" t="s">
        <v>87</v>
      </c>
      <c r="C390" s="54" t="s">
        <v>18</v>
      </c>
      <c r="D390" s="54" t="s">
        <v>3</v>
      </c>
      <c r="E390" s="54" t="s">
        <v>134</v>
      </c>
      <c r="F390" s="54" t="s">
        <v>167</v>
      </c>
      <c r="G390" s="55"/>
      <c r="H390" s="66">
        <f>H391</f>
        <v>5004900</v>
      </c>
      <c r="I390" s="66">
        <f>I391</f>
        <v>3351865.19</v>
      </c>
      <c r="J390" s="142">
        <f t="shared" si="8"/>
        <v>66.971671561869357</v>
      </c>
    </row>
    <row r="391" spans="1:10" ht="38.25">
      <c r="A391" s="201"/>
      <c r="B391" s="74" t="s">
        <v>62</v>
      </c>
      <c r="C391" s="54" t="s">
        <v>18</v>
      </c>
      <c r="D391" s="54" t="s">
        <v>3</v>
      </c>
      <c r="E391" s="54" t="s">
        <v>134</v>
      </c>
      <c r="F391" s="54" t="s">
        <v>167</v>
      </c>
      <c r="G391" s="55" t="s">
        <v>60</v>
      </c>
      <c r="H391" s="66">
        <f>H392</f>
        <v>5004900</v>
      </c>
      <c r="I391" s="66">
        <f>I392</f>
        <v>3351865.19</v>
      </c>
      <c r="J391" s="142">
        <f t="shared" si="8"/>
        <v>66.971671561869357</v>
      </c>
    </row>
    <row r="392" spans="1:10">
      <c r="A392" s="201"/>
      <c r="B392" s="74" t="s">
        <v>63</v>
      </c>
      <c r="C392" s="54" t="s">
        <v>18</v>
      </c>
      <c r="D392" s="54" t="s">
        <v>3</v>
      </c>
      <c r="E392" s="54" t="s">
        <v>134</v>
      </c>
      <c r="F392" s="54" t="s">
        <v>167</v>
      </c>
      <c r="G392" s="55" t="s">
        <v>61</v>
      </c>
      <c r="H392" s="61">
        <f>4779900+225000</f>
        <v>5004900</v>
      </c>
      <c r="I392" s="61">
        <v>3351865.19</v>
      </c>
      <c r="J392" s="142">
        <f t="shared" ref="J392:J458" si="11">I392/H392*100</f>
        <v>66.971671561869357</v>
      </c>
    </row>
    <row r="393" spans="1:10" ht="51">
      <c r="A393" s="181"/>
      <c r="B393" s="74" t="s">
        <v>438</v>
      </c>
      <c r="C393" s="54" t="s">
        <v>18</v>
      </c>
      <c r="D393" s="54" t="s">
        <v>3</v>
      </c>
      <c r="E393" s="54" t="s">
        <v>134</v>
      </c>
      <c r="F393" s="54" t="s">
        <v>435</v>
      </c>
      <c r="G393" s="55"/>
      <c r="H393" s="61">
        <f>H394</f>
        <v>214029</v>
      </c>
      <c r="I393" s="61">
        <f>I394</f>
        <v>164384.76</v>
      </c>
      <c r="J393" s="142">
        <f t="shared" si="11"/>
        <v>76.804900270524087</v>
      </c>
    </row>
    <row r="394" spans="1:10" ht="38.25">
      <c r="A394" s="181"/>
      <c r="B394" s="74" t="s">
        <v>62</v>
      </c>
      <c r="C394" s="54" t="s">
        <v>18</v>
      </c>
      <c r="D394" s="54" t="s">
        <v>3</v>
      </c>
      <c r="E394" s="54" t="s">
        <v>134</v>
      </c>
      <c r="F394" s="54" t="s">
        <v>435</v>
      </c>
      <c r="G394" s="55" t="s">
        <v>60</v>
      </c>
      <c r="H394" s="61">
        <f>H395</f>
        <v>214029</v>
      </c>
      <c r="I394" s="61">
        <f>I395</f>
        <v>164384.76</v>
      </c>
      <c r="J394" s="142">
        <f t="shared" si="11"/>
        <v>76.804900270524087</v>
      </c>
    </row>
    <row r="395" spans="1:10">
      <c r="A395" s="181"/>
      <c r="B395" s="74" t="s">
        <v>63</v>
      </c>
      <c r="C395" s="54" t="s">
        <v>18</v>
      </c>
      <c r="D395" s="54" t="s">
        <v>3</v>
      </c>
      <c r="E395" s="54" t="s">
        <v>134</v>
      </c>
      <c r="F395" s="54" t="s">
        <v>435</v>
      </c>
      <c r="G395" s="55" t="s">
        <v>61</v>
      </c>
      <c r="H395" s="61">
        <v>214029</v>
      </c>
      <c r="I395" s="61">
        <v>164384.76</v>
      </c>
      <c r="J395" s="142">
        <f t="shared" si="11"/>
        <v>76.804900270524087</v>
      </c>
    </row>
    <row r="396" spans="1:10" ht="38.25">
      <c r="A396" s="183" t="s">
        <v>390</v>
      </c>
      <c r="B396" s="116" t="s">
        <v>266</v>
      </c>
      <c r="C396" s="4" t="s">
        <v>18</v>
      </c>
      <c r="D396" s="4" t="s">
        <v>10</v>
      </c>
      <c r="E396" s="4" t="s">
        <v>134</v>
      </c>
      <c r="F396" s="4" t="s">
        <v>135</v>
      </c>
      <c r="G396" s="13"/>
      <c r="H396" s="59">
        <f>H397+H403+H406+H409+H412+H400</f>
        <v>60148884.039999999</v>
      </c>
      <c r="I396" s="59">
        <f>I397+I403+I406+I409+I412+I400</f>
        <v>45674628.439999998</v>
      </c>
      <c r="J396" s="141">
        <f t="shared" si="11"/>
        <v>75.935953208417999</v>
      </c>
    </row>
    <row r="397" spans="1:10">
      <c r="A397" s="202"/>
      <c r="B397" s="56" t="s">
        <v>275</v>
      </c>
      <c r="C397" s="33" t="s">
        <v>18</v>
      </c>
      <c r="D397" s="33" t="s">
        <v>10</v>
      </c>
      <c r="E397" s="54" t="s">
        <v>134</v>
      </c>
      <c r="F397" s="54" t="s">
        <v>154</v>
      </c>
      <c r="G397" s="55"/>
      <c r="H397" s="66">
        <f>H398</f>
        <v>10691200</v>
      </c>
      <c r="I397" s="66">
        <f>I398</f>
        <v>8018253</v>
      </c>
      <c r="J397" s="142">
        <f t="shared" si="11"/>
        <v>74.998625037413944</v>
      </c>
    </row>
    <row r="398" spans="1:10">
      <c r="A398" s="201"/>
      <c r="B398" s="56" t="s">
        <v>49</v>
      </c>
      <c r="C398" s="33" t="s">
        <v>18</v>
      </c>
      <c r="D398" s="33" t="s">
        <v>10</v>
      </c>
      <c r="E398" s="54" t="s">
        <v>134</v>
      </c>
      <c r="F398" s="54" t="s">
        <v>154</v>
      </c>
      <c r="G398" s="55" t="s">
        <v>17</v>
      </c>
      <c r="H398" s="66">
        <f>H399</f>
        <v>10691200</v>
      </c>
      <c r="I398" s="66">
        <f>I399</f>
        <v>8018253</v>
      </c>
      <c r="J398" s="142">
        <f t="shared" si="11"/>
        <v>74.998625037413944</v>
      </c>
    </row>
    <row r="399" spans="1:10">
      <c r="A399" s="201"/>
      <c r="B399" s="56" t="s">
        <v>57</v>
      </c>
      <c r="C399" s="33" t="s">
        <v>18</v>
      </c>
      <c r="D399" s="33" t="s">
        <v>10</v>
      </c>
      <c r="E399" s="54" t="s">
        <v>134</v>
      </c>
      <c r="F399" s="54" t="s">
        <v>154</v>
      </c>
      <c r="G399" s="55" t="s">
        <v>56</v>
      </c>
      <c r="H399" s="61">
        <v>10691200</v>
      </c>
      <c r="I399" s="61">
        <v>8018253</v>
      </c>
      <c r="J399" s="142">
        <f t="shared" si="11"/>
        <v>74.998625037413944</v>
      </c>
    </row>
    <row r="400" spans="1:10">
      <c r="A400" s="201"/>
      <c r="B400" s="56" t="s">
        <v>317</v>
      </c>
      <c r="C400" s="33" t="s">
        <v>18</v>
      </c>
      <c r="D400" s="33" t="s">
        <v>10</v>
      </c>
      <c r="E400" s="33" t="s">
        <v>134</v>
      </c>
      <c r="F400" s="33" t="s">
        <v>316</v>
      </c>
      <c r="G400" s="34"/>
      <c r="H400" s="61">
        <f>H401</f>
        <v>1597686</v>
      </c>
      <c r="I400" s="61">
        <f>I401</f>
        <v>1597686</v>
      </c>
      <c r="J400" s="142">
        <f t="shared" si="11"/>
        <v>100</v>
      </c>
    </row>
    <row r="401" spans="1:10">
      <c r="A401" s="201"/>
      <c r="B401" s="86" t="s">
        <v>49</v>
      </c>
      <c r="C401" s="33" t="s">
        <v>18</v>
      </c>
      <c r="D401" s="33" t="s">
        <v>10</v>
      </c>
      <c r="E401" s="33" t="s">
        <v>134</v>
      </c>
      <c r="F401" s="33" t="s">
        <v>316</v>
      </c>
      <c r="G401" s="34" t="s">
        <v>17</v>
      </c>
      <c r="H401" s="61">
        <f>H402</f>
        <v>1597686</v>
      </c>
      <c r="I401" s="61">
        <f>I402</f>
        <v>1597686</v>
      </c>
      <c r="J401" s="142">
        <f t="shared" si="11"/>
        <v>100</v>
      </c>
    </row>
    <row r="402" spans="1:10">
      <c r="A402" s="201"/>
      <c r="B402" s="86" t="s">
        <v>57</v>
      </c>
      <c r="C402" s="33" t="s">
        <v>18</v>
      </c>
      <c r="D402" s="33" t="s">
        <v>10</v>
      </c>
      <c r="E402" s="33" t="s">
        <v>134</v>
      </c>
      <c r="F402" s="33" t="s">
        <v>316</v>
      </c>
      <c r="G402" s="34" t="s">
        <v>56</v>
      </c>
      <c r="H402" s="61">
        <v>1597686</v>
      </c>
      <c r="I402" s="61">
        <v>1597686</v>
      </c>
      <c r="J402" s="142">
        <f t="shared" si="11"/>
        <v>100</v>
      </c>
    </row>
    <row r="403" spans="1:10">
      <c r="A403" s="201"/>
      <c r="B403" s="56" t="s">
        <v>30</v>
      </c>
      <c r="C403" s="33" t="s">
        <v>18</v>
      </c>
      <c r="D403" s="33" t="s">
        <v>10</v>
      </c>
      <c r="E403" s="54" t="s">
        <v>134</v>
      </c>
      <c r="F403" s="54" t="s">
        <v>155</v>
      </c>
      <c r="G403" s="55"/>
      <c r="H403" s="66">
        <f>H404</f>
        <v>43230000</v>
      </c>
      <c r="I403" s="66">
        <f>I404</f>
        <v>32422491</v>
      </c>
      <c r="J403" s="142">
        <f t="shared" si="11"/>
        <v>74.999979181124218</v>
      </c>
    </row>
    <row r="404" spans="1:10">
      <c r="A404" s="201"/>
      <c r="B404" s="56" t="s">
        <v>49</v>
      </c>
      <c r="C404" s="33" t="s">
        <v>18</v>
      </c>
      <c r="D404" s="33" t="s">
        <v>10</v>
      </c>
      <c r="E404" s="54" t="s">
        <v>134</v>
      </c>
      <c r="F404" s="54" t="s">
        <v>155</v>
      </c>
      <c r="G404" s="55" t="s">
        <v>17</v>
      </c>
      <c r="H404" s="66">
        <f>H405</f>
        <v>43230000</v>
      </c>
      <c r="I404" s="66">
        <f>I405</f>
        <v>32422491</v>
      </c>
      <c r="J404" s="142">
        <f t="shared" si="11"/>
        <v>74.999979181124218</v>
      </c>
    </row>
    <row r="405" spans="1:10">
      <c r="A405" s="201"/>
      <c r="B405" s="86" t="s">
        <v>50</v>
      </c>
      <c r="C405" s="33" t="s">
        <v>18</v>
      </c>
      <c r="D405" s="33" t="s">
        <v>10</v>
      </c>
      <c r="E405" s="54" t="s">
        <v>134</v>
      </c>
      <c r="F405" s="54" t="s">
        <v>155</v>
      </c>
      <c r="G405" s="55" t="s">
        <v>48</v>
      </c>
      <c r="H405" s="61">
        <v>43230000</v>
      </c>
      <c r="I405" s="61">
        <v>32422491</v>
      </c>
      <c r="J405" s="142">
        <f t="shared" si="11"/>
        <v>74.999979181124218</v>
      </c>
    </row>
    <row r="406" spans="1:10" ht="25.5">
      <c r="A406" s="201"/>
      <c r="B406" s="108" t="s">
        <v>88</v>
      </c>
      <c r="C406" s="33" t="s">
        <v>18</v>
      </c>
      <c r="D406" s="33" t="s">
        <v>10</v>
      </c>
      <c r="E406" s="33" t="s">
        <v>134</v>
      </c>
      <c r="F406" s="33" t="s">
        <v>177</v>
      </c>
      <c r="G406" s="34"/>
      <c r="H406" s="66">
        <f>H407</f>
        <v>1660346</v>
      </c>
      <c r="I406" s="66">
        <f>I407</f>
        <v>1408796.4</v>
      </c>
      <c r="J406" s="142">
        <f t="shared" si="11"/>
        <v>84.84956749978619</v>
      </c>
    </row>
    <row r="407" spans="1:10">
      <c r="A407" s="201"/>
      <c r="B407" s="86" t="s">
        <v>49</v>
      </c>
      <c r="C407" s="33" t="s">
        <v>18</v>
      </c>
      <c r="D407" s="33" t="s">
        <v>10</v>
      </c>
      <c r="E407" s="33" t="s">
        <v>134</v>
      </c>
      <c r="F407" s="33" t="s">
        <v>177</v>
      </c>
      <c r="G407" s="34" t="s">
        <v>17</v>
      </c>
      <c r="H407" s="66">
        <f>H408</f>
        <v>1660346</v>
      </c>
      <c r="I407" s="66">
        <f>I408</f>
        <v>1408796.4</v>
      </c>
      <c r="J407" s="142">
        <f t="shared" si="11"/>
        <v>84.84956749978619</v>
      </c>
    </row>
    <row r="408" spans="1:10">
      <c r="A408" s="201"/>
      <c r="B408" s="86" t="s">
        <v>85</v>
      </c>
      <c r="C408" s="33" t="s">
        <v>18</v>
      </c>
      <c r="D408" s="33" t="s">
        <v>10</v>
      </c>
      <c r="E408" s="33" t="s">
        <v>134</v>
      </c>
      <c r="F408" s="33" t="s">
        <v>177</v>
      </c>
      <c r="G408" s="34" t="s">
        <v>86</v>
      </c>
      <c r="H408" s="62">
        <v>1660346</v>
      </c>
      <c r="I408" s="62">
        <v>1408796.4</v>
      </c>
      <c r="J408" s="142">
        <f t="shared" si="11"/>
        <v>84.84956749978619</v>
      </c>
    </row>
    <row r="409" spans="1:10">
      <c r="A409" s="201"/>
      <c r="B409" s="86" t="s">
        <v>31</v>
      </c>
      <c r="C409" s="33" t="s">
        <v>18</v>
      </c>
      <c r="D409" s="33" t="s">
        <v>10</v>
      </c>
      <c r="E409" s="54" t="s">
        <v>134</v>
      </c>
      <c r="F409" s="54" t="s">
        <v>156</v>
      </c>
      <c r="G409" s="55"/>
      <c r="H409" s="66">
        <f>H410</f>
        <v>2094652.04</v>
      </c>
      <c r="I409" s="66">
        <f>I410</f>
        <v>1571152.04</v>
      </c>
      <c r="J409" s="142">
        <f t="shared" si="11"/>
        <v>75.007782199472146</v>
      </c>
    </row>
    <row r="410" spans="1:10">
      <c r="A410" s="201"/>
      <c r="B410" s="86" t="s">
        <v>49</v>
      </c>
      <c r="C410" s="33" t="s">
        <v>18</v>
      </c>
      <c r="D410" s="33" t="s">
        <v>10</v>
      </c>
      <c r="E410" s="54" t="s">
        <v>134</v>
      </c>
      <c r="F410" s="54" t="s">
        <v>156</v>
      </c>
      <c r="G410" s="55" t="s">
        <v>17</v>
      </c>
      <c r="H410" s="66">
        <f>H411</f>
        <v>2094652.04</v>
      </c>
      <c r="I410" s="66">
        <f>I411</f>
        <v>1571152.04</v>
      </c>
      <c r="J410" s="142">
        <f t="shared" si="11"/>
        <v>75.007782199472146</v>
      </c>
    </row>
    <row r="411" spans="1:10">
      <c r="A411" s="201"/>
      <c r="B411" s="86" t="s">
        <v>57</v>
      </c>
      <c r="C411" s="33" t="s">
        <v>18</v>
      </c>
      <c r="D411" s="33" t="s">
        <v>10</v>
      </c>
      <c r="E411" s="54" t="s">
        <v>134</v>
      </c>
      <c r="F411" s="54" t="s">
        <v>156</v>
      </c>
      <c r="G411" s="55" t="s">
        <v>56</v>
      </c>
      <c r="H411" s="61">
        <v>2094652.04</v>
      </c>
      <c r="I411" s="61">
        <v>1571152.04</v>
      </c>
      <c r="J411" s="142">
        <f t="shared" si="11"/>
        <v>75.007782199472146</v>
      </c>
    </row>
    <row r="412" spans="1:10" ht="38.25">
      <c r="A412" s="201"/>
      <c r="B412" s="86" t="s">
        <v>289</v>
      </c>
      <c r="C412" s="33" t="s">
        <v>18</v>
      </c>
      <c r="D412" s="33" t="s">
        <v>10</v>
      </c>
      <c r="E412" s="33" t="s">
        <v>134</v>
      </c>
      <c r="F412" s="33" t="s">
        <v>288</v>
      </c>
      <c r="G412" s="34"/>
      <c r="H412" s="62">
        <f>H413</f>
        <v>875000</v>
      </c>
      <c r="I412" s="62">
        <f>I413</f>
        <v>656250</v>
      </c>
      <c r="J412" s="142">
        <f t="shared" si="11"/>
        <v>75</v>
      </c>
    </row>
    <row r="413" spans="1:10">
      <c r="A413" s="201"/>
      <c r="B413" s="86" t="s">
        <v>49</v>
      </c>
      <c r="C413" s="33" t="s">
        <v>18</v>
      </c>
      <c r="D413" s="33" t="s">
        <v>10</v>
      </c>
      <c r="E413" s="33" t="s">
        <v>134</v>
      </c>
      <c r="F413" s="33" t="s">
        <v>288</v>
      </c>
      <c r="G413" s="34" t="s">
        <v>17</v>
      </c>
      <c r="H413" s="66">
        <f>H414</f>
        <v>875000</v>
      </c>
      <c r="I413" s="66">
        <f>I414</f>
        <v>656250</v>
      </c>
      <c r="J413" s="142">
        <f t="shared" si="11"/>
        <v>75</v>
      </c>
    </row>
    <row r="414" spans="1:10">
      <c r="A414" s="205"/>
      <c r="B414" s="86" t="s">
        <v>85</v>
      </c>
      <c r="C414" s="33" t="s">
        <v>18</v>
      </c>
      <c r="D414" s="33" t="s">
        <v>10</v>
      </c>
      <c r="E414" s="33" t="s">
        <v>134</v>
      </c>
      <c r="F414" s="33" t="s">
        <v>288</v>
      </c>
      <c r="G414" s="34" t="s">
        <v>86</v>
      </c>
      <c r="H414" s="62">
        <v>875000</v>
      </c>
      <c r="I414" s="62">
        <v>656250</v>
      </c>
      <c r="J414" s="142">
        <f t="shared" si="11"/>
        <v>75</v>
      </c>
    </row>
    <row r="415" spans="1:10" ht="25.5">
      <c r="A415" s="191" t="s">
        <v>391</v>
      </c>
      <c r="B415" s="85" t="s">
        <v>267</v>
      </c>
      <c r="C415" s="118" t="s">
        <v>18</v>
      </c>
      <c r="D415" s="118" t="s">
        <v>14</v>
      </c>
      <c r="E415" s="118" t="s">
        <v>134</v>
      </c>
      <c r="F415" s="118" t="s">
        <v>135</v>
      </c>
      <c r="G415" s="82"/>
      <c r="H415" s="59">
        <f t="shared" ref="H415:I417" si="12">H416</f>
        <v>700000</v>
      </c>
      <c r="I415" s="59">
        <f t="shared" si="12"/>
        <v>464057.53999999992</v>
      </c>
      <c r="J415" s="141">
        <f t="shared" si="11"/>
        <v>66.293934285714272</v>
      </c>
    </row>
    <row r="416" spans="1:10">
      <c r="A416" s="202"/>
      <c r="B416" s="86" t="s">
        <v>91</v>
      </c>
      <c r="C416" s="32" t="s">
        <v>18</v>
      </c>
      <c r="D416" s="32" t="s">
        <v>14</v>
      </c>
      <c r="E416" s="32" t="s">
        <v>134</v>
      </c>
      <c r="F416" s="32" t="s">
        <v>171</v>
      </c>
      <c r="G416" s="35"/>
      <c r="H416" s="66">
        <f t="shared" si="12"/>
        <v>700000</v>
      </c>
      <c r="I416" s="66">
        <f t="shared" si="12"/>
        <v>464057.53999999992</v>
      </c>
      <c r="J416" s="142">
        <f t="shared" si="11"/>
        <v>66.293934285714272</v>
      </c>
    </row>
    <row r="417" spans="1:10">
      <c r="A417" s="201"/>
      <c r="B417" s="86" t="s">
        <v>92</v>
      </c>
      <c r="C417" s="32" t="s">
        <v>18</v>
      </c>
      <c r="D417" s="32" t="s">
        <v>14</v>
      </c>
      <c r="E417" s="32" t="s">
        <v>134</v>
      </c>
      <c r="F417" s="32" t="s">
        <v>171</v>
      </c>
      <c r="G417" s="35" t="s">
        <v>93</v>
      </c>
      <c r="H417" s="66">
        <f t="shared" si="12"/>
        <v>700000</v>
      </c>
      <c r="I417" s="66">
        <f t="shared" si="12"/>
        <v>464057.53999999992</v>
      </c>
      <c r="J417" s="142">
        <f t="shared" si="11"/>
        <v>66.293934285714272</v>
      </c>
    </row>
    <row r="418" spans="1:10">
      <c r="A418" s="205"/>
      <c r="B418" s="86" t="s">
        <v>91</v>
      </c>
      <c r="C418" s="32" t="s">
        <v>18</v>
      </c>
      <c r="D418" s="32" t="s">
        <v>14</v>
      </c>
      <c r="E418" s="32" t="s">
        <v>134</v>
      </c>
      <c r="F418" s="33" t="s">
        <v>171</v>
      </c>
      <c r="G418" s="35" t="s">
        <v>94</v>
      </c>
      <c r="H418" s="61">
        <v>700000</v>
      </c>
      <c r="I418" s="61">
        <v>464057.53999999992</v>
      </c>
      <c r="J418" s="142">
        <f t="shared" si="11"/>
        <v>66.293934285714272</v>
      </c>
    </row>
    <row r="419" spans="1:10">
      <c r="A419" s="111"/>
      <c r="B419" s="56"/>
      <c r="C419" s="32"/>
      <c r="D419" s="119"/>
      <c r="E419" s="119"/>
      <c r="F419" s="45"/>
      <c r="G419" s="35"/>
      <c r="H419" s="66"/>
      <c r="I419" s="66"/>
      <c r="J419" s="142"/>
    </row>
    <row r="420" spans="1:10" ht="45">
      <c r="A420" s="191" t="s">
        <v>12</v>
      </c>
      <c r="B420" s="27" t="s">
        <v>290</v>
      </c>
      <c r="C420" s="15" t="s">
        <v>12</v>
      </c>
      <c r="D420" s="5" t="s">
        <v>22</v>
      </c>
      <c r="E420" s="5" t="s">
        <v>134</v>
      </c>
      <c r="F420" s="5" t="s">
        <v>135</v>
      </c>
      <c r="G420" s="13"/>
      <c r="H420" s="59">
        <f t="shared" ref="H420:I422" si="13">H421</f>
        <v>50000</v>
      </c>
      <c r="I420" s="59">
        <f t="shared" si="13"/>
        <v>32000</v>
      </c>
      <c r="J420" s="141">
        <f t="shared" si="11"/>
        <v>64</v>
      </c>
    </row>
    <row r="421" spans="1:10" ht="25.5">
      <c r="A421" s="200"/>
      <c r="B421" s="56" t="s">
        <v>32</v>
      </c>
      <c r="C421" s="54" t="s">
        <v>12</v>
      </c>
      <c r="D421" s="54" t="s">
        <v>22</v>
      </c>
      <c r="E421" s="54" t="s">
        <v>134</v>
      </c>
      <c r="F421" s="54" t="s">
        <v>157</v>
      </c>
      <c r="G421" s="55"/>
      <c r="H421" s="66">
        <f t="shared" si="13"/>
        <v>50000</v>
      </c>
      <c r="I421" s="66">
        <f t="shared" si="13"/>
        <v>32000</v>
      </c>
      <c r="J421" s="142">
        <f t="shared" si="11"/>
        <v>64</v>
      </c>
    </row>
    <row r="422" spans="1:10" ht="25.5">
      <c r="A422" s="201"/>
      <c r="B422" s="56" t="s">
        <v>352</v>
      </c>
      <c r="C422" s="54" t="s">
        <v>12</v>
      </c>
      <c r="D422" s="54" t="s">
        <v>22</v>
      </c>
      <c r="E422" s="54" t="s">
        <v>134</v>
      </c>
      <c r="F422" s="54" t="s">
        <v>157</v>
      </c>
      <c r="G422" s="55" t="s">
        <v>36</v>
      </c>
      <c r="H422" s="66">
        <f t="shared" si="13"/>
        <v>50000</v>
      </c>
      <c r="I422" s="66">
        <f t="shared" si="13"/>
        <v>32000</v>
      </c>
      <c r="J422" s="142">
        <f t="shared" si="11"/>
        <v>64</v>
      </c>
    </row>
    <row r="423" spans="1:10" ht="25.5">
      <c r="A423" s="201"/>
      <c r="B423" s="57" t="s">
        <v>38</v>
      </c>
      <c r="C423" s="54" t="s">
        <v>12</v>
      </c>
      <c r="D423" s="54" t="s">
        <v>22</v>
      </c>
      <c r="E423" s="54" t="s">
        <v>134</v>
      </c>
      <c r="F423" s="54" t="s">
        <v>157</v>
      </c>
      <c r="G423" s="55" t="s">
        <v>37</v>
      </c>
      <c r="H423" s="62">
        <v>50000</v>
      </c>
      <c r="I423" s="62">
        <v>32000</v>
      </c>
      <c r="J423" s="142">
        <f t="shared" si="11"/>
        <v>64</v>
      </c>
    </row>
    <row r="424" spans="1:10">
      <c r="A424" s="111"/>
      <c r="B424" s="56"/>
      <c r="C424" s="149"/>
      <c r="D424" s="149"/>
      <c r="E424" s="149"/>
      <c r="F424" s="54"/>
      <c r="G424" s="55"/>
      <c r="H424" s="66"/>
      <c r="I424" s="66"/>
      <c r="J424" s="142"/>
    </row>
    <row r="425" spans="1:10" s="173" customFormat="1" ht="45">
      <c r="A425" s="103">
        <v>13</v>
      </c>
      <c r="B425" s="170" t="s">
        <v>392</v>
      </c>
      <c r="C425" s="171" t="s">
        <v>393</v>
      </c>
      <c r="D425" s="171" t="s">
        <v>22</v>
      </c>
      <c r="E425" s="171" t="s">
        <v>134</v>
      </c>
      <c r="F425" s="171" t="s">
        <v>135</v>
      </c>
      <c r="G425" s="172"/>
      <c r="H425" s="60">
        <f t="shared" ref="H425:I427" si="14">H426</f>
        <v>20000</v>
      </c>
      <c r="I425" s="60">
        <f t="shared" si="14"/>
        <v>0</v>
      </c>
      <c r="J425" s="140">
        <f t="shared" si="11"/>
        <v>0</v>
      </c>
    </row>
    <row r="426" spans="1:10" ht="25.5">
      <c r="A426" s="111"/>
      <c r="B426" s="74" t="s">
        <v>394</v>
      </c>
      <c r="C426" s="91" t="s">
        <v>393</v>
      </c>
      <c r="D426" s="91" t="s">
        <v>22</v>
      </c>
      <c r="E426" s="91" t="s">
        <v>134</v>
      </c>
      <c r="F426" s="91" t="s">
        <v>395</v>
      </c>
      <c r="G426" s="72"/>
      <c r="H426" s="66">
        <f t="shared" si="14"/>
        <v>20000</v>
      </c>
      <c r="I426" s="66">
        <f t="shared" si="14"/>
        <v>0</v>
      </c>
      <c r="J426" s="142">
        <f t="shared" si="11"/>
        <v>0</v>
      </c>
    </row>
    <row r="427" spans="1:10" ht="25.5">
      <c r="A427" s="111"/>
      <c r="B427" s="79" t="s">
        <v>352</v>
      </c>
      <c r="C427" s="91" t="s">
        <v>393</v>
      </c>
      <c r="D427" s="91" t="s">
        <v>22</v>
      </c>
      <c r="E427" s="91" t="s">
        <v>134</v>
      </c>
      <c r="F427" s="91" t="s">
        <v>395</v>
      </c>
      <c r="G427" s="72" t="s">
        <v>36</v>
      </c>
      <c r="H427" s="66">
        <f t="shared" si="14"/>
        <v>20000</v>
      </c>
      <c r="I427" s="66">
        <f t="shared" si="14"/>
        <v>0</v>
      </c>
      <c r="J427" s="142">
        <f t="shared" si="11"/>
        <v>0</v>
      </c>
    </row>
    <row r="428" spans="1:10" ht="25.5">
      <c r="A428" s="111"/>
      <c r="B428" s="74" t="s">
        <v>38</v>
      </c>
      <c r="C428" s="91" t="s">
        <v>393</v>
      </c>
      <c r="D428" s="91" t="s">
        <v>22</v>
      </c>
      <c r="E428" s="91" t="s">
        <v>134</v>
      </c>
      <c r="F428" s="91" t="s">
        <v>395</v>
      </c>
      <c r="G428" s="72" t="s">
        <v>37</v>
      </c>
      <c r="H428" s="66">
        <v>20000</v>
      </c>
      <c r="I428" s="66"/>
      <c r="J428" s="142">
        <f t="shared" si="11"/>
        <v>0</v>
      </c>
    </row>
    <row r="429" spans="1:10">
      <c r="A429" s="111"/>
      <c r="B429" s="86"/>
      <c r="C429" s="91"/>
      <c r="D429" s="91"/>
      <c r="E429" s="174"/>
      <c r="F429" s="174"/>
      <c r="G429" s="72"/>
      <c r="H429" s="66"/>
      <c r="I429" s="66"/>
      <c r="J429" s="142"/>
    </row>
    <row r="430" spans="1:10" ht="15">
      <c r="A430" s="191" t="s">
        <v>393</v>
      </c>
      <c r="B430" s="89" t="s">
        <v>296</v>
      </c>
      <c r="C430" s="15" t="s">
        <v>20</v>
      </c>
      <c r="D430" s="15" t="s">
        <v>22</v>
      </c>
      <c r="E430" s="5" t="s">
        <v>134</v>
      </c>
      <c r="F430" s="5" t="s">
        <v>135</v>
      </c>
      <c r="G430" s="150"/>
      <c r="H430" s="59">
        <f>H431+H434</f>
        <v>410503.62</v>
      </c>
      <c r="I430" s="59">
        <f>I431+I434</f>
        <v>389821.53</v>
      </c>
      <c r="J430" s="141">
        <f t="shared" si="11"/>
        <v>94.961776463749587</v>
      </c>
    </row>
    <row r="431" spans="1:10">
      <c r="A431" s="202"/>
      <c r="B431" s="151" t="s">
        <v>58</v>
      </c>
      <c r="C431" s="106" t="s">
        <v>20</v>
      </c>
      <c r="D431" s="106" t="s">
        <v>22</v>
      </c>
      <c r="E431" s="54" t="s">
        <v>134</v>
      </c>
      <c r="F431" s="54" t="s">
        <v>161</v>
      </c>
      <c r="G431" s="150"/>
      <c r="H431" s="66">
        <f t="shared" ref="H431:I432" si="15">H432</f>
        <v>84000</v>
      </c>
      <c r="I431" s="66">
        <f t="shared" si="15"/>
        <v>63317.91</v>
      </c>
      <c r="J431" s="142">
        <f t="shared" si="11"/>
        <v>75.378464285714287</v>
      </c>
    </row>
    <row r="432" spans="1:10" ht="25.5">
      <c r="A432" s="201"/>
      <c r="B432" s="56" t="s">
        <v>352</v>
      </c>
      <c r="C432" s="106" t="s">
        <v>20</v>
      </c>
      <c r="D432" s="106" t="s">
        <v>22</v>
      </c>
      <c r="E432" s="54" t="s">
        <v>134</v>
      </c>
      <c r="F432" s="54" t="s">
        <v>161</v>
      </c>
      <c r="G432" s="150" t="s">
        <v>36</v>
      </c>
      <c r="H432" s="66">
        <f t="shared" si="15"/>
        <v>84000</v>
      </c>
      <c r="I432" s="66">
        <f t="shared" si="15"/>
        <v>63317.91</v>
      </c>
      <c r="J432" s="142">
        <f t="shared" si="11"/>
        <v>75.378464285714287</v>
      </c>
    </row>
    <row r="433" spans="1:10" ht="25.5">
      <c r="A433" s="201"/>
      <c r="B433" s="57" t="s">
        <v>38</v>
      </c>
      <c r="C433" s="106" t="s">
        <v>20</v>
      </c>
      <c r="D433" s="106" t="s">
        <v>22</v>
      </c>
      <c r="E433" s="54" t="s">
        <v>134</v>
      </c>
      <c r="F433" s="54" t="s">
        <v>161</v>
      </c>
      <c r="G433" s="150" t="s">
        <v>37</v>
      </c>
      <c r="H433" s="61">
        <v>84000</v>
      </c>
      <c r="I433" s="61">
        <v>63317.91</v>
      </c>
      <c r="J433" s="142">
        <f t="shared" si="11"/>
        <v>75.378464285714287</v>
      </c>
    </row>
    <row r="434" spans="1:10">
      <c r="A434" s="181"/>
      <c r="B434" s="57" t="s">
        <v>415</v>
      </c>
      <c r="C434" s="33" t="s">
        <v>20</v>
      </c>
      <c r="D434" s="33" t="s">
        <v>22</v>
      </c>
      <c r="E434" s="33" t="s">
        <v>134</v>
      </c>
      <c r="F434" s="33" t="s">
        <v>414</v>
      </c>
      <c r="G434" s="34"/>
      <c r="H434" s="61">
        <f>H435+H437+H439</f>
        <v>326503.62</v>
      </c>
      <c r="I434" s="61">
        <f>I435+I437+I439</f>
        <v>326503.62</v>
      </c>
      <c r="J434" s="142">
        <f t="shared" si="11"/>
        <v>100</v>
      </c>
    </row>
    <row r="435" spans="1:10" ht="25.5">
      <c r="A435" s="181"/>
      <c r="B435" s="56" t="s">
        <v>352</v>
      </c>
      <c r="C435" s="33" t="s">
        <v>20</v>
      </c>
      <c r="D435" s="33" t="s">
        <v>22</v>
      </c>
      <c r="E435" s="33" t="s">
        <v>134</v>
      </c>
      <c r="F435" s="33" t="s">
        <v>414</v>
      </c>
      <c r="G435" s="34" t="s">
        <v>36</v>
      </c>
      <c r="H435" s="61">
        <f>H436</f>
        <v>16000</v>
      </c>
      <c r="I435" s="61">
        <f>I436</f>
        <v>16000</v>
      </c>
      <c r="J435" s="142">
        <f t="shared" si="11"/>
        <v>100</v>
      </c>
    </row>
    <row r="436" spans="1:10" ht="25.5">
      <c r="A436" s="181"/>
      <c r="B436" s="57" t="s">
        <v>38</v>
      </c>
      <c r="C436" s="33" t="s">
        <v>20</v>
      </c>
      <c r="D436" s="33" t="s">
        <v>22</v>
      </c>
      <c r="E436" s="33" t="s">
        <v>134</v>
      </c>
      <c r="F436" s="33" t="s">
        <v>414</v>
      </c>
      <c r="G436" s="34" t="s">
        <v>37</v>
      </c>
      <c r="H436" s="61">
        <v>16000</v>
      </c>
      <c r="I436" s="61">
        <v>16000</v>
      </c>
      <c r="J436" s="142">
        <f t="shared" si="11"/>
        <v>100</v>
      </c>
    </row>
    <row r="437" spans="1:10" ht="25.5">
      <c r="A437" s="181"/>
      <c r="B437" s="78" t="s">
        <v>45</v>
      </c>
      <c r="C437" s="33" t="s">
        <v>20</v>
      </c>
      <c r="D437" s="33" t="s">
        <v>22</v>
      </c>
      <c r="E437" s="33" t="s">
        <v>134</v>
      </c>
      <c r="F437" s="33" t="s">
        <v>414</v>
      </c>
      <c r="G437" s="34" t="s">
        <v>43</v>
      </c>
      <c r="H437" s="61">
        <f>H438</f>
        <v>240000</v>
      </c>
      <c r="I437" s="61">
        <f>I438</f>
        <v>240000</v>
      </c>
      <c r="J437" s="142">
        <f t="shared" si="11"/>
        <v>100</v>
      </c>
    </row>
    <row r="438" spans="1:10">
      <c r="A438" s="181"/>
      <c r="B438" s="108" t="s">
        <v>46</v>
      </c>
      <c r="C438" s="33" t="s">
        <v>20</v>
      </c>
      <c r="D438" s="33" t="s">
        <v>22</v>
      </c>
      <c r="E438" s="33" t="s">
        <v>134</v>
      </c>
      <c r="F438" s="33" t="s">
        <v>414</v>
      </c>
      <c r="G438" s="34" t="s">
        <v>44</v>
      </c>
      <c r="H438" s="61">
        <v>240000</v>
      </c>
      <c r="I438" s="61">
        <v>240000</v>
      </c>
      <c r="J438" s="142">
        <f t="shared" si="11"/>
        <v>100</v>
      </c>
    </row>
    <row r="439" spans="1:10">
      <c r="A439" s="181"/>
      <c r="B439" s="74" t="s">
        <v>54</v>
      </c>
      <c r="C439" s="33" t="s">
        <v>20</v>
      </c>
      <c r="D439" s="33" t="s">
        <v>22</v>
      </c>
      <c r="E439" s="33" t="s">
        <v>134</v>
      </c>
      <c r="F439" s="33" t="s">
        <v>414</v>
      </c>
      <c r="G439" s="34" t="s">
        <v>52</v>
      </c>
      <c r="H439" s="61">
        <f>H440</f>
        <v>70503.62</v>
      </c>
      <c r="I439" s="61">
        <f>I440</f>
        <v>70503.62</v>
      </c>
      <c r="J439" s="142">
        <f t="shared" si="11"/>
        <v>100</v>
      </c>
    </row>
    <row r="440" spans="1:10" ht="25.5">
      <c r="A440" s="181"/>
      <c r="B440" s="74" t="s">
        <v>55</v>
      </c>
      <c r="C440" s="33" t="s">
        <v>20</v>
      </c>
      <c r="D440" s="33" t="s">
        <v>22</v>
      </c>
      <c r="E440" s="33" t="s">
        <v>134</v>
      </c>
      <c r="F440" s="33" t="s">
        <v>414</v>
      </c>
      <c r="G440" s="34" t="s">
        <v>53</v>
      </c>
      <c r="H440" s="61">
        <v>70503.62</v>
      </c>
      <c r="I440" s="61">
        <v>70503.62</v>
      </c>
      <c r="J440" s="142">
        <f t="shared" si="11"/>
        <v>100</v>
      </c>
    </row>
    <row r="441" spans="1:10">
      <c r="A441" s="111"/>
      <c r="B441" s="56"/>
      <c r="C441" s="125"/>
      <c r="D441" s="125"/>
      <c r="E441" s="149"/>
      <c r="F441" s="54"/>
      <c r="G441" s="150"/>
      <c r="H441" s="66"/>
      <c r="I441" s="66"/>
      <c r="J441" s="142"/>
    </row>
    <row r="442" spans="1:10" ht="30">
      <c r="A442" s="67">
        <v>15</v>
      </c>
      <c r="B442" s="25" t="s">
        <v>238</v>
      </c>
      <c r="C442" s="5" t="s">
        <v>21</v>
      </c>
      <c r="D442" s="5" t="s">
        <v>22</v>
      </c>
      <c r="E442" s="5" t="s">
        <v>134</v>
      </c>
      <c r="F442" s="5" t="s">
        <v>135</v>
      </c>
      <c r="G442" s="122"/>
      <c r="H442" s="60">
        <f t="shared" ref="H442:I444" si="16">H443</f>
        <v>20000</v>
      </c>
      <c r="I442" s="60">
        <f t="shared" si="16"/>
        <v>0</v>
      </c>
      <c r="J442" s="140">
        <f t="shared" si="11"/>
        <v>0</v>
      </c>
    </row>
    <row r="443" spans="1:10" ht="25.5">
      <c r="A443" s="203"/>
      <c r="B443" s="56" t="s">
        <v>209</v>
      </c>
      <c r="C443" s="54" t="s">
        <v>21</v>
      </c>
      <c r="D443" s="54" t="s">
        <v>22</v>
      </c>
      <c r="E443" s="54" t="s">
        <v>134</v>
      </c>
      <c r="F443" s="54" t="s">
        <v>208</v>
      </c>
      <c r="G443" s="150"/>
      <c r="H443" s="66">
        <f t="shared" si="16"/>
        <v>20000</v>
      </c>
      <c r="I443" s="66">
        <f t="shared" si="16"/>
        <v>0</v>
      </c>
      <c r="J443" s="142">
        <f t="shared" si="11"/>
        <v>0</v>
      </c>
    </row>
    <row r="444" spans="1:10">
      <c r="A444" s="201"/>
      <c r="B444" s="56" t="s">
        <v>39</v>
      </c>
      <c r="C444" s="54" t="s">
        <v>21</v>
      </c>
      <c r="D444" s="54" t="s">
        <v>22</v>
      </c>
      <c r="E444" s="54" t="s">
        <v>134</v>
      </c>
      <c r="F444" s="54" t="s">
        <v>208</v>
      </c>
      <c r="G444" s="150" t="s">
        <v>40</v>
      </c>
      <c r="H444" s="66">
        <f t="shared" si="16"/>
        <v>20000</v>
      </c>
      <c r="I444" s="66">
        <f t="shared" si="16"/>
        <v>0</v>
      </c>
      <c r="J444" s="142">
        <f t="shared" si="11"/>
        <v>0</v>
      </c>
    </row>
    <row r="445" spans="1:10">
      <c r="A445" s="201"/>
      <c r="B445" s="56" t="s">
        <v>83</v>
      </c>
      <c r="C445" s="54" t="s">
        <v>21</v>
      </c>
      <c r="D445" s="54" t="s">
        <v>22</v>
      </c>
      <c r="E445" s="54" t="s">
        <v>134</v>
      </c>
      <c r="F445" s="54" t="s">
        <v>208</v>
      </c>
      <c r="G445" s="150" t="s">
        <v>84</v>
      </c>
      <c r="H445" s="61">
        <v>20000</v>
      </c>
      <c r="I445" s="61"/>
      <c r="J445" s="142">
        <f t="shared" si="11"/>
        <v>0</v>
      </c>
    </row>
    <row r="446" spans="1:10">
      <c r="A446" s="111"/>
      <c r="B446" s="56"/>
      <c r="C446" s="149"/>
      <c r="D446" s="149"/>
      <c r="E446" s="149"/>
      <c r="F446" s="54"/>
      <c r="G446" s="150"/>
      <c r="H446" s="66"/>
      <c r="I446" s="66"/>
      <c r="J446" s="142"/>
    </row>
    <row r="447" spans="1:10" ht="75">
      <c r="A447" s="93">
        <v>16</v>
      </c>
      <c r="B447" s="94" t="s">
        <v>291</v>
      </c>
      <c r="C447" s="95" t="s">
        <v>239</v>
      </c>
      <c r="D447" s="95" t="s">
        <v>22</v>
      </c>
      <c r="E447" s="95" t="s">
        <v>134</v>
      </c>
      <c r="F447" s="95" t="s">
        <v>135</v>
      </c>
      <c r="G447" s="96"/>
      <c r="H447" s="97">
        <f>H454+H457+H448+H451</f>
        <v>1489800</v>
      </c>
      <c r="I447" s="97">
        <f>I454+I457+I448+I451</f>
        <v>1145800</v>
      </c>
      <c r="J447" s="143">
        <f t="shared" si="11"/>
        <v>76.909652302322456</v>
      </c>
    </row>
    <row r="448" spans="1:10">
      <c r="A448" s="203"/>
      <c r="B448" s="92" t="s">
        <v>271</v>
      </c>
      <c r="C448" s="91" t="s">
        <v>239</v>
      </c>
      <c r="D448" s="91" t="s">
        <v>22</v>
      </c>
      <c r="E448" s="91" t="s">
        <v>134</v>
      </c>
      <c r="F448" s="91" t="s">
        <v>270</v>
      </c>
      <c r="G448" s="72"/>
      <c r="H448" s="104">
        <f>H449</f>
        <v>1100000</v>
      </c>
      <c r="I448" s="104">
        <f>I449</f>
        <v>1100000</v>
      </c>
      <c r="J448" s="144">
        <f t="shared" si="11"/>
        <v>100</v>
      </c>
    </row>
    <row r="449" spans="1:10">
      <c r="A449" s="201"/>
      <c r="B449" s="86" t="s">
        <v>49</v>
      </c>
      <c r="C449" s="91" t="s">
        <v>239</v>
      </c>
      <c r="D449" s="91" t="s">
        <v>22</v>
      </c>
      <c r="E449" s="91" t="s">
        <v>134</v>
      </c>
      <c r="F449" s="91" t="s">
        <v>270</v>
      </c>
      <c r="G449" s="72" t="s">
        <v>17</v>
      </c>
      <c r="H449" s="104">
        <f t="shared" ref="H449:I449" si="17">H450</f>
        <v>1100000</v>
      </c>
      <c r="I449" s="104">
        <f t="shared" si="17"/>
        <v>1100000</v>
      </c>
      <c r="J449" s="144">
        <f t="shared" si="11"/>
        <v>100</v>
      </c>
    </row>
    <row r="450" spans="1:10">
      <c r="A450" s="201"/>
      <c r="B450" s="78" t="s">
        <v>50</v>
      </c>
      <c r="C450" s="91" t="s">
        <v>239</v>
      </c>
      <c r="D450" s="91" t="s">
        <v>22</v>
      </c>
      <c r="E450" s="91" t="s">
        <v>134</v>
      </c>
      <c r="F450" s="91" t="s">
        <v>270</v>
      </c>
      <c r="G450" s="72" t="s">
        <v>48</v>
      </c>
      <c r="H450" s="66">
        <v>1100000</v>
      </c>
      <c r="I450" s="66">
        <v>1100000</v>
      </c>
      <c r="J450" s="144">
        <f t="shared" si="11"/>
        <v>100</v>
      </c>
    </row>
    <row r="451" spans="1:10">
      <c r="A451" s="181"/>
      <c r="B451" s="175" t="s">
        <v>396</v>
      </c>
      <c r="C451" s="176" t="s">
        <v>239</v>
      </c>
      <c r="D451" s="176" t="s">
        <v>22</v>
      </c>
      <c r="E451" s="176" t="s">
        <v>134</v>
      </c>
      <c r="F451" s="176" t="s">
        <v>397</v>
      </c>
      <c r="G451" s="177"/>
      <c r="H451" s="104">
        <f>H452</f>
        <v>109800</v>
      </c>
      <c r="I451" s="104">
        <f>I452</f>
        <v>45800</v>
      </c>
      <c r="J451" s="144">
        <f t="shared" si="11"/>
        <v>41.712204007285976</v>
      </c>
    </row>
    <row r="452" spans="1:10" ht="25.5">
      <c r="A452" s="181"/>
      <c r="B452" s="56" t="s">
        <v>352</v>
      </c>
      <c r="C452" s="176" t="s">
        <v>239</v>
      </c>
      <c r="D452" s="176" t="s">
        <v>22</v>
      </c>
      <c r="E452" s="176" t="s">
        <v>134</v>
      </c>
      <c r="F452" s="176" t="s">
        <v>397</v>
      </c>
      <c r="G452" s="177" t="s">
        <v>36</v>
      </c>
      <c r="H452" s="104">
        <f>H453</f>
        <v>109800</v>
      </c>
      <c r="I452" s="104">
        <f>I453</f>
        <v>45800</v>
      </c>
      <c r="J452" s="144">
        <f t="shared" si="11"/>
        <v>41.712204007285976</v>
      </c>
    </row>
    <row r="453" spans="1:10" ht="25.5">
      <c r="A453" s="181"/>
      <c r="B453" s="57" t="s">
        <v>38</v>
      </c>
      <c r="C453" s="176" t="s">
        <v>239</v>
      </c>
      <c r="D453" s="176" t="s">
        <v>22</v>
      </c>
      <c r="E453" s="176" t="s">
        <v>134</v>
      </c>
      <c r="F453" s="176" t="s">
        <v>397</v>
      </c>
      <c r="G453" s="177" t="s">
        <v>37</v>
      </c>
      <c r="H453" s="104">
        <v>109800</v>
      </c>
      <c r="I453" s="104">
        <v>45800</v>
      </c>
      <c r="J453" s="144">
        <f t="shared" si="11"/>
        <v>41.712204007285976</v>
      </c>
    </row>
    <row r="454" spans="1:10">
      <c r="A454" s="124"/>
      <c r="B454" s="125" t="s">
        <v>102</v>
      </c>
      <c r="C454" s="71" t="s">
        <v>239</v>
      </c>
      <c r="D454" s="71" t="s">
        <v>22</v>
      </c>
      <c r="E454" s="71" t="s">
        <v>134</v>
      </c>
      <c r="F454" s="71" t="s">
        <v>170</v>
      </c>
      <c r="G454" s="100"/>
      <c r="H454" s="104">
        <f>H455</f>
        <v>200000</v>
      </c>
      <c r="I454" s="104">
        <f>I455</f>
        <v>0</v>
      </c>
      <c r="J454" s="144">
        <f t="shared" si="11"/>
        <v>0</v>
      </c>
    </row>
    <row r="455" spans="1:10">
      <c r="A455" s="124"/>
      <c r="B455" s="56" t="s">
        <v>54</v>
      </c>
      <c r="C455" s="71" t="s">
        <v>239</v>
      </c>
      <c r="D455" s="71" t="s">
        <v>22</v>
      </c>
      <c r="E455" s="71" t="s">
        <v>134</v>
      </c>
      <c r="F455" s="71" t="s">
        <v>170</v>
      </c>
      <c r="G455" s="100" t="s">
        <v>52</v>
      </c>
      <c r="H455" s="104">
        <f>H456</f>
        <v>200000</v>
      </c>
      <c r="I455" s="104">
        <f>I456</f>
        <v>0</v>
      </c>
      <c r="J455" s="144">
        <f t="shared" si="11"/>
        <v>0</v>
      </c>
    </row>
    <row r="456" spans="1:10">
      <c r="A456" s="124"/>
      <c r="B456" s="56" t="s">
        <v>76</v>
      </c>
      <c r="C456" s="71" t="s">
        <v>239</v>
      </c>
      <c r="D456" s="71" t="s">
        <v>22</v>
      </c>
      <c r="E456" s="71" t="s">
        <v>134</v>
      </c>
      <c r="F456" s="71" t="s">
        <v>170</v>
      </c>
      <c r="G456" s="100" t="s">
        <v>77</v>
      </c>
      <c r="H456" s="178">
        <v>200000</v>
      </c>
      <c r="I456" s="178"/>
      <c r="J456" s="144">
        <f t="shared" si="11"/>
        <v>0</v>
      </c>
    </row>
    <row r="457" spans="1:10">
      <c r="A457" s="124"/>
      <c r="B457" s="125" t="s">
        <v>207</v>
      </c>
      <c r="C457" s="71" t="s">
        <v>239</v>
      </c>
      <c r="D457" s="71" t="s">
        <v>22</v>
      </c>
      <c r="E457" s="71" t="s">
        <v>134</v>
      </c>
      <c r="F457" s="71" t="s">
        <v>206</v>
      </c>
      <c r="G457" s="100"/>
      <c r="H457" s="104">
        <f>H458</f>
        <v>80000</v>
      </c>
      <c r="I457" s="104">
        <f>I458</f>
        <v>0</v>
      </c>
      <c r="J457" s="144">
        <f t="shared" si="11"/>
        <v>0</v>
      </c>
    </row>
    <row r="458" spans="1:10">
      <c r="A458" s="124"/>
      <c r="B458" s="56" t="s">
        <v>49</v>
      </c>
      <c r="C458" s="71" t="s">
        <v>239</v>
      </c>
      <c r="D458" s="71" t="s">
        <v>22</v>
      </c>
      <c r="E458" s="71" t="s">
        <v>134</v>
      </c>
      <c r="F458" s="71" t="s">
        <v>206</v>
      </c>
      <c r="G458" s="100" t="s">
        <v>17</v>
      </c>
      <c r="H458" s="104">
        <f>H459</f>
        <v>80000</v>
      </c>
      <c r="I458" s="104">
        <f>I459</f>
        <v>0</v>
      </c>
      <c r="J458" s="144">
        <f t="shared" si="11"/>
        <v>0</v>
      </c>
    </row>
    <row r="459" spans="1:10">
      <c r="A459" s="124"/>
      <c r="B459" s="126" t="s">
        <v>50</v>
      </c>
      <c r="C459" s="71" t="s">
        <v>239</v>
      </c>
      <c r="D459" s="71" t="s">
        <v>22</v>
      </c>
      <c r="E459" s="71" t="s">
        <v>134</v>
      </c>
      <c r="F459" s="71" t="s">
        <v>206</v>
      </c>
      <c r="G459" s="100" t="s">
        <v>48</v>
      </c>
      <c r="H459" s="66">
        <v>80000</v>
      </c>
      <c r="I459" s="66"/>
      <c r="J459" s="144">
        <f t="shared" ref="J459:J522" si="18">I459/H459*100</f>
        <v>0</v>
      </c>
    </row>
    <row r="460" spans="1:10">
      <c r="A460" s="111"/>
      <c r="B460" s="98"/>
      <c r="C460" s="71"/>
      <c r="D460" s="71"/>
      <c r="E460" s="71"/>
      <c r="F460" s="99"/>
      <c r="G460" s="100"/>
      <c r="H460" s="104"/>
      <c r="I460" s="104"/>
      <c r="J460" s="144"/>
    </row>
    <row r="461" spans="1:10" ht="30">
      <c r="A461" s="83">
        <v>17</v>
      </c>
      <c r="B461" s="101" t="s">
        <v>294</v>
      </c>
      <c r="C461" s="95" t="s">
        <v>210</v>
      </c>
      <c r="D461" s="95" t="s">
        <v>22</v>
      </c>
      <c r="E461" s="95" t="s">
        <v>134</v>
      </c>
      <c r="F461" s="95" t="s">
        <v>135</v>
      </c>
      <c r="G461" s="96"/>
      <c r="H461" s="97">
        <f>H462</f>
        <v>172500</v>
      </c>
      <c r="I461" s="97">
        <f>I462</f>
        <v>0</v>
      </c>
      <c r="J461" s="143">
        <f t="shared" si="18"/>
        <v>0</v>
      </c>
    </row>
    <row r="462" spans="1:10">
      <c r="A462" s="203"/>
      <c r="B462" s="69" t="s">
        <v>212</v>
      </c>
      <c r="C462" s="71" t="s">
        <v>210</v>
      </c>
      <c r="D462" s="71" t="s">
        <v>22</v>
      </c>
      <c r="E462" s="71" t="s">
        <v>134</v>
      </c>
      <c r="F462" s="71" t="s">
        <v>211</v>
      </c>
      <c r="G462" s="153"/>
      <c r="H462" s="104">
        <f t="shared" ref="H462:I463" si="19">H463</f>
        <v>172500</v>
      </c>
      <c r="I462" s="104">
        <f t="shared" si="19"/>
        <v>0</v>
      </c>
      <c r="J462" s="144">
        <f t="shared" si="18"/>
        <v>0</v>
      </c>
    </row>
    <row r="463" spans="1:10">
      <c r="A463" s="201"/>
      <c r="B463" s="56" t="s">
        <v>39</v>
      </c>
      <c r="C463" s="71" t="s">
        <v>210</v>
      </c>
      <c r="D463" s="71" t="s">
        <v>22</v>
      </c>
      <c r="E463" s="71" t="s">
        <v>134</v>
      </c>
      <c r="F463" s="71" t="s">
        <v>211</v>
      </c>
      <c r="G463" s="153" t="s">
        <v>40</v>
      </c>
      <c r="H463" s="104">
        <f t="shared" si="19"/>
        <v>172500</v>
      </c>
      <c r="I463" s="104">
        <f t="shared" si="19"/>
        <v>0</v>
      </c>
      <c r="J463" s="144">
        <f t="shared" si="18"/>
        <v>0</v>
      </c>
    </row>
    <row r="464" spans="1:10" ht="25.5">
      <c r="A464" s="205"/>
      <c r="B464" s="152" t="s">
        <v>42</v>
      </c>
      <c r="C464" s="71" t="s">
        <v>210</v>
      </c>
      <c r="D464" s="71" t="s">
        <v>22</v>
      </c>
      <c r="E464" s="71" t="s">
        <v>134</v>
      </c>
      <c r="F464" s="71" t="s">
        <v>211</v>
      </c>
      <c r="G464" s="153" t="s">
        <v>41</v>
      </c>
      <c r="H464" s="61">
        <v>172500</v>
      </c>
      <c r="I464" s="61"/>
      <c r="J464" s="144">
        <f t="shared" si="18"/>
        <v>0</v>
      </c>
    </row>
    <row r="465" spans="1:10">
      <c r="A465" s="111"/>
      <c r="B465" s="98"/>
      <c r="C465" s="71"/>
      <c r="D465" s="71"/>
      <c r="E465" s="71"/>
      <c r="F465" s="71"/>
      <c r="G465" s="153"/>
      <c r="H465" s="104"/>
      <c r="I465" s="104"/>
      <c r="J465" s="144"/>
    </row>
    <row r="466" spans="1:10" ht="45">
      <c r="A466" s="103">
        <v>18</v>
      </c>
      <c r="B466" s="102" t="s">
        <v>297</v>
      </c>
      <c r="C466" s="95" t="s">
        <v>240</v>
      </c>
      <c r="D466" s="95" t="s">
        <v>22</v>
      </c>
      <c r="E466" s="95" t="s">
        <v>134</v>
      </c>
      <c r="F466" s="95" t="s">
        <v>135</v>
      </c>
      <c r="G466" s="96"/>
      <c r="H466" s="97">
        <f>H470+H476+H467+H473+H479+H482</f>
        <v>11372671.59</v>
      </c>
      <c r="I466" s="97">
        <f>I470+I476+I467+I473+I479+I482</f>
        <v>1146550</v>
      </c>
      <c r="J466" s="143">
        <f t="shared" si="18"/>
        <v>10.081624101483442</v>
      </c>
    </row>
    <row r="467" spans="1:10" ht="25.5">
      <c r="A467" s="179"/>
      <c r="B467" s="86" t="s">
        <v>398</v>
      </c>
      <c r="C467" s="33" t="s">
        <v>240</v>
      </c>
      <c r="D467" s="33" t="s">
        <v>22</v>
      </c>
      <c r="E467" s="33" t="s">
        <v>134</v>
      </c>
      <c r="F467" s="33" t="s">
        <v>399</v>
      </c>
      <c r="G467" s="34"/>
      <c r="H467" s="104">
        <f>H468</f>
        <v>300000</v>
      </c>
      <c r="I467" s="104">
        <f>I468</f>
        <v>155220</v>
      </c>
      <c r="J467" s="144">
        <f t="shared" si="18"/>
        <v>51.739999999999995</v>
      </c>
    </row>
    <row r="468" spans="1:10" ht="25.5">
      <c r="A468" s="179"/>
      <c r="B468" s="56" t="s">
        <v>352</v>
      </c>
      <c r="C468" s="33" t="s">
        <v>240</v>
      </c>
      <c r="D468" s="33" t="s">
        <v>22</v>
      </c>
      <c r="E468" s="33" t="s">
        <v>134</v>
      </c>
      <c r="F468" s="33" t="s">
        <v>399</v>
      </c>
      <c r="G468" s="34" t="s">
        <v>36</v>
      </c>
      <c r="H468" s="104">
        <f>H469</f>
        <v>300000</v>
      </c>
      <c r="I468" s="104">
        <f>I469</f>
        <v>155220</v>
      </c>
      <c r="J468" s="144">
        <f t="shared" si="18"/>
        <v>51.739999999999995</v>
      </c>
    </row>
    <row r="469" spans="1:10" ht="25.5">
      <c r="A469" s="179"/>
      <c r="B469" s="74" t="s">
        <v>38</v>
      </c>
      <c r="C469" s="33" t="s">
        <v>240</v>
      </c>
      <c r="D469" s="33" t="s">
        <v>22</v>
      </c>
      <c r="E469" s="33" t="s">
        <v>134</v>
      </c>
      <c r="F469" s="33" t="s">
        <v>399</v>
      </c>
      <c r="G469" s="34" t="s">
        <v>37</v>
      </c>
      <c r="H469" s="61">
        <v>300000</v>
      </c>
      <c r="I469" s="61">
        <v>155220</v>
      </c>
      <c r="J469" s="144">
        <f t="shared" si="18"/>
        <v>51.739999999999995</v>
      </c>
    </row>
    <row r="470" spans="1:10" ht="25.5">
      <c r="A470" s="203"/>
      <c r="B470" s="78" t="s">
        <v>273</v>
      </c>
      <c r="C470" s="71" t="s">
        <v>240</v>
      </c>
      <c r="D470" s="71" t="s">
        <v>22</v>
      </c>
      <c r="E470" s="71" t="s">
        <v>134</v>
      </c>
      <c r="F470" s="33" t="s">
        <v>241</v>
      </c>
      <c r="G470" s="34"/>
      <c r="H470" s="104">
        <f>H471</f>
        <v>350000</v>
      </c>
      <c r="I470" s="104">
        <f>I471</f>
        <v>288000</v>
      </c>
      <c r="J470" s="144">
        <f t="shared" si="18"/>
        <v>82.285714285714278</v>
      </c>
    </row>
    <row r="471" spans="1:10" ht="25.5">
      <c r="A471" s="201"/>
      <c r="B471" s="56" t="s">
        <v>352</v>
      </c>
      <c r="C471" s="71" t="s">
        <v>240</v>
      </c>
      <c r="D471" s="71" t="s">
        <v>22</v>
      </c>
      <c r="E471" s="71" t="s">
        <v>134</v>
      </c>
      <c r="F471" s="33" t="s">
        <v>241</v>
      </c>
      <c r="G471" s="34" t="s">
        <v>36</v>
      </c>
      <c r="H471" s="104">
        <f>H472</f>
        <v>350000</v>
      </c>
      <c r="I471" s="104">
        <f>I472</f>
        <v>288000</v>
      </c>
      <c r="J471" s="144">
        <f t="shared" si="18"/>
        <v>82.285714285714278</v>
      </c>
    </row>
    <row r="472" spans="1:10" ht="25.5">
      <c r="A472" s="201"/>
      <c r="B472" s="74" t="s">
        <v>38</v>
      </c>
      <c r="C472" s="71" t="s">
        <v>240</v>
      </c>
      <c r="D472" s="71" t="s">
        <v>22</v>
      </c>
      <c r="E472" s="71" t="s">
        <v>134</v>
      </c>
      <c r="F472" s="33" t="s">
        <v>241</v>
      </c>
      <c r="G472" s="34" t="s">
        <v>37</v>
      </c>
      <c r="H472" s="61">
        <f>300000+50000</f>
        <v>350000</v>
      </c>
      <c r="I472" s="61">
        <v>288000</v>
      </c>
      <c r="J472" s="144">
        <f t="shared" si="18"/>
        <v>82.285714285714278</v>
      </c>
    </row>
    <row r="473" spans="1:10">
      <c r="A473" s="181"/>
      <c r="B473" s="98" t="s">
        <v>351</v>
      </c>
      <c r="C473" s="71" t="s">
        <v>240</v>
      </c>
      <c r="D473" s="71" t="s">
        <v>22</v>
      </c>
      <c r="E473" s="71" t="s">
        <v>134</v>
      </c>
      <c r="F473" s="33" t="s">
        <v>170</v>
      </c>
      <c r="G473" s="34"/>
      <c r="H473" s="127">
        <f>H474</f>
        <v>130000</v>
      </c>
      <c r="I473" s="127">
        <f>I474</f>
        <v>130000</v>
      </c>
      <c r="J473" s="144">
        <f t="shared" si="18"/>
        <v>100</v>
      </c>
    </row>
    <row r="474" spans="1:10" ht="25.5">
      <c r="A474" s="181"/>
      <c r="B474" s="56" t="s">
        <v>352</v>
      </c>
      <c r="C474" s="71" t="s">
        <v>240</v>
      </c>
      <c r="D474" s="71" t="s">
        <v>22</v>
      </c>
      <c r="E474" s="71" t="s">
        <v>134</v>
      </c>
      <c r="F474" s="33" t="s">
        <v>170</v>
      </c>
      <c r="G474" s="34" t="s">
        <v>36</v>
      </c>
      <c r="H474" s="127">
        <f>H475</f>
        <v>130000</v>
      </c>
      <c r="I474" s="127">
        <f>I475</f>
        <v>130000</v>
      </c>
      <c r="J474" s="144">
        <f t="shared" si="18"/>
        <v>100</v>
      </c>
    </row>
    <row r="475" spans="1:10" ht="25.5">
      <c r="A475" s="181"/>
      <c r="B475" s="74" t="s">
        <v>38</v>
      </c>
      <c r="C475" s="71" t="s">
        <v>240</v>
      </c>
      <c r="D475" s="71" t="s">
        <v>22</v>
      </c>
      <c r="E475" s="71" t="s">
        <v>134</v>
      </c>
      <c r="F475" s="33" t="s">
        <v>170</v>
      </c>
      <c r="G475" s="34" t="s">
        <v>37</v>
      </c>
      <c r="H475" s="127">
        <v>130000</v>
      </c>
      <c r="I475" s="127">
        <v>130000</v>
      </c>
      <c r="J475" s="144">
        <f t="shared" si="18"/>
        <v>100</v>
      </c>
    </row>
    <row r="476" spans="1:10">
      <c r="A476" s="181"/>
      <c r="B476" s="98" t="s">
        <v>279</v>
      </c>
      <c r="C476" s="33" t="s">
        <v>240</v>
      </c>
      <c r="D476" s="33" t="s">
        <v>22</v>
      </c>
      <c r="E476" s="33" t="s">
        <v>134</v>
      </c>
      <c r="F476" s="33" t="s">
        <v>278</v>
      </c>
      <c r="G476" s="34"/>
      <c r="H476" s="104">
        <f>H477</f>
        <v>1500081.23</v>
      </c>
      <c r="I476" s="104">
        <f>I477</f>
        <v>0</v>
      </c>
      <c r="J476" s="144">
        <f t="shared" si="18"/>
        <v>0</v>
      </c>
    </row>
    <row r="477" spans="1:10" ht="25.5">
      <c r="A477" s="181"/>
      <c r="B477" s="56" t="s">
        <v>352</v>
      </c>
      <c r="C477" s="33" t="s">
        <v>240</v>
      </c>
      <c r="D477" s="33" t="s">
        <v>22</v>
      </c>
      <c r="E477" s="33" t="s">
        <v>134</v>
      </c>
      <c r="F477" s="33" t="s">
        <v>278</v>
      </c>
      <c r="G477" s="34" t="s">
        <v>36</v>
      </c>
      <c r="H477" s="104">
        <f>H478</f>
        <v>1500081.23</v>
      </c>
      <c r="I477" s="104">
        <f>I478</f>
        <v>0</v>
      </c>
      <c r="J477" s="144">
        <f t="shared" si="18"/>
        <v>0</v>
      </c>
    </row>
    <row r="478" spans="1:10" ht="25.5">
      <c r="A478" s="181"/>
      <c r="B478" s="74" t="s">
        <v>38</v>
      </c>
      <c r="C478" s="33" t="s">
        <v>240</v>
      </c>
      <c r="D478" s="33" t="s">
        <v>22</v>
      </c>
      <c r="E478" s="33" t="s">
        <v>134</v>
      </c>
      <c r="F478" s="33" t="s">
        <v>278</v>
      </c>
      <c r="G478" s="34" t="s">
        <v>37</v>
      </c>
      <c r="H478" s="61">
        <v>1500081.23</v>
      </c>
      <c r="I478" s="61"/>
      <c r="J478" s="144">
        <f t="shared" si="18"/>
        <v>0</v>
      </c>
    </row>
    <row r="479" spans="1:10" ht="25.5">
      <c r="A479" s="181"/>
      <c r="B479" s="98" t="s">
        <v>321</v>
      </c>
      <c r="C479" s="33" t="s">
        <v>240</v>
      </c>
      <c r="D479" s="33" t="s">
        <v>22</v>
      </c>
      <c r="E479" s="33" t="s">
        <v>134</v>
      </c>
      <c r="F479" s="33" t="s">
        <v>320</v>
      </c>
      <c r="G479" s="34"/>
      <c r="H479" s="127">
        <f>H480</f>
        <v>5176691.3600000003</v>
      </c>
      <c r="I479" s="127">
        <f>I480</f>
        <v>0</v>
      </c>
      <c r="J479" s="144">
        <f t="shared" si="18"/>
        <v>0</v>
      </c>
    </row>
    <row r="480" spans="1:10" ht="25.5">
      <c r="A480" s="181"/>
      <c r="B480" s="78" t="s">
        <v>192</v>
      </c>
      <c r="C480" s="33" t="s">
        <v>240</v>
      </c>
      <c r="D480" s="33" t="s">
        <v>22</v>
      </c>
      <c r="E480" s="33" t="s">
        <v>134</v>
      </c>
      <c r="F480" s="33" t="s">
        <v>320</v>
      </c>
      <c r="G480" s="34" t="s">
        <v>190</v>
      </c>
      <c r="H480" s="127">
        <f>H481</f>
        <v>5176691.3600000003</v>
      </c>
      <c r="I480" s="127">
        <f>I481</f>
        <v>0</v>
      </c>
      <c r="J480" s="144">
        <f t="shared" si="18"/>
        <v>0</v>
      </c>
    </row>
    <row r="481" spans="1:10">
      <c r="A481" s="181"/>
      <c r="B481" s="78" t="s">
        <v>193</v>
      </c>
      <c r="C481" s="33" t="s">
        <v>240</v>
      </c>
      <c r="D481" s="33" t="s">
        <v>22</v>
      </c>
      <c r="E481" s="33" t="s">
        <v>134</v>
      </c>
      <c r="F481" s="33" t="s">
        <v>320</v>
      </c>
      <c r="G481" s="34" t="s">
        <v>191</v>
      </c>
      <c r="H481" s="127">
        <v>5176691.3600000003</v>
      </c>
      <c r="I481" s="61"/>
      <c r="J481" s="144">
        <f t="shared" si="18"/>
        <v>0</v>
      </c>
    </row>
    <row r="482" spans="1:10" ht="25.5">
      <c r="A482" s="181"/>
      <c r="B482" s="175" t="s">
        <v>425</v>
      </c>
      <c r="C482" s="33" t="s">
        <v>240</v>
      </c>
      <c r="D482" s="33" t="s">
        <v>22</v>
      </c>
      <c r="E482" s="33" t="s">
        <v>134</v>
      </c>
      <c r="F482" s="33" t="s">
        <v>426</v>
      </c>
      <c r="G482" s="34"/>
      <c r="H482" s="127">
        <f>H483</f>
        <v>3915899</v>
      </c>
      <c r="I482" s="127">
        <f>I483</f>
        <v>573330</v>
      </c>
      <c r="J482" s="144">
        <f t="shared" si="18"/>
        <v>14.641082418111399</v>
      </c>
    </row>
    <row r="483" spans="1:10" ht="25.5">
      <c r="A483" s="181"/>
      <c r="B483" s="56" t="s">
        <v>352</v>
      </c>
      <c r="C483" s="33" t="s">
        <v>240</v>
      </c>
      <c r="D483" s="33" t="s">
        <v>22</v>
      </c>
      <c r="E483" s="33" t="s">
        <v>134</v>
      </c>
      <c r="F483" s="33" t="s">
        <v>426</v>
      </c>
      <c r="G483" s="34" t="s">
        <v>36</v>
      </c>
      <c r="H483" s="127">
        <f>H484</f>
        <v>3915899</v>
      </c>
      <c r="I483" s="127">
        <f>I484</f>
        <v>573330</v>
      </c>
      <c r="J483" s="144">
        <f t="shared" si="18"/>
        <v>14.641082418111399</v>
      </c>
    </row>
    <row r="484" spans="1:10" ht="25.5">
      <c r="A484" s="181"/>
      <c r="B484" s="74" t="s">
        <v>38</v>
      </c>
      <c r="C484" s="33" t="s">
        <v>240</v>
      </c>
      <c r="D484" s="33" t="s">
        <v>22</v>
      </c>
      <c r="E484" s="33" t="s">
        <v>134</v>
      </c>
      <c r="F484" s="33" t="s">
        <v>426</v>
      </c>
      <c r="G484" s="34" t="s">
        <v>37</v>
      </c>
      <c r="H484" s="61">
        <f>3132719.2+783179.8</f>
        <v>3915899</v>
      </c>
      <c r="I484" s="61">
        <v>573330</v>
      </c>
      <c r="J484" s="144">
        <f t="shared" si="18"/>
        <v>14.641082418111399</v>
      </c>
    </row>
    <row r="485" spans="1:10">
      <c r="A485" s="182"/>
      <c r="B485" s="98"/>
      <c r="C485" s="32"/>
      <c r="D485" s="32"/>
      <c r="E485" s="32"/>
      <c r="F485" s="32"/>
      <c r="G485" s="35"/>
      <c r="H485" s="104"/>
      <c r="I485" s="104"/>
      <c r="J485" s="144"/>
    </row>
    <row r="486" spans="1:10" s="154" customFormat="1" ht="18">
      <c r="A486" s="105" t="s">
        <v>97</v>
      </c>
      <c r="B486" s="41" t="s">
        <v>98</v>
      </c>
      <c r="C486" s="43" t="s">
        <v>64</v>
      </c>
      <c r="D486" s="43" t="s">
        <v>22</v>
      </c>
      <c r="E486" s="43" t="s">
        <v>134</v>
      </c>
      <c r="F486" s="43" t="s">
        <v>135</v>
      </c>
      <c r="G486" s="44"/>
      <c r="H486" s="63">
        <f>H487+H490+H493+H500+H563+H507+H512+H520+H527+H530+H533+H536+H539+H542+H545+H548+H551+H570+H581+H592+H595+H600+H603+H615+H650+H645+H631+H634+H639+H655+H661+H517+H642+H554+H557+H560+H658+H589+H586+H608+H618+H621+H624</f>
        <v>199143454.77999997</v>
      </c>
      <c r="I486" s="63">
        <f>I487+I490+I493+I500+I563+I507+I512+I520+I527+I530+I533+I536+I539+I542+I545+I548+I551+I570+I581+I592+I595+I600+I603+I615+I650+I645+I631+I634+I639+I655+I661+I517+I642+I554+I557+I560+I658+I589+I586+I608+I618+I621+I624</f>
        <v>116864771.82999998</v>
      </c>
      <c r="J486" s="145">
        <f t="shared" si="18"/>
        <v>58.683712180801606</v>
      </c>
    </row>
    <row r="487" spans="1:10" s="154" customFormat="1" ht="18">
      <c r="A487" s="136"/>
      <c r="B487" s="86" t="s">
        <v>243</v>
      </c>
      <c r="C487" s="33" t="s">
        <v>64</v>
      </c>
      <c r="D487" s="33" t="s">
        <v>22</v>
      </c>
      <c r="E487" s="33" t="s">
        <v>134</v>
      </c>
      <c r="F487" s="71" t="s">
        <v>242</v>
      </c>
      <c r="G487" s="100"/>
      <c r="H487" s="104">
        <f>H488</f>
        <v>2982900</v>
      </c>
      <c r="I487" s="104">
        <f>I488</f>
        <v>2413112.54</v>
      </c>
      <c r="J487" s="144">
        <f t="shared" si="18"/>
        <v>80.898204431928662</v>
      </c>
    </row>
    <row r="488" spans="1:10" s="154" customFormat="1" ht="38.25">
      <c r="A488" s="134"/>
      <c r="B488" s="74" t="s">
        <v>62</v>
      </c>
      <c r="C488" s="33" t="s">
        <v>64</v>
      </c>
      <c r="D488" s="33" t="s">
        <v>22</v>
      </c>
      <c r="E488" s="33" t="s">
        <v>134</v>
      </c>
      <c r="F488" s="71" t="s">
        <v>242</v>
      </c>
      <c r="G488" s="100" t="s">
        <v>60</v>
      </c>
      <c r="H488" s="104">
        <f>H489</f>
        <v>2982900</v>
      </c>
      <c r="I488" s="104">
        <f>I489</f>
        <v>2413112.54</v>
      </c>
      <c r="J488" s="144">
        <f t="shared" si="18"/>
        <v>80.898204431928662</v>
      </c>
    </row>
    <row r="489" spans="1:10" s="154" customFormat="1">
      <c r="A489" s="134"/>
      <c r="B489" s="74" t="s">
        <v>63</v>
      </c>
      <c r="C489" s="33" t="s">
        <v>64</v>
      </c>
      <c r="D489" s="33" t="s">
        <v>22</v>
      </c>
      <c r="E489" s="33" t="s">
        <v>134</v>
      </c>
      <c r="F489" s="71" t="s">
        <v>242</v>
      </c>
      <c r="G489" s="100" t="s">
        <v>61</v>
      </c>
      <c r="H489" s="61">
        <v>2982900</v>
      </c>
      <c r="I489" s="61">
        <v>2413112.54</v>
      </c>
      <c r="J489" s="144">
        <f t="shared" si="18"/>
        <v>80.898204431928662</v>
      </c>
    </row>
    <row r="490" spans="1:10" customFormat="1">
      <c r="A490" s="134"/>
      <c r="B490" s="149" t="s">
        <v>68</v>
      </c>
      <c r="C490" s="33" t="s">
        <v>64</v>
      </c>
      <c r="D490" s="33" t="s">
        <v>22</v>
      </c>
      <c r="E490" s="33" t="s">
        <v>134</v>
      </c>
      <c r="F490" s="33" t="s">
        <v>162</v>
      </c>
      <c r="G490" s="33"/>
      <c r="H490" s="61">
        <f>H491</f>
        <v>1683100</v>
      </c>
      <c r="I490" s="61">
        <f>I491</f>
        <v>1167360.6099999999</v>
      </c>
      <c r="J490" s="144">
        <f t="shared" si="18"/>
        <v>69.35776899768284</v>
      </c>
    </row>
    <row r="491" spans="1:10" customFormat="1" ht="38.25">
      <c r="A491" s="134"/>
      <c r="B491" s="74" t="s">
        <v>62</v>
      </c>
      <c r="C491" s="33" t="s">
        <v>64</v>
      </c>
      <c r="D491" s="33" t="s">
        <v>22</v>
      </c>
      <c r="E491" s="33" t="s">
        <v>134</v>
      </c>
      <c r="F491" s="33" t="s">
        <v>162</v>
      </c>
      <c r="G491" s="34" t="s">
        <v>60</v>
      </c>
      <c r="H491" s="61">
        <f>H492</f>
        <v>1683100</v>
      </c>
      <c r="I491" s="61">
        <f>I492</f>
        <v>1167360.6099999999</v>
      </c>
      <c r="J491" s="144">
        <f t="shared" si="18"/>
        <v>69.35776899768284</v>
      </c>
    </row>
    <row r="492" spans="1:10" customFormat="1">
      <c r="A492" s="134"/>
      <c r="B492" s="74" t="s">
        <v>63</v>
      </c>
      <c r="C492" s="33" t="s">
        <v>64</v>
      </c>
      <c r="D492" s="33" t="s">
        <v>22</v>
      </c>
      <c r="E492" s="33" t="s">
        <v>134</v>
      </c>
      <c r="F492" s="33" t="s">
        <v>162</v>
      </c>
      <c r="G492" s="34" t="s">
        <v>61</v>
      </c>
      <c r="H492" s="61">
        <v>1683100</v>
      </c>
      <c r="I492" s="61">
        <v>1167360.6099999999</v>
      </c>
      <c r="J492" s="144">
        <f t="shared" si="18"/>
        <v>69.35776899768284</v>
      </c>
    </row>
    <row r="493" spans="1:10" customFormat="1" ht="25.5">
      <c r="A493" s="134"/>
      <c r="B493" s="86" t="s">
        <v>67</v>
      </c>
      <c r="C493" s="33" t="s">
        <v>64</v>
      </c>
      <c r="D493" s="33" t="s">
        <v>22</v>
      </c>
      <c r="E493" s="33" t="s">
        <v>134</v>
      </c>
      <c r="F493" s="33" t="s">
        <v>163</v>
      </c>
      <c r="G493" s="34"/>
      <c r="H493" s="61">
        <f>H494+H496+H498</f>
        <v>71705545</v>
      </c>
      <c r="I493" s="61">
        <f>I494+I496+I498</f>
        <v>52799354.850000001</v>
      </c>
      <c r="J493" s="144">
        <f t="shared" si="18"/>
        <v>73.633573038179961</v>
      </c>
    </row>
    <row r="494" spans="1:10" customFormat="1" ht="38.25">
      <c r="A494" s="134"/>
      <c r="B494" s="74" t="s">
        <v>62</v>
      </c>
      <c r="C494" s="33" t="s">
        <v>64</v>
      </c>
      <c r="D494" s="33" t="s">
        <v>22</v>
      </c>
      <c r="E494" s="33" t="s">
        <v>134</v>
      </c>
      <c r="F494" s="33" t="s">
        <v>163</v>
      </c>
      <c r="G494" s="34" t="s">
        <v>60</v>
      </c>
      <c r="H494" s="61">
        <f>H495</f>
        <v>66917800</v>
      </c>
      <c r="I494" s="61">
        <f>I495</f>
        <v>49757762.420000002</v>
      </c>
      <c r="J494" s="144">
        <f t="shared" si="18"/>
        <v>74.356542534273402</v>
      </c>
    </row>
    <row r="495" spans="1:10" customFormat="1">
      <c r="A495" s="134"/>
      <c r="B495" s="74" t="s">
        <v>63</v>
      </c>
      <c r="C495" s="33" t="s">
        <v>64</v>
      </c>
      <c r="D495" s="33" t="s">
        <v>22</v>
      </c>
      <c r="E495" s="33" t="s">
        <v>134</v>
      </c>
      <c r="F495" s="33" t="s">
        <v>163</v>
      </c>
      <c r="G495" s="34" t="s">
        <v>61</v>
      </c>
      <c r="H495" s="61">
        <v>66917800</v>
      </c>
      <c r="I495" s="61">
        <v>49757762.420000002</v>
      </c>
      <c r="J495" s="144">
        <f t="shared" si="18"/>
        <v>74.356542534273402</v>
      </c>
    </row>
    <row r="496" spans="1:10" customFormat="1" ht="25.5">
      <c r="A496" s="134"/>
      <c r="B496" s="56" t="s">
        <v>352</v>
      </c>
      <c r="C496" s="33" t="s">
        <v>64</v>
      </c>
      <c r="D496" s="33" t="s">
        <v>22</v>
      </c>
      <c r="E496" s="33" t="s">
        <v>134</v>
      </c>
      <c r="F496" s="33" t="s">
        <v>163</v>
      </c>
      <c r="G496" s="34" t="s">
        <v>36</v>
      </c>
      <c r="H496" s="61">
        <f>H497</f>
        <v>4642245</v>
      </c>
      <c r="I496" s="61">
        <f>I497</f>
        <v>2961353.99</v>
      </c>
      <c r="J496" s="144">
        <f t="shared" si="18"/>
        <v>63.79141966871633</v>
      </c>
    </row>
    <row r="497" spans="1:10" customFormat="1" ht="25.5">
      <c r="A497" s="134"/>
      <c r="B497" s="74" t="s">
        <v>38</v>
      </c>
      <c r="C497" s="33" t="s">
        <v>64</v>
      </c>
      <c r="D497" s="33" t="s">
        <v>22</v>
      </c>
      <c r="E497" s="33" t="s">
        <v>134</v>
      </c>
      <c r="F497" s="33" t="s">
        <v>163</v>
      </c>
      <c r="G497" s="34" t="s">
        <v>37</v>
      </c>
      <c r="H497" s="61">
        <v>4642245</v>
      </c>
      <c r="I497" s="61">
        <v>2961353.99</v>
      </c>
      <c r="J497" s="144">
        <f t="shared" si="18"/>
        <v>63.79141966871633</v>
      </c>
    </row>
    <row r="498" spans="1:10" customFormat="1">
      <c r="A498" s="134"/>
      <c r="B498" s="74" t="s">
        <v>54</v>
      </c>
      <c r="C498" s="33" t="s">
        <v>64</v>
      </c>
      <c r="D498" s="33" t="s">
        <v>22</v>
      </c>
      <c r="E498" s="33" t="s">
        <v>134</v>
      </c>
      <c r="F498" s="33" t="s">
        <v>163</v>
      </c>
      <c r="G498" s="34" t="s">
        <v>52</v>
      </c>
      <c r="H498" s="61">
        <f>H499</f>
        <v>145500</v>
      </c>
      <c r="I498" s="61">
        <f>I499</f>
        <v>80238.44</v>
      </c>
      <c r="J498" s="144">
        <f t="shared" si="18"/>
        <v>55.146694158075604</v>
      </c>
    </row>
    <row r="499" spans="1:10" customFormat="1">
      <c r="A499" s="134"/>
      <c r="B499" s="74" t="s">
        <v>70</v>
      </c>
      <c r="C499" s="33" t="s">
        <v>64</v>
      </c>
      <c r="D499" s="33" t="s">
        <v>22</v>
      </c>
      <c r="E499" s="33" t="s">
        <v>134</v>
      </c>
      <c r="F499" s="33" t="s">
        <v>163</v>
      </c>
      <c r="G499" s="34" t="s">
        <v>71</v>
      </c>
      <c r="H499" s="61">
        <v>145500</v>
      </c>
      <c r="I499" s="61">
        <v>80238.44</v>
      </c>
      <c r="J499" s="144">
        <f t="shared" si="18"/>
        <v>55.146694158075604</v>
      </c>
    </row>
    <row r="500" spans="1:10" customFormat="1">
      <c r="A500" s="134"/>
      <c r="B500" s="86" t="s">
        <v>78</v>
      </c>
      <c r="C500" s="33" t="s">
        <v>64</v>
      </c>
      <c r="D500" s="33" t="s">
        <v>22</v>
      </c>
      <c r="E500" s="33" t="s">
        <v>134</v>
      </c>
      <c r="F500" s="33" t="s">
        <v>164</v>
      </c>
      <c r="G500" s="34"/>
      <c r="H500" s="61">
        <f>H501+H503</f>
        <v>165148.91999999998</v>
      </c>
      <c r="I500" s="61">
        <f>I501+I503</f>
        <v>126848.92</v>
      </c>
      <c r="J500" s="144">
        <f t="shared" si="18"/>
        <v>76.808809891097084</v>
      </c>
    </row>
    <row r="501" spans="1:10" customFormat="1" ht="25.5">
      <c r="A501" s="134"/>
      <c r="B501" s="56" t="s">
        <v>352</v>
      </c>
      <c r="C501" s="33" t="s">
        <v>64</v>
      </c>
      <c r="D501" s="33" t="s">
        <v>22</v>
      </c>
      <c r="E501" s="33" t="s">
        <v>134</v>
      </c>
      <c r="F501" s="33" t="s">
        <v>164</v>
      </c>
      <c r="G501" s="34" t="s">
        <v>36</v>
      </c>
      <c r="H501" s="61">
        <f>H502</f>
        <v>5987.7999999999884</v>
      </c>
      <c r="I501" s="61">
        <f>I502</f>
        <v>5987.8</v>
      </c>
      <c r="J501" s="144">
        <f t="shared" si="18"/>
        <v>100.0000000000002</v>
      </c>
    </row>
    <row r="502" spans="1:10" customFormat="1" ht="25.5">
      <c r="A502" s="134"/>
      <c r="B502" s="74" t="s">
        <v>38</v>
      </c>
      <c r="C502" s="33" t="s">
        <v>64</v>
      </c>
      <c r="D502" s="33" t="s">
        <v>22</v>
      </c>
      <c r="E502" s="33" t="s">
        <v>134</v>
      </c>
      <c r="F502" s="33" t="s">
        <v>164</v>
      </c>
      <c r="G502" s="34" t="s">
        <v>37</v>
      </c>
      <c r="H502" s="61">
        <v>5987.7999999999884</v>
      </c>
      <c r="I502" s="61">
        <v>5987.8</v>
      </c>
      <c r="J502" s="144">
        <f t="shared" si="18"/>
        <v>100.0000000000002</v>
      </c>
    </row>
    <row r="503" spans="1:10" customFormat="1">
      <c r="A503" s="134"/>
      <c r="B503" s="74" t="s">
        <v>54</v>
      </c>
      <c r="C503" s="33" t="s">
        <v>64</v>
      </c>
      <c r="D503" s="33" t="s">
        <v>22</v>
      </c>
      <c r="E503" s="33" t="s">
        <v>134</v>
      </c>
      <c r="F503" s="33" t="s">
        <v>164</v>
      </c>
      <c r="G503" s="34" t="s">
        <v>52</v>
      </c>
      <c r="H503" s="61">
        <f>H504+H505+H506</f>
        <v>159161.12</v>
      </c>
      <c r="I503" s="61">
        <f>I504+I505+I506</f>
        <v>120861.12</v>
      </c>
      <c r="J503" s="144">
        <f t="shared" si="18"/>
        <v>75.936334200211704</v>
      </c>
    </row>
    <row r="504" spans="1:10" customFormat="1" ht="25.5">
      <c r="A504" s="134"/>
      <c r="B504" s="74" t="s">
        <v>55</v>
      </c>
      <c r="C504" s="33" t="s">
        <v>64</v>
      </c>
      <c r="D504" s="33" t="s">
        <v>22</v>
      </c>
      <c r="E504" s="33" t="s">
        <v>134</v>
      </c>
      <c r="F504" s="33" t="s">
        <v>164</v>
      </c>
      <c r="G504" s="34" t="s">
        <v>53</v>
      </c>
      <c r="H504" s="61">
        <v>38300</v>
      </c>
      <c r="I504" s="61"/>
      <c r="J504" s="144">
        <f t="shared" si="18"/>
        <v>0</v>
      </c>
    </row>
    <row r="505" spans="1:10" customFormat="1">
      <c r="A505" s="134"/>
      <c r="B505" s="74" t="s">
        <v>427</v>
      </c>
      <c r="C505" s="33" t="s">
        <v>64</v>
      </c>
      <c r="D505" s="33" t="s">
        <v>22</v>
      </c>
      <c r="E505" s="33" t="s">
        <v>134</v>
      </c>
      <c r="F505" s="33" t="s">
        <v>164</v>
      </c>
      <c r="G505" s="34" t="s">
        <v>428</v>
      </c>
      <c r="H505" s="61">
        <v>74148.53</v>
      </c>
      <c r="I505" s="61">
        <v>74148.53</v>
      </c>
      <c r="J505" s="144">
        <f t="shared" si="18"/>
        <v>100</v>
      </c>
    </row>
    <row r="506" spans="1:10" customFormat="1">
      <c r="A506" s="134"/>
      <c r="B506" s="74" t="s">
        <v>70</v>
      </c>
      <c r="C506" s="33" t="s">
        <v>64</v>
      </c>
      <c r="D506" s="33" t="s">
        <v>22</v>
      </c>
      <c r="E506" s="33" t="s">
        <v>134</v>
      </c>
      <c r="F506" s="33" t="s">
        <v>164</v>
      </c>
      <c r="G506" s="34" t="s">
        <v>71</v>
      </c>
      <c r="H506" s="61">
        <v>46712.59</v>
      </c>
      <c r="I506" s="61">
        <v>46712.59</v>
      </c>
      <c r="J506" s="144">
        <f t="shared" si="18"/>
        <v>100</v>
      </c>
    </row>
    <row r="507" spans="1:10" customFormat="1" ht="25.5">
      <c r="A507" s="134"/>
      <c r="B507" s="149" t="s">
        <v>69</v>
      </c>
      <c r="C507" s="33" t="s">
        <v>64</v>
      </c>
      <c r="D507" s="33" t="s">
        <v>22</v>
      </c>
      <c r="E507" s="33" t="s">
        <v>134</v>
      </c>
      <c r="F507" s="33" t="s">
        <v>165</v>
      </c>
      <c r="G507" s="34"/>
      <c r="H507" s="61">
        <f>H508+H510</f>
        <v>242700</v>
      </c>
      <c r="I507" s="61">
        <f>I508+I510</f>
        <v>97130.69</v>
      </c>
      <c r="J507" s="144">
        <f t="shared" si="18"/>
        <v>40.020885867325916</v>
      </c>
    </row>
    <row r="508" spans="1:10" customFormat="1" ht="38.25">
      <c r="A508" s="134"/>
      <c r="B508" s="74" t="s">
        <v>62</v>
      </c>
      <c r="C508" s="33" t="s">
        <v>64</v>
      </c>
      <c r="D508" s="33" t="s">
        <v>22</v>
      </c>
      <c r="E508" s="33" t="s">
        <v>134</v>
      </c>
      <c r="F508" s="33" t="s">
        <v>165</v>
      </c>
      <c r="G508" s="34" t="s">
        <v>60</v>
      </c>
      <c r="H508" s="61">
        <f>H509</f>
        <v>114700</v>
      </c>
      <c r="I508" s="61">
        <f>I509</f>
        <v>82067.42</v>
      </c>
      <c r="J508" s="144">
        <f t="shared" si="18"/>
        <v>71.549625108979939</v>
      </c>
    </row>
    <row r="509" spans="1:10" customFormat="1">
      <c r="A509" s="134"/>
      <c r="B509" s="74" t="s">
        <v>63</v>
      </c>
      <c r="C509" s="33" t="s">
        <v>64</v>
      </c>
      <c r="D509" s="33" t="s">
        <v>22</v>
      </c>
      <c r="E509" s="33" t="s">
        <v>134</v>
      </c>
      <c r="F509" s="33" t="s">
        <v>165</v>
      </c>
      <c r="G509" s="34" t="s">
        <v>61</v>
      </c>
      <c r="H509" s="61">
        <v>114700</v>
      </c>
      <c r="I509" s="61">
        <v>82067.42</v>
      </c>
      <c r="J509" s="144">
        <f t="shared" si="18"/>
        <v>71.549625108979939</v>
      </c>
    </row>
    <row r="510" spans="1:10" customFormat="1" ht="25.5">
      <c r="A510" s="134"/>
      <c r="B510" s="56" t="s">
        <v>352</v>
      </c>
      <c r="C510" s="33" t="s">
        <v>64</v>
      </c>
      <c r="D510" s="33" t="s">
        <v>22</v>
      </c>
      <c r="E510" s="33" t="s">
        <v>134</v>
      </c>
      <c r="F510" s="33" t="s">
        <v>165</v>
      </c>
      <c r="G510" s="34" t="s">
        <v>36</v>
      </c>
      <c r="H510" s="61">
        <f>H511</f>
        <v>128000</v>
      </c>
      <c r="I510" s="61">
        <f>I511</f>
        <v>15063.27</v>
      </c>
      <c r="J510" s="144">
        <f t="shared" si="18"/>
        <v>11.7681796875</v>
      </c>
    </row>
    <row r="511" spans="1:10" customFormat="1" ht="25.5">
      <c r="A511" s="134"/>
      <c r="B511" s="74" t="s">
        <v>38</v>
      </c>
      <c r="C511" s="33" t="s">
        <v>64</v>
      </c>
      <c r="D511" s="33" t="s">
        <v>22</v>
      </c>
      <c r="E511" s="33" t="s">
        <v>134</v>
      </c>
      <c r="F511" s="33" t="s">
        <v>165</v>
      </c>
      <c r="G511" s="34" t="s">
        <v>37</v>
      </c>
      <c r="H511" s="61">
        <v>128000</v>
      </c>
      <c r="I511" s="61">
        <v>15063.27</v>
      </c>
      <c r="J511" s="144">
        <f t="shared" si="18"/>
        <v>11.7681796875</v>
      </c>
    </row>
    <row r="512" spans="1:10" customFormat="1" ht="25.5">
      <c r="A512" s="134"/>
      <c r="B512" s="108" t="s">
        <v>75</v>
      </c>
      <c r="C512" s="91" t="s">
        <v>64</v>
      </c>
      <c r="D512" s="91" t="s">
        <v>22</v>
      </c>
      <c r="E512" s="33" t="s">
        <v>134</v>
      </c>
      <c r="F512" s="33" t="s">
        <v>166</v>
      </c>
      <c r="G512" s="34"/>
      <c r="H512" s="61">
        <f>H513+H515</f>
        <v>874051.35</v>
      </c>
      <c r="I512" s="61">
        <f>I513+I515</f>
        <v>707321.62</v>
      </c>
      <c r="J512" s="144">
        <f t="shared" si="18"/>
        <v>80.924492594170815</v>
      </c>
    </row>
    <row r="513" spans="1:10" customFormat="1" ht="38.25">
      <c r="A513" s="134"/>
      <c r="B513" s="74" t="s">
        <v>62</v>
      </c>
      <c r="C513" s="91" t="s">
        <v>64</v>
      </c>
      <c r="D513" s="91" t="s">
        <v>22</v>
      </c>
      <c r="E513" s="33" t="s">
        <v>134</v>
      </c>
      <c r="F513" s="33" t="s">
        <v>166</v>
      </c>
      <c r="G513" s="34" t="s">
        <v>60</v>
      </c>
      <c r="H513" s="61">
        <f>H514</f>
        <v>860951.35</v>
      </c>
      <c r="I513" s="61">
        <f>I514</f>
        <v>704047.62</v>
      </c>
      <c r="J513" s="144">
        <f t="shared" si="18"/>
        <v>81.775540511086959</v>
      </c>
    </row>
    <row r="514" spans="1:10" customFormat="1">
      <c r="A514" s="134"/>
      <c r="B514" s="74" t="s">
        <v>63</v>
      </c>
      <c r="C514" s="91" t="s">
        <v>64</v>
      </c>
      <c r="D514" s="91" t="s">
        <v>22</v>
      </c>
      <c r="E514" s="33" t="s">
        <v>134</v>
      </c>
      <c r="F514" s="33" t="s">
        <v>166</v>
      </c>
      <c r="G514" s="34" t="s">
        <v>61</v>
      </c>
      <c r="H514" s="61">
        <v>860951.35</v>
      </c>
      <c r="I514" s="61">
        <v>704047.62</v>
      </c>
      <c r="J514" s="144">
        <f t="shared" si="18"/>
        <v>81.775540511086959</v>
      </c>
    </row>
    <row r="515" spans="1:10" customFormat="1" ht="25.5">
      <c r="A515" s="134"/>
      <c r="B515" s="56" t="s">
        <v>352</v>
      </c>
      <c r="C515" s="91" t="s">
        <v>64</v>
      </c>
      <c r="D515" s="91" t="s">
        <v>22</v>
      </c>
      <c r="E515" s="33" t="s">
        <v>134</v>
      </c>
      <c r="F515" s="33" t="s">
        <v>166</v>
      </c>
      <c r="G515" s="34" t="s">
        <v>36</v>
      </c>
      <c r="H515" s="61">
        <f>H516</f>
        <v>13100</v>
      </c>
      <c r="I515" s="61">
        <f>I516</f>
        <v>3274</v>
      </c>
      <c r="J515" s="144">
        <f t="shared" si="18"/>
        <v>24.992366412213741</v>
      </c>
    </row>
    <row r="516" spans="1:10" customFormat="1" ht="25.5">
      <c r="A516" s="134"/>
      <c r="B516" s="74" t="s">
        <v>38</v>
      </c>
      <c r="C516" s="91" t="s">
        <v>64</v>
      </c>
      <c r="D516" s="91" t="s">
        <v>22</v>
      </c>
      <c r="E516" s="33" t="s">
        <v>134</v>
      </c>
      <c r="F516" s="33" t="s">
        <v>166</v>
      </c>
      <c r="G516" s="34" t="s">
        <v>37</v>
      </c>
      <c r="H516" s="61">
        <v>13100</v>
      </c>
      <c r="I516" s="61">
        <v>3274</v>
      </c>
      <c r="J516" s="144">
        <f t="shared" si="18"/>
        <v>24.992366412213741</v>
      </c>
    </row>
    <row r="517" spans="1:10" customFormat="1" ht="38.25">
      <c r="A517" s="134"/>
      <c r="B517" s="86" t="s">
        <v>295</v>
      </c>
      <c r="C517" s="33" t="s">
        <v>64</v>
      </c>
      <c r="D517" s="33" t="s">
        <v>22</v>
      </c>
      <c r="E517" s="33" t="s">
        <v>134</v>
      </c>
      <c r="F517" s="33" t="s">
        <v>292</v>
      </c>
      <c r="G517" s="128"/>
      <c r="H517" s="61">
        <f>H518</f>
        <v>358407.26</v>
      </c>
      <c r="I517" s="61">
        <f>I518</f>
        <v>0</v>
      </c>
      <c r="J517" s="144">
        <f t="shared" si="18"/>
        <v>0</v>
      </c>
    </row>
    <row r="518" spans="1:10" customFormat="1">
      <c r="A518" s="134"/>
      <c r="B518" s="86" t="s">
        <v>54</v>
      </c>
      <c r="C518" s="33" t="s">
        <v>64</v>
      </c>
      <c r="D518" s="33" t="s">
        <v>22</v>
      </c>
      <c r="E518" s="33" t="s">
        <v>134</v>
      </c>
      <c r="F518" s="33" t="s">
        <v>292</v>
      </c>
      <c r="G518" s="128" t="s">
        <v>52</v>
      </c>
      <c r="H518" s="61">
        <f>H519</f>
        <v>358407.26</v>
      </c>
      <c r="I518" s="61">
        <f>I519</f>
        <v>0</v>
      </c>
      <c r="J518" s="144">
        <f t="shared" si="18"/>
        <v>0</v>
      </c>
    </row>
    <row r="519" spans="1:10" customFormat="1">
      <c r="A519" s="134"/>
      <c r="B519" s="86" t="s">
        <v>76</v>
      </c>
      <c r="C519" s="33" t="s">
        <v>64</v>
      </c>
      <c r="D519" s="33" t="s">
        <v>22</v>
      </c>
      <c r="E519" s="33" t="s">
        <v>134</v>
      </c>
      <c r="F519" s="33" t="s">
        <v>292</v>
      </c>
      <c r="G519" s="128" t="s">
        <v>77</v>
      </c>
      <c r="H519" s="61">
        <v>358407.26</v>
      </c>
      <c r="I519" s="61"/>
      <c r="J519" s="144">
        <f t="shared" si="18"/>
        <v>0</v>
      </c>
    </row>
    <row r="520" spans="1:10" customFormat="1">
      <c r="A520" s="134"/>
      <c r="B520" s="86" t="s">
        <v>79</v>
      </c>
      <c r="C520" s="33" t="s">
        <v>64</v>
      </c>
      <c r="D520" s="33" t="s">
        <v>22</v>
      </c>
      <c r="E520" s="33" t="s">
        <v>134</v>
      </c>
      <c r="F520" s="91" t="s">
        <v>168</v>
      </c>
      <c r="G520" s="72"/>
      <c r="H520" s="61">
        <f>H521+H523+H525</f>
        <v>40885495</v>
      </c>
      <c r="I520" s="61">
        <f>I521+I523+I525</f>
        <v>29778003.479999997</v>
      </c>
      <c r="J520" s="144">
        <f t="shared" si="18"/>
        <v>72.832684256360352</v>
      </c>
    </row>
    <row r="521" spans="1:10" customFormat="1" ht="38.25">
      <c r="A521" s="134"/>
      <c r="B521" s="74" t="s">
        <v>62</v>
      </c>
      <c r="C521" s="33" t="s">
        <v>64</v>
      </c>
      <c r="D521" s="33" t="s">
        <v>22</v>
      </c>
      <c r="E521" s="33" t="s">
        <v>134</v>
      </c>
      <c r="F521" s="91" t="s">
        <v>168</v>
      </c>
      <c r="G521" s="72" t="s">
        <v>60</v>
      </c>
      <c r="H521" s="61">
        <f>H522</f>
        <v>30100700</v>
      </c>
      <c r="I521" s="61">
        <f>I522</f>
        <v>21993357.469999999</v>
      </c>
      <c r="J521" s="144">
        <f t="shared" si="18"/>
        <v>73.06593358293992</v>
      </c>
    </row>
    <row r="522" spans="1:10" customFormat="1">
      <c r="A522" s="134"/>
      <c r="B522" s="74" t="s">
        <v>80</v>
      </c>
      <c r="C522" s="33" t="s">
        <v>64</v>
      </c>
      <c r="D522" s="33" t="s">
        <v>22</v>
      </c>
      <c r="E522" s="33" t="s">
        <v>134</v>
      </c>
      <c r="F522" s="91" t="s">
        <v>168</v>
      </c>
      <c r="G522" s="72" t="s">
        <v>81</v>
      </c>
      <c r="H522" s="61">
        <v>30100700</v>
      </c>
      <c r="I522" s="61">
        <v>21993357.469999999</v>
      </c>
      <c r="J522" s="144">
        <f t="shared" si="18"/>
        <v>73.06593358293992</v>
      </c>
    </row>
    <row r="523" spans="1:10" customFormat="1" ht="25.5">
      <c r="A523" s="134"/>
      <c r="B523" s="56" t="s">
        <v>352</v>
      </c>
      <c r="C523" s="33" t="s">
        <v>64</v>
      </c>
      <c r="D523" s="33" t="s">
        <v>22</v>
      </c>
      <c r="E523" s="33" t="s">
        <v>134</v>
      </c>
      <c r="F523" s="91" t="s">
        <v>168</v>
      </c>
      <c r="G523" s="72" t="s">
        <v>36</v>
      </c>
      <c r="H523" s="61">
        <f>H524</f>
        <v>10747795</v>
      </c>
      <c r="I523" s="61">
        <f>I524</f>
        <v>7759890.7199999997</v>
      </c>
      <c r="J523" s="144">
        <f t="shared" ref="J523:J586" si="20">I523/H523*100</f>
        <v>72.199839315878279</v>
      </c>
    </row>
    <row r="524" spans="1:10" customFormat="1" ht="25.5">
      <c r="A524" s="134"/>
      <c r="B524" s="74" t="s">
        <v>38</v>
      </c>
      <c r="C524" s="33" t="s">
        <v>64</v>
      </c>
      <c r="D524" s="33" t="s">
        <v>22</v>
      </c>
      <c r="E524" s="33" t="s">
        <v>134</v>
      </c>
      <c r="F524" s="91" t="s">
        <v>168</v>
      </c>
      <c r="G524" s="72" t="s">
        <v>37</v>
      </c>
      <c r="H524" s="61">
        <v>10747795</v>
      </c>
      <c r="I524" s="61">
        <v>7759890.7199999997</v>
      </c>
      <c r="J524" s="144">
        <f t="shared" si="20"/>
        <v>72.199839315878279</v>
      </c>
    </row>
    <row r="525" spans="1:10" customFormat="1">
      <c r="A525" s="134"/>
      <c r="B525" s="74" t="s">
        <v>54</v>
      </c>
      <c r="C525" s="33" t="s">
        <v>64</v>
      </c>
      <c r="D525" s="33" t="s">
        <v>22</v>
      </c>
      <c r="E525" s="33" t="s">
        <v>134</v>
      </c>
      <c r="F525" s="91" t="s">
        <v>168</v>
      </c>
      <c r="G525" s="72" t="s">
        <v>52</v>
      </c>
      <c r="H525" s="61">
        <f>H526</f>
        <v>37000</v>
      </c>
      <c r="I525" s="61">
        <f>I526</f>
        <v>24755.29</v>
      </c>
      <c r="J525" s="144">
        <f t="shared" si="20"/>
        <v>66.906189189189192</v>
      </c>
    </row>
    <row r="526" spans="1:10" customFormat="1">
      <c r="A526" s="134"/>
      <c r="B526" s="74" t="s">
        <v>70</v>
      </c>
      <c r="C526" s="33" t="s">
        <v>64</v>
      </c>
      <c r="D526" s="33" t="s">
        <v>22</v>
      </c>
      <c r="E526" s="33" t="s">
        <v>134</v>
      </c>
      <c r="F526" s="91" t="s">
        <v>168</v>
      </c>
      <c r="G526" s="72" t="s">
        <v>71</v>
      </c>
      <c r="H526" s="61">
        <v>37000</v>
      </c>
      <c r="I526" s="61">
        <v>24755.29</v>
      </c>
      <c r="J526" s="144">
        <f t="shared" si="20"/>
        <v>66.906189189189192</v>
      </c>
    </row>
    <row r="527" spans="1:10" customFormat="1">
      <c r="A527" s="134"/>
      <c r="B527" s="74" t="s">
        <v>72</v>
      </c>
      <c r="C527" s="33" t="s">
        <v>64</v>
      </c>
      <c r="D527" s="33" t="s">
        <v>22</v>
      </c>
      <c r="E527" s="33" t="s">
        <v>134</v>
      </c>
      <c r="F527" s="33" t="s">
        <v>169</v>
      </c>
      <c r="G527" s="34"/>
      <c r="H527" s="61">
        <f>H528</f>
        <v>345000</v>
      </c>
      <c r="I527" s="61">
        <f>I528</f>
        <v>260095</v>
      </c>
      <c r="J527" s="144">
        <f t="shared" si="20"/>
        <v>75.38985507246376</v>
      </c>
    </row>
    <row r="528" spans="1:10" customFormat="1" ht="25.5">
      <c r="A528" s="134"/>
      <c r="B528" s="56" t="s">
        <v>352</v>
      </c>
      <c r="C528" s="33" t="s">
        <v>64</v>
      </c>
      <c r="D528" s="33" t="s">
        <v>22</v>
      </c>
      <c r="E528" s="33" t="s">
        <v>134</v>
      </c>
      <c r="F528" s="33" t="s">
        <v>169</v>
      </c>
      <c r="G528" s="34" t="s">
        <v>36</v>
      </c>
      <c r="H528" s="61">
        <f>H529</f>
        <v>345000</v>
      </c>
      <c r="I528" s="61">
        <f>I529</f>
        <v>260095</v>
      </c>
      <c r="J528" s="144">
        <f t="shared" si="20"/>
        <v>75.38985507246376</v>
      </c>
    </row>
    <row r="529" spans="1:10" customFormat="1" ht="25.5">
      <c r="A529" s="134"/>
      <c r="B529" s="74" t="s">
        <v>38</v>
      </c>
      <c r="C529" s="33" t="s">
        <v>64</v>
      </c>
      <c r="D529" s="33" t="s">
        <v>22</v>
      </c>
      <c r="E529" s="33" t="s">
        <v>134</v>
      </c>
      <c r="F529" s="33" t="s">
        <v>169</v>
      </c>
      <c r="G529" s="34" t="s">
        <v>37</v>
      </c>
      <c r="H529" s="61">
        <v>345000</v>
      </c>
      <c r="I529" s="61">
        <v>260095</v>
      </c>
      <c r="J529" s="144">
        <f t="shared" si="20"/>
        <v>75.38985507246376</v>
      </c>
    </row>
    <row r="530" spans="1:10" customFormat="1" ht="38.25">
      <c r="A530" s="134"/>
      <c r="B530" s="74" t="s">
        <v>194</v>
      </c>
      <c r="C530" s="33" t="s">
        <v>64</v>
      </c>
      <c r="D530" s="33" t="s">
        <v>22</v>
      </c>
      <c r="E530" s="33" t="s">
        <v>134</v>
      </c>
      <c r="F530" s="33" t="s">
        <v>195</v>
      </c>
      <c r="G530" s="34"/>
      <c r="H530" s="61">
        <f>H531</f>
        <v>344544</v>
      </c>
      <c r="I530" s="61">
        <f>I531</f>
        <v>344544</v>
      </c>
      <c r="J530" s="144">
        <f t="shared" si="20"/>
        <v>100</v>
      </c>
    </row>
    <row r="531" spans="1:10" customFormat="1">
      <c r="A531" s="134"/>
      <c r="B531" s="74" t="s">
        <v>49</v>
      </c>
      <c r="C531" s="33" t="s">
        <v>64</v>
      </c>
      <c r="D531" s="33" t="s">
        <v>22</v>
      </c>
      <c r="E531" s="33" t="s">
        <v>134</v>
      </c>
      <c r="F531" s="33" t="s">
        <v>195</v>
      </c>
      <c r="G531" s="34" t="s">
        <v>17</v>
      </c>
      <c r="H531" s="61">
        <f>H532</f>
        <v>344544</v>
      </c>
      <c r="I531" s="61">
        <f>I532</f>
        <v>344544</v>
      </c>
      <c r="J531" s="144">
        <f t="shared" si="20"/>
        <v>100</v>
      </c>
    </row>
    <row r="532" spans="1:10" customFormat="1">
      <c r="A532" s="134"/>
      <c r="B532" s="74" t="s">
        <v>189</v>
      </c>
      <c r="C532" s="33" t="s">
        <v>64</v>
      </c>
      <c r="D532" s="33" t="s">
        <v>22</v>
      </c>
      <c r="E532" s="33" t="s">
        <v>134</v>
      </c>
      <c r="F532" s="33" t="s">
        <v>195</v>
      </c>
      <c r="G532" s="34" t="s">
        <v>188</v>
      </c>
      <c r="H532" s="73">
        <v>344544</v>
      </c>
      <c r="I532" s="73">
        <v>344544</v>
      </c>
      <c r="J532" s="144">
        <f t="shared" si="20"/>
        <v>100</v>
      </c>
    </row>
    <row r="533" spans="1:10" customFormat="1" ht="114.75">
      <c r="A533" s="134"/>
      <c r="B533" s="74" t="s">
        <v>268</v>
      </c>
      <c r="C533" s="33" t="s">
        <v>64</v>
      </c>
      <c r="D533" s="33" t="s">
        <v>22</v>
      </c>
      <c r="E533" s="33" t="s">
        <v>134</v>
      </c>
      <c r="F533" s="33" t="s">
        <v>196</v>
      </c>
      <c r="G533" s="34"/>
      <c r="H533" s="61">
        <f>H534</f>
        <v>6162955</v>
      </c>
      <c r="I533" s="61">
        <f>I534</f>
        <v>4878605</v>
      </c>
      <c r="J533" s="144">
        <f t="shared" si="20"/>
        <v>79.160159371600145</v>
      </c>
    </row>
    <row r="534" spans="1:10" customFormat="1">
      <c r="A534" s="134"/>
      <c r="B534" s="74" t="s">
        <v>49</v>
      </c>
      <c r="C534" s="33" t="s">
        <v>64</v>
      </c>
      <c r="D534" s="33" t="s">
        <v>22</v>
      </c>
      <c r="E534" s="33" t="s">
        <v>134</v>
      </c>
      <c r="F534" s="33" t="s">
        <v>196</v>
      </c>
      <c r="G534" s="34" t="s">
        <v>17</v>
      </c>
      <c r="H534" s="61">
        <f>H535</f>
        <v>6162955</v>
      </c>
      <c r="I534" s="61">
        <f>I535</f>
        <v>4878605</v>
      </c>
      <c r="J534" s="144">
        <f t="shared" si="20"/>
        <v>79.160159371600145</v>
      </c>
    </row>
    <row r="535" spans="1:10" customFormat="1">
      <c r="A535" s="134"/>
      <c r="B535" s="74" t="s">
        <v>189</v>
      </c>
      <c r="C535" s="33" t="s">
        <v>64</v>
      </c>
      <c r="D535" s="33" t="s">
        <v>22</v>
      </c>
      <c r="E535" s="33" t="s">
        <v>134</v>
      </c>
      <c r="F535" s="33" t="s">
        <v>196</v>
      </c>
      <c r="G535" s="34" t="s">
        <v>188</v>
      </c>
      <c r="H535" s="61">
        <v>6162955</v>
      </c>
      <c r="I535" s="61">
        <v>4878605</v>
      </c>
      <c r="J535" s="144">
        <f t="shared" si="20"/>
        <v>79.160159371600145</v>
      </c>
    </row>
    <row r="536" spans="1:10" customFormat="1" ht="51">
      <c r="A536" s="134"/>
      <c r="B536" s="74" t="s">
        <v>197</v>
      </c>
      <c r="C536" s="33" t="s">
        <v>64</v>
      </c>
      <c r="D536" s="33" t="s">
        <v>22</v>
      </c>
      <c r="E536" s="33" t="s">
        <v>134</v>
      </c>
      <c r="F536" s="33" t="s">
        <v>198</v>
      </c>
      <c r="G536" s="34"/>
      <c r="H536" s="61">
        <f>H537</f>
        <v>2665551</v>
      </c>
      <c r="I536" s="61">
        <f>I537</f>
        <v>2033551</v>
      </c>
      <c r="J536" s="144">
        <f t="shared" si="20"/>
        <v>76.290080362371597</v>
      </c>
    </row>
    <row r="537" spans="1:10" customFormat="1">
      <c r="A537" s="134"/>
      <c r="B537" s="74" t="s">
        <v>49</v>
      </c>
      <c r="C537" s="33" t="s">
        <v>64</v>
      </c>
      <c r="D537" s="33" t="s">
        <v>22</v>
      </c>
      <c r="E537" s="33" t="s">
        <v>134</v>
      </c>
      <c r="F537" s="33" t="s">
        <v>198</v>
      </c>
      <c r="G537" s="34" t="s">
        <v>17</v>
      </c>
      <c r="H537" s="61">
        <f>H538</f>
        <v>2665551</v>
      </c>
      <c r="I537" s="61">
        <f>I538</f>
        <v>2033551</v>
      </c>
      <c r="J537" s="144">
        <f t="shared" si="20"/>
        <v>76.290080362371597</v>
      </c>
    </row>
    <row r="538" spans="1:10" customFormat="1">
      <c r="A538" s="134"/>
      <c r="B538" s="74" t="s">
        <v>189</v>
      </c>
      <c r="C538" s="33" t="s">
        <v>64</v>
      </c>
      <c r="D538" s="33" t="s">
        <v>22</v>
      </c>
      <c r="E538" s="33" t="s">
        <v>134</v>
      </c>
      <c r="F538" s="33" t="s">
        <v>198</v>
      </c>
      <c r="G538" s="34" t="s">
        <v>188</v>
      </c>
      <c r="H538" s="61">
        <v>2665551</v>
      </c>
      <c r="I538" s="61">
        <v>2033551</v>
      </c>
      <c r="J538" s="144">
        <f t="shared" si="20"/>
        <v>76.290080362371597</v>
      </c>
    </row>
    <row r="539" spans="1:10" customFormat="1" ht="51">
      <c r="A539" s="134"/>
      <c r="B539" s="74" t="s">
        <v>200</v>
      </c>
      <c r="C539" s="33" t="s">
        <v>64</v>
      </c>
      <c r="D539" s="33" t="s">
        <v>22</v>
      </c>
      <c r="E539" s="33" t="s">
        <v>134</v>
      </c>
      <c r="F539" s="33" t="s">
        <v>199</v>
      </c>
      <c r="G539" s="34"/>
      <c r="H539" s="61">
        <f>H540</f>
        <v>61217</v>
      </c>
      <c r="I539" s="61">
        <f>I540</f>
        <v>61217</v>
      </c>
      <c r="J539" s="144">
        <f t="shared" si="20"/>
        <v>100</v>
      </c>
    </row>
    <row r="540" spans="1:10" customFormat="1">
      <c r="A540" s="134"/>
      <c r="B540" s="74" t="s">
        <v>49</v>
      </c>
      <c r="C540" s="33" t="s">
        <v>64</v>
      </c>
      <c r="D540" s="33" t="s">
        <v>22</v>
      </c>
      <c r="E540" s="33" t="s">
        <v>134</v>
      </c>
      <c r="F540" s="33" t="s">
        <v>199</v>
      </c>
      <c r="G540" s="34" t="s">
        <v>17</v>
      </c>
      <c r="H540" s="61">
        <f>H541</f>
        <v>61217</v>
      </c>
      <c r="I540" s="61">
        <f>I541</f>
        <v>61217</v>
      </c>
      <c r="J540" s="144">
        <f t="shared" si="20"/>
        <v>100</v>
      </c>
    </row>
    <row r="541" spans="1:10" customFormat="1">
      <c r="A541" s="134"/>
      <c r="B541" s="74" t="s">
        <v>189</v>
      </c>
      <c r="C541" s="33" t="s">
        <v>64</v>
      </c>
      <c r="D541" s="33" t="s">
        <v>22</v>
      </c>
      <c r="E541" s="33" t="s">
        <v>134</v>
      </c>
      <c r="F541" s="33" t="s">
        <v>199</v>
      </c>
      <c r="G541" s="34" t="s">
        <v>188</v>
      </c>
      <c r="H541" s="73">
        <v>61217</v>
      </c>
      <c r="I541" s="73">
        <v>61217</v>
      </c>
      <c r="J541" s="144">
        <f t="shared" si="20"/>
        <v>100</v>
      </c>
    </row>
    <row r="542" spans="1:10" customFormat="1" ht="38.25">
      <c r="A542" s="134"/>
      <c r="B542" s="74" t="s">
        <v>269</v>
      </c>
      <c r="C542" s="33" t="s">
        <v>64</v>
      </c>
      <c r="D542" s="33" t="s">
        <v>22</v>
      </c>
      <c r="E542" s="33" t="s">
        <v>134</v>
      </c>
      <c r="F542" s="33" t="s">
        <v>201</v>
      </c>
      <c r="G542" s="34"/>
      <c r="H542" s="61">
        <f>H543</f>
        <v>268413</v>
      </c>
      <c r="I542" s="61">
        <f>I543</f>
        <v>268413</v>
      </c>
      <c r="J542" s="144">
        <f t="shared" si="20"/>
        <v>100</v>
      </c>
    </row>
    <row r="543" spans="1:10" customFormat="1">
      <c r="A543" s="134"/>
      <c r="B543" s="74" t="s">
        <v>49</v>
      </c>
      <c r="C543" s="33" t="s">
        <v>64</v>
      </c>
      <c r="D543" s="33" t="s">
        <v>22</v>
      </c>
      <c r="E543" s="33" t="s">
        <v>134</v>
      </c>
      <c r="F543" s="33" t="s">
        <v>201</v>
      </c>
      <c r="G543" s="34" t="s">
        <v>17</v>
      </c>
      <c r="H543" s="61">
        <f>H544</f>
        <v>268413</v>
      </c>
      <c r="I543" s="61">
        <f>I544</f>
        <v>268413</v>
      </c>
      <c r="J543" s="144">
        <f t="shared" si="20"/>
        <v>100</v>
      </c>
    </row>
    <row r="544" spans="1:10" customFormat="1">
      <c r="A544" s="134"/>
      <c r="B544" s="74" t="s">
        <v>189</v>
      </c>
      <c r="C544" s="33" t="s">
        <v>64</v>
      </c>
      <c r="D544" s="33" t="s">
        <v>22</v>
      </c>
      <c r="E544" s="33" t="s">
        <v>134</v>
      </c>
      <c r="F544" s="33" t="s">
        <v>201</v>
      </c>
      <c r="G544" s="34" t="s">
        <v>188</v>
      </c>
      <c r="H544" s="61">
        <v>268413</v>
      </c>
      <c r="I544" s="61">
        <v>268413</v>
      </c>
      <c r="J544" s="144">
        <f t="shared" si="20"/>
        <v>100</v>
      </c>
    </row>
    <row r="545" spans="1:10" customFormat="1" ht="25.5">
      <c r="A545" s="134"/>
      <c r="B545" s="74" t="s">
        <v>263</v>
      </c>
      <c r="C545" s="33" t="s">
        <v>64</v>
      </c>
      <c r="D545" s="33" t="s">
        <v>22</v>
      </c>
      <c r="E545" s="33" t="s">
        <v>134</v>
      </c>
      <c r="F545" s="33" t="s">
        <v>202</v>
      </c>
      <c r="G545" s="34"/>
      <c r="H545" s="61">
        <f>H546</f>
        <v>268413</v>
      </c>
      <c r="I545" s="61">
        <f>I546</f>
        <v>268413</v>
      </c>
      <c r="J545" s="144">
        <f t="shared" si="20"/>
        <v>100</v>
      </c>
    </row>
    <row r="546" spans="1:10" customFormat="1">
      <c r="A546" s="134"/>
      <c r="B546" s="74" t="s">
        <v>49</v>
      </c>
      <c r="C546" s="33" t="s">
        <v>64</v>
      </c>
      <c r="D546" s="33" t="s">
        <v>22</v>
      </c>
      <c r="E546" s="33" t="s">
        <v>134</v>
      </c>
      <c r="F546" s="33" t="s">
        <v>202</v>
      </c>
      <c r="G546" s="34" t="s">
        <v>17</v>
      </c>
      <c r="H546" s="61">
        <f>H547</f>
        <v>268413</v>
      </c>
      <c r="I546" s="61">
        <f>I547</f>
        <v>268413</v>
      </c>
      <c r="J546" s="144">
        <f t="shared" si="20"/>
        <v>100</v>
      </c>
    </row>
    <row r="547" spans="1:10" customFormat="1">
      <c r="A547" s="134"/>
      <c r="B547" s="74" t="s">
        <v>189</v>
      </c>
      <c r="C547" s="33" t="s">
        <v>64</v>
      </c>
      <c r="D547" s="33" t="s">
        <v>22</v>
      </c>
      <c r="E547" s="33" t="s">
        <v>134</v>
      </c>
      <c r="F547" s="33" t="s">
        <v>202</v>
      </c>
      <c r="G547" s="34" t="s">
        <v>188</v>
      </c>
      <c r="H547" s="61">
        <v>268413</v>
      </c>
      <c r="I547" s="61">
        <v>268413</v>
      </c>
      <c r="J547" s="144">
        <f t="shared" si="20"/>
        <v>100</v>
      </c>
    </row>
    <row r="548" spans="1:10" customFormat="1" ht="38.25">
      <c r="A548" s="134"/>
      <c r="B548" s="74" t="s">
        <v>203</v>
      </c>
      <c r="C548" s="33" t="s">
        <v>64</v>
      </c>
      <c r="D548" s="33" t="s">
        <v>22</v>
      </c>
      <c r="E548" s="33" t="s">
        <v>134</v>
      </c>
      <c r="F548" s="33" t="s">
        <v>204</v>
      </c>
      <c r="G548" s="34"/>
      <c r="H548" s="61">
        <f>H549</f>
        <v>61217</v>
      </c>
      <c r="I548" s="61">
        <f>I549</f>
        <v>61217</v>
      </c>
      <c r="J548" s="144">
        <f t="shared" si="20"/>
        <v>100</v>
      </c>
    </row>
    <row r="549" spans="1:10" customFormat="1">
      <c r="A549" s="134"/>
      <c r="B549" s="74" t="s">
        <v>49</v>
      </c>
      <c r="C549" s="33" t="s">
        <v>64</v>
      </c>
      <c r="D549" s="33" t="s">
        <v>22</v>
      </c>
      <c r="E549" s="33" t="s">
        <v>134</v>
      </c>
      <c r="F549" s="33" t="s">
        <v>204</v>
      </c>
      <c r="G549" s="34" t="s">
        <v>17</v>
      </c>
      <c r="H549" s="61">
        <f>H550</f>
        <v>61217</v>
      </c>
      <c r="I549" s="61">
        <f>I550</f>
        <v>61217</v>
      </c>
      <c r="J549" s="144">
        <f t="shared" si="20"/>
        <v>100</v>
      </c>
    </row>
    <row r="550" spans="1:10" customFormat="1">
      <c r="A550" s="134"/>
      <c r="B550" s="74" t="s">
        <v>189</v>
      </c>
      <c r="C550" s="33" t="s">
        <v>64</v>
      </c>
      <c r="D550" s="33" t="s">
        <v>22</v>
      </c>
      <c r="E550" s="33" t="s">
        <v>134</v>
      </c>
      <c r="F550" s="33" t="s">
        <v>204</v>
      </c>
      <c r="G550" s="34" t="s">
        <v>188</v>
      </c>
      <c r="H550" s="61">
        <v>61217</v>
      </c>
      <c r="I550" s="61">
        <v>61217</v>
      </c>
      <c r="J550" s="144">
        <f t="shared" si="20"/>
        <v>100</v>
      </c>
    </row>
    <row r="551" spans="1:10" customFormat="1" ht="51">
      <c r="A551" s="134"/>
      <c r="B551" s="74" t="s">
        <v>214</v>
      </c>
      <c r="C551" s="33" t="s">
        <v>64</v>
      </c>
      <c r="D551" s="33" t="s">
        <v>22</v>
      </c>
      <c r="E551" s="33" t="s">
        <v>134</v>
      </c>
      <c r="F551" s="33" t="s">
        <v>205</v>
      </c>
      <c r="G551" s="34"/>
      <c r="H551" s="61">
        <f>H552</f>
        <v>61217</v>
      </c>
      <c r="I551" s="61">
        <f>I552</f>
        <v>61217</v>
      </c>
      <c r="J551" s="144">
        <f t="shared" si="20"/>
        <v>100</v>
      </c>
    </row>
    <row r="552" spans="1:10" customFormat="1">
      <c r="A552" s="134"/>
      <c r="B552" s="74" t="s">
        <v>49</v>
      </c>
      <c r="C552" s="33" t="s">
        <v>64</v>
      </c>
      <c r="D552" s="33" t="s">
        <v>22</v>
      </c>
      <c r="E552" s="33" t="s">
        <v>134</v>
      </c>
      <c r="F552" s="33" t="s">
        <v>205</v>
      </c>
      <c r="G552" s="34" t="s">
        <v>17</v>
      </c>
      <c r="H552" s="61">
        <f>H553</f>
        <v>61217</v>
      </c>
      <c r="I552" s="61">
        <f>I553</f>
        <v>61217</v>
      </c>
      <c r="J552" s="144">
        <f t="shared" si="20"/>
        <v>100</v>
      </c>
    </row>
    <row r="553" spans="1:10" customFormat="1">
      <c r="A553" s="134"/>
      <c r="B553" s="74" t="s">
        <v>189</v>
      </c>
      <c r="C553" s="33" t="s">
        <v>64</v>
      </c>
      <c r="D553" s="33" t="s">
        <v>22</v>
      </c>
      <c r="E553" s="33" t="s">
        <v>134</v>
      </c>
      <c r="F553" s="33" t="s">
        <v>205</v>
      </c>
      <c r="G553" s="34" t="s">
        <v>188</v>
      </c>
      <c r="H553" s="61">
        <v>61217</v>
      </c>
      <c r="I553" s="61">
        <v>61217</v>
      </c>
      <c r="J553" s="144">
        <f t="shared" si="20"/>
        <v>100</v>
      </c>
    </row>
    <row r="554" spans="1:10" customFormat="1" ht="51">
      <c r="A554" s="134"/>
      <c r="B554" s="74" t="s">
        <v>400</v>
      </c>
      <c r="C554" s="91" t="s">
        <v>64</v>
      </c>
      <c r="D554" s="91" t="s">
        <v>22</v>
      </c>
      <c r="E554" s="91" t="s">
        <v>134</v>
      </c>
      <c r="F554" s="91" t="s">
        <v>401</v>
      </c>
      <c r="G554" s="72"/>
      <c r="H554" s="61">
        <f>H555</f>
        <v>15000</v>
      </c>
      <c r="I554" s="61">
        <f>I555</f>
        <v>15000</v>
      </c>
      <c r="J554" s="144">
        <f t="shared" si="20"/>
        <v>100</v>
      </c>
    </row>
    <row r="555" spans="1:10" customFormat="1">
      <c r="A555" s="134"/>
      <c r="B555" s="74" t="s">
        <v>49</v>
      </c>
      <c r="C555" s="91" t="s">
        <v>64</v>
      </c>
      <c r="D555" s="91" t="s">
        <v>22</v>
      </c>
      <c r="E555" s="91" t="s">
        <v>134</v>
      </c>
      <c r="F555" s="91" t="s">
        <v>401</v>
      </c>
      <c r="G555" s="72" t="s">
        <v>17</v>
      </c>
      <c r="H555" s="61">
        <f>H556</f>
        <v>15000</v>
      </c>
      <c r="I555" s="61">
        <f>I556</f>
        <v>15000</v>
      </c>
      <c r="J555" s="144">
        <f t="shared" si="20"/>
        <v>100</v>
      </c>
    </row>
    <row r="556" spans="1:10" customFormat="1">
      <c r="A556" s="134"/>
      <c r="B556" s="74" t="s">
        <v>189</v>
      </c>
      <c r="C556" s="91" t="s">
        <v>64</v>
      </c>
      <c r="D556" s="91" t="s">
        <v>22</v>
      </c>
      <c r="E556" s="91" t="s">
        <v>134</v>
      </c>
      <c r="F556" s="91" t="s">
        <v>401</v>
      </c>
      <c r="G556" s="72" t="s">
        <v>188</v>
      </c>
      <c r="H556" s="61">
        <v>15000</v>
      </c>
      <c r="I556" s="61">
        <v>15000</v>
      </c>
      <c r="J556" s="144">
        <f t="shared" si="20"/>
        <v>100</v>
      </c>
    </row>
    <row r="557" spans="1:10" customFormat="1" ht="51">
      <c r="A557" s="134"/>
      <c r="B557" s="74" t="s">
        <v>402</v>
      </c>
      <c r="C557" s="32" t="s">
        <v>64</v>
      </c>
      <c r="D557" s="32" t="s">
        <v>22</v>
      </c>
      <c r="E557" s="32" t="s">
        <v>134</v>
      </c>
      <c r="F557" s="35" t="s">
        <v>403</v>
      </c>
      <c r="G557" s="35"/>
      <c r="H557" s="61">
        <f>H558</f>
        <v>24193</v>
      </c>
      <c r="I557" s="61">
        <f>I558</f>
        <v>24193</v>
      </c>
      <c r="J557" s="144">
        <f t="shared" si="20"/>
        <v>100</v>
      </c>
    </row>
    <row r="558" spans="1:10" customFormat="1">
      <c r="A558" s="134"/>
      <c r="B558" s="74" t="s">
        <v>49</v>
      </c>
      <c r="C558" s="32" t="s">
        <v>64</v>
      </c>
      <c r="D558" s="32" t="s">
        <v>22</v>
      </c>
      <c r="E558" s="32" t="s">
        <v>134</v>
      </c>
      <c r="F558" s="35" t="s">
        <v>403</v>
      </c>
      <c r="G558" s="35" t="s">
        <v>17</v>
      </c>
      <c r="H558" s="61">
        <f>H559</f>
        <v>24193</v>
      </c>
      <c r="I558" s="61">
        <f>I559</f>
        <v>24193</v>
      </c>
      <c r="J558" s="144">
        <f t="shared" si="20"/>
        <v>100</v>
      </c>
    </row>
    <row r="559" spans="1:10" customFormat="1">
      <c r="A559" s="134"/>
      <c r="B559" s="74" t="s">
        <v>189</v>
      </c>
      <c r="C559" s="32" t="s">
        <v>64</v>
      </c>
      <c r="D559" s="32" t="s">
        <v>22</v>
      </c>
      <c r="E559" s="32" t="s">
        <v>134</v>
      </c>
      <c r="F559" s="35" t="s">
        <v>403</v>
      </c>
      <c r="G559" s="35" t="s">
        <v>188</v>
      </c>
      <c r="H559" s="61">
        <v>24193</v>
      </c>
      <c r="I559" s="61">
        <v>24193</v>
      </c>
      <c r="J559" s="144">
        <f t="shared" si="20"/>
        <v>100</v>
      </c>
    </row>
    <row r="560" spans="1:10" customFormat="1">
      <c r="A560" s="134"/>
      <c r="B560" s="74" t="s">
        <v>404</v>
      </c>
      <c r="C560" s="32" t="s">
        <v>64</v>
      </c>
      <c r="D560" s="32" t="s">
        <v>22</v>
      </c>
      <c r="E560" s="32" t="s">
        <v>134</v>
      </c>
      <c r="F560" s="35" t="s">
        <v>405</v>
      </c>
      <c r="G560" s="35"/>
      <c r="H560" s="61">
        <f>H561</f>
        <v>26273520</v>
      </c>
      <c r="I560" s="61">
        <f>I561</f>
        <v>0</v>
      </c>
      <c r="J560" s="144">
        <f t="shared" si="20"/>
        <v>0</v>
      </c>
    </row>
    <row r="561" spans="1:10" customFormat="1">
      <c r="A561" s="134"/>
      <c r="B561" s="86" t="s">
        <v>54</v>
      </c>
      <c r="C561" s="32" t="s">
        <v>64</v>
      </c>
      <c r="D561" s="32" t="s">
        <v>22</v>
      </c>
      <c r="E561" s="32" t="s">
        <v>134</v>
      </c>
      <c r="F561" s="35" t="s">
        <v>405</v>
      </c>
      <c r="G561" s="35" t="s">
        <v>52</v>
      </c>
      <c r="H561" s="61">
        <f>H562</f>
        <v>26273520</v>
      </c>
      <c r="I561" s="61">
        <f>I562</f>
        <v>0</v>
      </c>
      <c r="J561" s="144">
        <f t="shared" si="20"/>
        <v>0</v>
      </c>
    </row>
    <row r="562" spans="1:10" customFormat="1">
      <c r="A562" s="134"/>
      <c r="B562" s="155" t="s">
        <v>76</v>
      </c>
      <c r="C562" s="32" t="s">
        <v>64</v>
      </c>
      <c r="D562" s="32" t="s">
        <v>22</v>
      </c>
      <c r="E562" s="32" t="s">
        <v>134</v>
      </c>
      <c r="F562" s="35" t="s">
        <v>405</v>
      </c>
      <c r="G562" s="35" t="s">
        <v>77</v>
      </c>
      <c r="H562" s="61">
        <f>26273520</f>
        <v>26273520</v>
      </c>
      <c r="I562" s="61"/>
      <c r="J562" s="144">
        <f t="shared" si="20"/>
        <v>0</v>
      </c>
    </row>
    <row r="563" spans="1:10" customFormat="1">
      <c r="A563" s="134"/>
      <c r="B563" s="108" t="s">
        <v>406</v>
      </c>
      <c r="C563" s="33" t="s">
        <v>64</v>
      </c>
      <c r="D563" s="33" t="s">
        <v>22</v>
      </c>
      <c r="E563" s="33" t="s">
        <v>134</v>
      </c>
      <c r="F563" s="33" t="s">
        <v>407</v>
      </c>
      <c r="G563" s="34"/>
      <c r="H563" s="61">
        <f>H564+H566+H568</f>
        <v>1535800</v>
      </c>
      <c r="I563" s="61">
        <f>I564+I566+I568</f>
        <v>940801.07</v>
      </c>
      <c r="J563" s="144">
        <f t="shared" si="20"/>
        <v>61.258045969527274</v>
      </c>
    </row>
    <row r="564" spans="1:10" customFormat="1" ht="38.25">
      <c r="A564" s="134"/>
      <c r="B564" s="74" t="s">
        <v>62</v>
      </c>
      <c r="C564" s="33" t="s">
        <v>64</v>
      </c>
      <c r="D564" s="33" t="s">
        <v>22</v>
      </c>
      <c r="E564" s="33" t="s">
        <v>134</v>
      </c>
      <c r="F564" s="33" t="s">
        <v>407</v>
      </c>
      <c r="G564" s="34" t="s">
        <v>60</v>
      </c>
      <c r="H564" s="61">
        <f>H565</f>
        <v>1471600</v>
      </c>
      <c r="I564" s="61">
        <f>I565</f>
        <v>897244.11</v>
      </c>
      <c r="J564" s="144">
        <f t="shared" si="20"/>
        <v>60.970651671649904</v>
      </c>
    </row>
    <row r="565" spans="1:10" customFormat="1">
      <c r="A565" s="134"/>
      <c r="B565" s="74" t="s">
        <v>63</v>
      </c>
      <c r="C565" s="33" t="s">
        <v>64</v>
      </c>
      <c r="D565" s="33" t="s">
        <v>22</v>
      </c>
      <c r="E565" s="33" t="s">
        <v>134</v>
      </c>
      <c r="F565" s="33" t="s">
        <v>407</v>
      </c>
      <c r="G565" s="34" t="s">
        <v>61</v>
      </c>
      <c r="H565" s="61">
        <v>1471600</v>
      </c>
      <c r="I565" s="61">
        <v>897244.11</v>
      </c>
      <c r="J565" s="144">
        <f t="shared" si="20"/>
        <v>60.970651671649904</v>
      </c>
    </row>
    <row r="566" spans="1:10" customFormat="1" ht="25.5">
      <c r="A566" s="134"/>
      <c r="B566" s="56" t="s">
        <v>352</v>
      </c>
      <c r="C566" s="33" t="s">
        <v>64</v>
      </c>
      <c r="D566" s="33" t="s">
        <v>22</v>
      </c>
      <c r="E566" s="33" t="s">
        <v>134</v>
      </c>
      <c r="F566" s="33" t="s">
        <v>407</v>
      </c>
      <c r="G566" s="34" t="s">
        <v>36</v>
      </c>
      <c r="H566" s="61">
        <f>H567</f>
        <v>64000</v>
      </c>
      <c r="I566" s="61">
        <f>I567</f>
        <v>43356.959999999999</v>
      </c>
      <c r="J566" s="144">
        <f t="shared" si="20"/>
        <v>67.745249999999999</v>
      </c>
    </row>
    <row r="567" spans="1:10" customFormat="1" ht="25.5">
      <c r="A567" s="134"/>
      <c r="B567" s="74" t="s">
        <v>38</v>
      </c>
      <c r="C567" s="33" t="s">
        <v>64</v>
      </c>
      <c r="D567" s="33" t="s">
        <v>22</v>
      </c>
      <c r="E567" s="33" t="s">
        <v>134</v>
      </c>
      <c r="F567" s="33" t="s">
        <v>407</v>
      </c>
      <c r="G567" s="34" t="s">
        <v>37</v>
      </c>
      <c r="H567" s="61">
        <v>64000</v>
      </c>
      <c r="I567" s="61">
        <v>43356.959999999999</v>
      </c>
      <c r="J567" s="144">
        <f t="shared" si="20"/>
        <v>67.745249999999999</v>
      </c>
    </row>
    <row r="568" spans="1:10" customFormat="1">
      <c r="A568" s="134"/>
      <c r="B568" s="74" t="s">
        <v>54</v>
      </c>
      <c r="C568" s="33" t="s">
        <v>64</v>
      </c>
      <c r="D568" s="33" t="s">
        <v>22</v>
      </c>
      <c r="E568" s="33" t="s">
        <v>134</v>
      </c>
      <c r="F568" s="33" t="s">
        <v>407</v>
      </c>
      <c r="G568" s="34" t="s">
        <v>52</v>
      </c>
      <c r="H568" s="61">
        <f>H569</f>
        <v>200</v>
      </c>
      <c r="I568" s="61">
        <f>I569</f>
        <v>200</v>
      </c>
      <c r="J568" s="144">
        <f t="shared" si="20"/>
        <v>100</v>
      </c>
    </row>
    <row r="569" spans="1:10" customFormat="1">
      <c r="A569" s="134"/>
      <c r="B569" s="74" t="s">
        <v>70</v>
      </c>
      <c r="C569" s="33" t="s">
        <v>64</v>
      </c>
      <c r="D569" s="33" t="s">
        <v>22</v>
      </c>
      <c r="E569" s="33" t="s">
        <v>134</v>
      </c>
      <c r="F569" s="33" t="s">
        <v>407</v>
      </c>
      <c r="G569" s="34" t="s">
        <v>71</v>
      </c>
      <c r="H569" s="61">
        <v>200</v>
      </c>
      <c r="I569" s="61">
        <v>200</v>
      </c>
      <c r="J569" s="144">
        <f t="shared" si="20"/>
        <v>100</v>
      </c>
    </row>
    <row r="570" spans="1:10" customFormat="1">
      <c r="A570" s="134"/>
      <c r="B570" s="149" t="s">
        <v>102</v>
      </c>
      <c r="C570" s="33" t="s">
        <v>64</v>
      </c>
      <c r="D570" s="33" t="s">
        <v>22</v>
      </c>
      <c r="E570" s="33" t="s">
        <v>134</v>
      </c>
      <c r="F570" s="33" t="s">
        <v>170</v>
      </c>
      <c r="G570" s="34"/>
      <c r="H570" s="61">
        <f>H577+H575+H571+H573</f>
        <v>6811820.2799999993</v>
      </c>
      <c r="I570" s="61">
        <f>I577+I575+I571+I573</f>
        <v>3756176</v>
      </c>
      <c r="J570" s="144">
        <f t="shared" si="20"/>
        <v>55.14203025920115</v>
      </c>
    </row>
    <row r="571" spans="1:10" customFormat="1" ht="25.5">
      <c r="A571" s="134"/>
      <c r="B571" s="56" t="s">
        <v>352</v>
      </c>
      <c r="C571" s="33" t="s">
        <v>64</v>
      </c>
      <c r="D571" s="33" t="s">
        <v>22</v>
      </c>
      <c r="E571" s="33" t="s">
        <v>134</v>
      </c>
      <c r="F571" s="33" t="s">
        <v>170</v>
      </c>
      <c r="G571" s="34" t="s">
        <v>36</v>
      </c>
      <c r="H571" s="61">
        <f>H572</f>
        <v>535926</v>
      </c>
      <c r="I571" s="61">
        <f>I572</f>
        <v>385000</v>
      </c>
      <c r="J571" s="144">
        <f t="shared" si="20"/>
        <v>71.838276179920356</v>
      </c>
    </row>
    <row r="572" spans="1:10" customFormat="1" ht="25.5">
      <c r="A572" s="134"/>
      <c r="B572" s="74" t="s">
        <v>38</v>
      </c>
      <c r="C572" s="33" t="s">
        <v>64</v>
      </c>
      <c r="D572" s="33" t="s">
        <v>22</v>
      </c>
      <c r="E572" s="33" t="s">
        <v>134</v>
      </c>
      <c r="F572" s="33" t="s">
        <v>170</v>
      </c>
      <c r="G572" s="34" t="s">
        <v>37</v>
      </c>
      <c r="H572" s="61">
        <v>535926</v>
      </c>
      <c r="I572" s="62">
        <v>385000</v>
      </c>
      <c r="J572" s="144">
        <f t="shared" si="20"/>
        <v>71.838276179920356</v>
      </c>
    </row>
    <row r="573" spans="1:10" customFormat="1">
      <c r="A573" s="134"/>
      <c r="B573" s="109" t="s">
        <v>39</v>
      </c>
      <c r="C573" s="33" t="s">
        <v>64</v>
      </c>
      <c r="D573" s="33" t="s">
        <v>22</v>
      </c>
      <c r="E573" s="33" t="s">
        <v>134</v>
      </c>
      <c r="F573" s="33" t="s">
        <v>170</v>
      </c>
      <c r="G573" s="34" t="s">
        <v>40</v>
      </c>
      <c r="H573" s="61">
        <f>H574</f>
        <v>180000</v>
      </c>
      <c r="I573" s="61">
        <f>I574</f>
        <v>180000</v>
      </c>
      <c r="J573" s="144">
        <f t="shared" si="20"/>
        <v>100</v>
      </c>
    </row>
    <row r="574" spans="1:10" customFormat="1">
      <c r="A574" s="134"/>
      <c r="B574" s="74" t="s">
        <v>83</v>
      </c>
      <c r="C574" s="33" t="s">
        <v>64</v>
      </c>
      <c r="D574" s="33" t="s">
        <v>22</v>
      </c>
      <c r="E574" s="33" t="s">
        <v>134</v>
      </c>
      <c r="F574" s="33" t="s">
        <v>170</v>
      </c>
      <c r="G574" s="34" t="s">
        <v>84</v>
      </c>
      <c r="H574" s="61">
        <v>180000</v>
      </c>
      <c r="I574" s="62">
        <v>180000</v>
      </c>
      <c r="J574" s="144">
        <f t="shared" si="20"/>
        <v>100</v>
      </c>
    </row>
    <row r="575" spans="1:10" customFormat="1">
      <c r="A575" s="134"/>
      <c r="B575" s="74" t="s">
        <v>49</v>
      </c>
      <c r="C575" s="33" t="s">
        <v>64</v>
      </c>
      <c r="D575" s="33" t="s">
        <v>22</v>
      </c>
      <c r="E575" s="33" t="s">
        <v>134</v>
      </c>
      <c r="F575" s="33" t="s">
        <v>170</v>
      </c>
      <c r="G575" s="34" t="s">
        <v>17</v>
      </c>
      <c r="H575" s="61">
        <f>H576</f>
        <v>2851477</v>
      </c>
      <c r="I575" s="61">
        <f>I576</f>
        <v>2851477</v>
      </c>
      <c r="J575" s="144">
        <f t="shared" si="20"/>
        <v>100</v>
      </c>
    </row>
    <row r="576" spans="1:10" customFormat="1">
      <c r="A576" s="134"/>
      <c r="B576" s="74" t="s">
        <v>189</v>
      </c>
      <c r="C576" s="33" t="s">
        <v>64</v>
      </c>
      <c r="D576" s="33" t="s">
        <v>22</v>
      </c>
      <c r="E576" s="33" t="s">
        <v>134</v>
      </c>
      <c r="F576" s="33" t="s">
        <v>170</v>
      </c>
      <c r="G576" s="34" t="s">
        <v>188</v>
      </c>
      <c r="H576" s="61">
        <v>2851477</v>
      </c>
      <c r="I576" s="61">
        <v>2851477</v>
      </c>
      <c r="J576" s="144">
        <f t="shared" si="20"/>
        <v>100</v>
      </c>
    </row>
    <row r="577" spans="1:10" customFormat="1">
      <c r="A577" s="134"/>
      <c r="B577" s="86" t="s">
        <v>54</v>
      </c>
      <c r="C577" s="33" t="s">
        <v>64</v>
      </c>
      <c r="D577" s="33" t="s">
        <v>22</v>
      </c>
      <c r="E577" s="33" t="s">
        <v>134</v>
      </c>
      <c r="F577" s="33" t="s">
        <v>170</v>
      </c>
      <c r="G577" s="34" t="s">
        <v>52</v>
      </c>
      <c r="H577" s="61">
        <f>H579+H578+H580</f>
        <v>3244417.28</v>
      </c>
      <c r="I577" s="61">
        <f>I579+I578+I580</f>
        <v>339699</v>
      </c>
      <c r="J577" s="144">
        <f t="shared" si="20"/>
        <v>10.47026232088124</v>
      </c>
    </row>
    <row r="578" spans="1:10" customFormat="1">
      <c r="A578" s="134"/>
      <c r="B578" s="74" t="s">
        <v>70</v>
      </c>
      <c r="C578" s="33" t="s">
        <v>64</v>
      </c>
      <c r="D578" s="33" t="s">
        <v>22</v>
      </c>
      <c r="E578" s="33" t="s">
        <v>134</v>
      </c>
      <c r="F578" s="33" t="s">
        <v>170</v>
      </c>
      <c r="G578" s="34" t="s">
        <v>71</v>
      </c>
      <c r="H578" s="61">
        <v>238199</v>
      </c>
      <c r="I578" s="61">
        <v>235699</v>
      </c>
      <c r="J578" s="144">
        <f t="shared" si="20"/>
        <v>98.950457390669143</v>
      </c>
    </row>
    <row r="579" spans="1:10" customFormat="1">
      <c r="A579" s="134"/>
      <c r="B579" s="155" t="s">
        <v>76</v>
      </c>
      <c r="C579" s="33" t="s">
        <v>64</v>
      </c>
      <c r="D579" s="33" t="s">
        <v>22</v>
      </c>
      <c r="E579" s="33" t="s">
        <v>134</v>
      </c>
      <c r="F579" s="33" t="s">
        <v>170</v>
      </c>
      <c r="G579" s="34" t="s">
        <v>77</v>
      </c>
      <c r="H579" s="61">
        <v>2902218.28</v>
      </c>
      <c r="I579" s="61"/>
      <c r="J579" s="144">
        <f t="shared" si="20"/>
        <v>0</v>
      </c>
    </row>
    <row r="580" spans="1:10" customFormat="1">
      <c r="A580" s="156"/>
      <c r="B580" s="155" t="s">
        <v>429</v>
      </c>
      <c r="C580" s="33" t="s">
        <v>64</v>
      </c>
      <c r="D580" s="33" t="s">
        <v>22</v>
      </c>
      <c r="E580" s="33" t="s">
        <v>134</v>
      </c>
      <c r="F580" s="33" t="s">
        <v>170</v>
      </c>
      <c r="G580" s="34" t="s">
        <v>430</v>
      </c>
      <c r="H580" s="61">
        <v>104000</v>
      </c>
      <c r="I580" s="61">
        <v>104000</v>
      </c>
      <c r="J580" s="144">
        <f t="shared" si="20"/>
        <v>100</v>
      </c>
    </row>
    <row r="581" spans="1:10" customFormat="1" ht="51">
      <c r="A581" s="156"/>
      <c r="B581" s="56" t="s">
        <v>89</v>
      </c>
      <c r="C581" s="33" t="s">
        <v>64</v>
      </c>
      <c r="D581" s="33" t="s">
        <v>22</v>
      </c>
      <c r="E581" s="33" t="s">
        <v>134</v>
      </c>
      <c r="F581" s="33" t="s">
        <v>172</v>
      </c>
      <c r="G581" s="34"/>
      <c r="H581" s="61">
        <f>H582+H584</f>
        <v>5694012.9400000004</v>
      </c>
      <c r="I581" s="61">
        <f>I582+I584</f>
        <v>184178</v>
      </c>
      <c r="J581" s="144">
        <f t="shared" si="20"/>
        <v>3.2345904714435014</v>
      </c>
    </row>
    <row r="582" spans="1:10" customFormat="1" ht="25.5">
      <c r="A582" s="134"/>
      <c r="B582" s="56" t="s">
        <v>352</v>
      </c>
      <c r="C582" s="33" t="s">
        <v>64</v>
      </c>
      <c r="D582" s="33" t="s">
        <v>22</v>
      </c>
      <c r="E582" s="33" t="s">
        <v>134</v>
      </c>
      <c r="F582" s="33" t="s">
        <v>172</v>
      </c>
      <c r="G582" s="34" t="s">
        <v>36</v>
      </c>
      <c r="H582" s="61">
        <f>H583</f>
        <v>5642812.9400000004</v>
      </c>
      <c r="I582" s="61">
        <f>I583</f>
        <v>132978</v>
      </c>
      <c r="J582" s="144">
        <f t="shared" si="20"/>
        <v>2.3565906120573969</v>
      </c>
    </row>
    <row r="583" spans="1:10" customFormat="1" ht="25.5">
      <c r="A583" s="134"/>
      <c r="B583" s="74" t="s">
        <v>38</v>
      </c>
      <c r="C583" s="33" t="s">
        <v>64</v>
      </c>
      <c r="D583" s="33" t="s">
        <v>22</v>
      </c>
      <c r="E583" s="33" t="s">
        <v>134</v>
      </c>
      <c r="F583" s="33" t="s">
        <v>172</v>
      </c>
      <c r="G583" s="34" t="s">
        <v>37</v>
      </c>
      <c r="H583" s="61">
        <v>5642812.9400000004</v>
      </c>
      <c r="I583" s="61">
        <v>132978</v>
      </c>
      <c r="J583" s="144">
        <f t="shared" si="20"/>
        <v>2.3565906120573969</v>
      </c>
    </row>
    <row r="584" spans="1:10" customFormat="1" ht="25.5">
      <c r="A584" s="134"/>
      <c r="B584" s="78" t="s">
        <v>192</v>
      </c>
      <c r="C584" s="33" t="s">
        <v>64</v>
      </c>
      <c r="D584" s="33" t="s">
        <v>22</v>
      </c>
      <c r="E584" s="33" t="s">
        <v>134</v>
      </c>
      <c r="F584" s="33" t="s">
        <v>172</v>
      </c>
      <c r="G584" s="34" t="s">
        <v>190</v>
      </c>
      <c r="H584" s="61">
        <f>H585</f>
        <v>51200</v>
      </c>
      <c r="I584" s="61">
        <f>I585</f>
        <v>51200</v>
      </c>
      <c r="J584" s="144">
        <f t="shared" si="20"/>
        <v>100</v>
      </c>
    </row>
    <row r="585" spans="1:10" customFormat="1">
      <c r="A585" s="134"/>
      <c r="B585" s="78" t="s">
        <v>193</v>
      </c>
      <c r="C585" s="33" t="s">
        <v>64</v>
      </c>
      <c r="D585" s="33" t="s">
        <v>22</v>
      </c>
      <c r="E585" s="33" t="s">
        <v>134</v>
      </c>
      <c r="F585" s="33" t="s">
        <v>172</v>
      </c>
      <c r="G585" s="34" t="s">
        <v>191</v>
      </c>
      <c r="H585" s="61">
        <v>51200</v>
      </c>
      <c r="I585" s="61">
        <v>51200</v>
      </c>
      <c r="J585" s="144">
        <f t="shared" si="20"/>
        <v>100</v>
      </c>
    </row>
    <row r="586" spans="1:10" customFormat="1" ht="51">
      <c r="A586" s="134"/>
      <c r="B586" s="74" t="s">
        <v>301</v>
      </c>
      <c r="C586" s="33" t="s">
        <v>64</v>
      </c>
      <c r="D586" s="33" t="s">
        <v>22</v>
      </c>
      <c r="E586" s="33" t="s">
        <v>134</v>
      </c>
      <c r="F586" s="33" t="s">
        <v>302</v>
      </c>
      <c r="G586" s="34"/>
      <c r="H586" s="61">
        <f>H587</f>
        <v>6959704</v>
      </c>
      <c r="I586" s="61">
        <f>I587</f>
        <v>1071907.83</v>
      </c>
      <c r="J586" s="144">
        <f t="shared" si="20"/>
        <v>15.401629580798264</v>
      </c>
    </row>
    <row r="587" spans="1:10" customFormat="1">
      <c r="A587" s="134"/>
      <c r="B587" s="74" t="s">
        <v>49</v>
      </c>
      <c r="C587" s="33" t="s">
        <v>64</v>
      </c>
      <c r="D587" s="33" t="s">
        <v>22</v>
      </c>
      <c r="E587" s="33" t="s">
        <v>134</v>
      </c>
      <c r="F587" s="33" t="s">
        <v>302</v>
      </c>
      <c r="G587" s="34" t="s">
        <v>17</v>
      </c>
      <c r="H587" s="61">
        <f>H588</f>
        <v>6959704</v>
      </c>
      <c r="I587" s="61">
        <f>I588</f>
        <v>1071907.83</v>
      </c>
      <c r="J587" s="144">
        <f t="shared" ref="J587:J662" si="21">I587/H587*100</f>
        <v>15.401629580798264</v>
      </c>
    </row>
    <row r="588" spans="1:10" customFormat="1">
      <c r="A588" s="134"/>
      <c r="B588" s="74" t="s">
        <v>50</v>
      </c>
      <c r="C588" s="33" t="s">
        <v>64</v>
      </c>
      <c r="D588" s="33" t="s">
        <v>22</v>
      </c>
      <c r="E588" s="33" t="s">
        <v>134</v>
      </c>
      <c r="F588" s="33" t="s">
        <v>302</v>
      </c>
      <c r="G588" s="34" t="s">
        <v>48</v>
      </c>
      <c r="H588" s="61">
        <v>6959704</v>
      </c>
      <c r="I588" s="61">
        <v>1071907.83</v>
      </c>
      <c r="J588" s="144">
        <f t="shared" si="21"/>
        <v>15.401629580798264</v>
      </c>
    </row>
    <row r="589" spans="1:10" customFormat="1">
      <c r="A589" s="134"/>
      <c r="B589" s="74" t="s">
        <v>314</v>
      </c>
      <c r="C589" s="33" t="s">
        <v>64</v>
      </c>
      <c r="D589" s="33" t="s">
        <v>22</v>
      </c>
      <c r="E589" s="33" t="s">
        <v>134</v>
      </c>
      <c r="F589" s="33" t="s">
        <v>313</v>
      </c>
      <c r="G589" s="34"/>
      <c r="H589" s="61">
        <f>H590</f>
        <v>385000</v>
      </c>
      <c r="I589" s="61">
        <f>I590</f>
        <v>0</v>
      </c>
      <c r="J589" s="144">
        <f t="shared" si="21"/>
        <v>0</v>
      </c>
    </row>
    <row r="590" spans="1:10" customFormat="1" ht="25.5">
      <c r="A590" s="134"/>
      <c r="B590" s="56" t="s">
        <v>352</v>
      </c>
      <c r="C590" s="33" t="s">
        <v>64</v>
      </c>
      <c r="D590" s="33" t="s">
        <v>22</v>
      </c>
      <c r="E590" s="33" t="s">
        <v>134</v>
      </c>
      <c r="F590" s="33" t="s">
        <v>313</v>
      </c>
      <c r="G590" s="34" t="s">
        <v>36</v>
      </c>
      <c r="H590" s="61">
        <f>H591</f>
        <v>385000</v>
      </c>
      <c r="I590" s="61">
        <f>I591</f>
        <v>0</v>
      </c>
      <c r="J590" s="144">
        <f t="shared" si="21"/>
        <v>0</v>
      </c>
    </row>
    <row r="591" spans="1:10" customFormat="1" ht="25.5">
      <c r="A591" s="134"/>
      <c r="B591" s="74" t="s">
        <v>38</v>
      </c>
      <c r="C591" s="33" t="s">
        <v>64</v>
      </c>
      <c r="D591" s="33" t="s">
        <v>22</v>
      </c>
      <c r="E591" s="33" t="s">
        <v>134</v>
      </c>
      <c r="F591" s="33" t="s">
        <v>313</v>
      </c>
      <c r="G591" s="34" t="s">
        <v>37</v>
      </c>
      <c r="H591" s="61">
        <v>385000</v>
      </c>
      <c r="I591" s="61"/>
      <c r="J591" s="144">
        <f t="shared" si="21"/>
        <v>0</v>
      </c>
    </row>
    <row r="592" spans="1:10" customFormat="1">
      <c r="A592" s="134"/>
      <c r="B592" s="86" t="s">
        <v>82</v>
      </c>
      <c r="C592" s="45" t="s">
        <v>64</v>
      </c>
      <c r="D592" s="33" t="s">
        <v>22</v>
      </c>
      <c r="E592" s="33" t="s">
        <v>134</v>
      </c>
      <c r="F592" s="33" t="s">
        <v>173</v>
      </c>
      <c r="G592" s="34"/>
      <c r="H592" s="61">
        <f>H593</f>
        <v>80000</v>
      </c>
      <c r="I592" s="61">
        <f>I593</f>
        <v>19000</v>
      </c>
      <c r="J592" s="144">
        <f t="shared" si="21"/>
        <v>23.75</v>
      </c>
    </row>
    <row r="593" spans="1:10" customFormat="1">
      <c r="A593" s="134"/>
      <c r="B593" s="109" t="s">
        <v>39</v>
      </c>
      <c r="C593" s="45" t="s">
        <v>64</v>
      </c>
      <c r="D593" s="33" t="s">
        <v>22</v>
      </c>
      <c r="E593" s="33" t="s">
        <v>134</v>
      </c>
      <c r="F593" s="33" t="s">
        <v>173</v>
      </c>
      <c r="G593" s="34" t="s">
        <v>40</v>
      </c>
      <c r="H593" s="61">
        <f>H594</f>
        <v>80000</v>
      </c>
      <c r="I593" s="61">
        <f>I594</f>
        <v>19000</v>
      </c>
      <c r="J593" s="144">
        <f t="shared" si="21"/>
        <v>23.75</v>
      </c>
    </row>
    <row r="594" spans="1:10" customFormat="1">
      <c r="A594" s="134"/>
      <c r="B594" s="74" t="s">
        <v>83</v>
      </c>
      <c r="C594" s="45" t="s">
        <v>64</v>
      </c>
      <c r="D594" s="33" t="s">
        <v>22</v>
      </c>
      <c r="E594" s="33" t="s">
        <v>134</v>
      </c>
      <c r="F594" s="33" t="s">
        <v>173</v>
      </c>
      <c r="G594" s="34" t="s">
        <v>84</v>
      </c>
      <c r="H594" s="61">
        <v>80000</v>
      </c>
      <c r="I594" s="61">
        <v>19000</v>
      </c>
      <c r="J594" s="144">
        <f t="shared" si="21"/>
        <v>23.75</v>
      </c>
    </row>
    <row r="595" spans="1:10" customFormat="1">
      <c r="A595" s="134"/>
      <c r="B595" s="110" t="s">
        <v>246</v>
      </c>
      <c r="C595" s="46" t="s">
        <v>64</v>
      </c>
      <c r="D595" s="37" t="s">
        <v>22</v>
      </c>
      <c r="E595" s="33" t="s">
        <v>134</v>
      </c>
      <c r="F595" s="37" t="s">
        <v>174</v>
      </c>
      <c r="G595" s="36"/>
      <c r="H595" s="61">
        <f>H596+H598</f>
        <v>3496238.88</v>
      </c>
      <c r="I595" s="61">
        <f>I596+I598</f>
        <v>2461895.08</v>
      </c>
      <c r="J595" s="144">
        <f t="shared" si="21"/>
        <v>70.415528357719083</v>
      </c>
    </row>
    <row r="596" spans="1:10" customFormat="1" ht="25.5">
      <c r="A596" s="134"/>
      <c r="B596" s="56" t="s">
        <v>352</v>
      </c>
      <c r="C596" s="46" t="s">
        <v>64</v>
      </c>
      <c r="D596" s="37" t="s">
        <v>22</v>
      </c>
      <c r="E596" s="33" t="s">
        <v>134</v>
      </c>
      <c r="F596" s="37" t="s">
        <v>174</v>
      </c>
      <c r="G596" s="107" t="s">
        <v>36</v>
      </c>
      <c r="H596" s="61">
        <f>H597</f>
        <v>1238.8800000000047</v>
      </c>
      <c r="I596" s="61">
        <f>I597</f>
        <v>0</v>
      </c>
      <c r="J596" s="144">
        <f t="shared" si="21"/>
        <v>0</v>
      </c>
    </row>
    <row r="597" spans="1:10" customFormat="1" ht="25.5">
      <c r="A597" s="134"/>
      <c r="B597" s="74" t="s">
        <v>38</v>
      </c>
      <c r="C597" s="46" t="s">
        <v>64</v>
      </c>
      <c r="D597" s="37" t="s">
        <v>22</v>
      </c>
      <c r="E597" s="33" t="s">
        <v>134</v>
      </c>
      <c r="F597" s="37" t="s">
        <v>174</v>
      </c>
      <c r="G597" s="107" t="s">
        <v>37</v>
      </c>
      <c r="H597" s="61">
        <v>1238.8800000000047</v>
      </c>
      <c r="I597" s="61"/>
      <c r="J597" s="144">
        <f t="shared" si="21"/>
        <v>0</v>
      </c>
    </row>
    <row r="598" spans="1:10" customFormat="1">
      <c r="A598" s="134"/>
      <c r="B598" s="109" t="s">
        <v>39</v>
      </c>
      <c r="C598" s="46" t="s">
        <v>64</v>
      </c>
      <c r="D598" s="37" t="s">
        <v>22</v>
      </c>
      <c r="E598" s="33" t="s">
        <v>134</v>
      </c>
      <c r="F598" s="37" t="s">
        <v>174</v>
      </c>
      <c r="G598" s="36" t="s">
        <v>40</v>
      </c>
      <c r="H598" s="61">
        <f>H599</f>
        <v>3495000</v>
      </c>
      <c r="I598" s="61">
        <f>I599</f>
        <v>2461895.08</v>
      </c>
      <c r="J598" s="144">
        <f t="shared" si="21"/>
        <v>70.4404886981402</v>
      </c>
    </row>
    <row r="599" spans="1:10" customFormat="1">
      <c r="A599" s="134"/>
      <c r="B599" s="110" t="s">
        <v>328</v>
      </c>
      <c r="C599" s="46" t="s">
        <v>64</v>
      </c>
      <c r="D599" s="37" t="s">
        <v>22</v>
      </c>
      <c r="E599" s="33" t="s">
        <v>134</v>
      </c>
      <c r="F599" s="37" t="s">
        <v>174</v>
      </c>
      <c r="G599" s="107" t="s">
        <v>327</v>
      </c>
      <c r="H599" s="61">
        <f>3995000-500000</f>
        <v>3495000</v>
      </c>
      <c r="I599" s="61">
        <v>2461895.08</v>
      </c>
      <c r="J599" s="144">
        <f t="shared" si="21"/>
        <v>70.4404886981402</v>
      </c>
    </row>
    <row r="600" spans="1:10" customFormat="1" ht="25.5">
      <c r="A600" s="134"/>
      <c r="B600" s="74" t="s">
        <v>101</v>
      </c>
      <c r="C600" s="45" t="s">
        <v>64</v>
      </c>
      <c r="D600" s="33" t="s">
        <v>22</v>
      </c>
      <c r="E600" s="33" t="s">
        <v>134</v>
      </c>
      <c r="F600" s="33" t="s">
        <v>175</v>
      </c>
      <c r="G600" s="34"/>
      <c r="H600" s="61">
        <f>H601</f>
        <v>172500</v>
      </c>
      <c r="I600" s="61">
        <f>I601</f>
        <v>109368.04000000001</v>
      </c>
      <c r="J600" s="144">
        <f t="shared" si="21"/>
        <v>63.401762318840582</v>
      </c>
    </row>
    <row r="601" spans="1:10" customFormat="1">
      <c r="A601" s="134"/>
      <c r="B601" s="109" t="s">
        <v>39</v>
      </c>
      <c r="C601" s="45" t="s">
        <v>64</v>
      </c>
      <c r="D601" s="33" t="s">
        <v>22</v>
      </c>
      <c r="E601" s="33" t="s">
        <v>134</v>
      </c>
      <c r="F601" s="33" t="s">
        <v>175</v>
      </c>
      <c r="G601" s="34" t="s">
        <v>40</v>
      </c>
      <c r="H601" s="61">
        <f>H602</f>
        <v>172500</v>
      </c>
      <c r="I601" s="61">
        <f>I602</f>
        <v>109368.04000000001</v>
      </c>
      <c r="J601" s="144">
        <f t="shared" si="21"/>
        <v>63.401762318840582</v>
      </c>
    </row>
    <row r="602" spans="1:10" customFormat="1">
      <c r="A602" s="134"/>
      <c r="B602" s="74" t="s">
        <v>83</v>
      </c>
      <c r="C602" s="45" t="s">
        <v>64</v>
      </c>
      <c r="D602" s="33" t="s">
        <v>22</v>
      </c>
      <c r="E602" s="33" t="s">
        <v>134</v>
      </c>
      <c r="F602" s="33" t="s">
        <v>175</v>
      </c>
      <c r="G602" s="34" t="s">
        <v>84</v>
      </c>
      <c r="H602" s="61">
        <v>172500</v>
      </c>
      <c r="I602" s="61">
        <v>109368.04000000001</v>
      </c>
      <c r="J602" s="144">
        <f t="shared" si="21"/>
        <v>63.401762318840582</v>
      </c>
    </row>
    <row r="603" spans="1:10" customFormat="1" ht="25.5">
      <c r="A603" s="134"/>
      <c r="B603" s="74" t="s">
        <v>100</v>
      </c>
      <c r="C603" s="45" t="s">
        <v>64</v>
      </c>
      <c r="D603" s="33" t="s">
        <v>22</v>
      </c>
      <c r="E603" s="33" t="s">
        <v>134</v>
      </c>
      <c r="F603" s="33" t="s">
        <v>176</v>
      </c>
      <c r="G603" s="34"/>
      <c r="H603" s="61">
        <f>H604+H606</f>
        <v>180000</v>
      </c>
      <c r="I603" s="61">
        <f>I604+I606</f>
        <v>178100</v>
      </c>
      <c r="J603" s="144">
        <f t="shared" si="21"/>
        <v>98.944444444444443</v>
      </c>
    </row>
    <row r="604" spans="1:10" customFormat="1" ht="25.5">
      <c r="A604" s="134"/>
      <c r="B604" s="56" t="s">
        <v>352</v>
      </c>
      <c r="C604" s="45" t="s">
        <v>64</v>
      </c>
      <c r="D604" s="33" t="s">
        <v>22</v>
      </c>
      <c r="E604" s="33" t="s">
        <v>134</v>
      </c>
      <c r="F604" s="33" t="s">
        <v>176</v>
      </c>
      <c r="G604" s="34" t="s">
        <v>36</v>
      </c>
      <c r="H604" s="61">
        <f>H605</f>
        <v>100000</v>
      </c>
      <c r="I604" s="61">
        <f>I605</f>
        <v>98100</v>
      </c>
      <c r="J604" s="144">
        <f t="shared" si="21"/>
        <v>98.1</v>
      </c>
    </row>
    <row r="605" spans="1:10" customFormat="1" ht="25.5">
      <c r="A605" s="134"/>
      <c r="B605" s="74" t="s">
        <v>38</v>
      </c>
      <c r="C605" s="45" t="s">
        <v>64</v>
      </c>
      <c r="D605" s="33" t="s">
        <v>22</v>
      </c>
      <c r="E605" s="33" t="s">
        <v>134</v>
      </c>
      <c r="F605" s="33" t="s">
        <v>176</v>
      </c>
      <c r="G605" s="34" t="s">
        <v>37</v>
      </c>
      <c r="H605" s="61">
        <v>100000</v>
      </c>
      <c r="I605" s="61">
        <v>98100</v>
      </c>
      <c r="J605" s="144">
        <f t="shared" si="21"/>
        <v>98.1</v>
      </c>
    </row>
    <row r="606" spans="1:10" customFormat="1">
      <c r="A606" s="134"/>
      <c r="B606" s="109" t="s">
        <v>39</v>
      </c>
      <c r="C606" s="45" t="s">
        <v>64</v>
      </c>
      <c r="D606" s="33" t="s">
        <v>22</v>
      </c>
      <c r="E606" s="33" t="s">
        <v>134</v>
      </c>
      <c r="F606" s="33" t="s">
        <v>176</v>
      </c>
      <c r="G606" s="34" t="s">
        <v>40</v>
      </c>
      <c r="H606" s="61">
        <f>H607</f>
        <v>80000</v>
      </c>
      <c r="I606" s="61">
        <f>I607</f>
        <v>80000</v>
      </c>
      <c r="J606" s="144">
        <f t="shared" si="21"/>
        <v>100</v>
      </c>
    </row>
    <row r="607" spans="1:10" customFormat="1">
      <c r="A607" s="134"/>
      <c r="B607" s="74" t="s">
        <v>83</v>
      </c>
      <c r="C607" s="45" t="s">
        <v>64</v>
      </c>
      <c r="D607" s="33" t="s">
        <v>22</v>
      </c>
      <c r="E607" s="33" t="s">
        <v>134</v>
      </c>
      <c r="F607" s="33" t="s">
        <v>176</v>
      </c>
      <c r="G607" s="34" t="s">
        <v>84</v>
      </c>
      <c r="H607" s="61">
        <v>80000</v>
      </c>
      <c r="I607" s="61">
        <v>80000</v>
      </c>
      <c r="J607" s="144">
        <f t="shared" si="21"/>
        <v>100</v>
      </c>
    </row>
    <row r="608" spans="1:10" customFormat="1">
      <c r="A608" s="134"/>
      <c r="B608" s="74" t="s">
        <v>319</v>
      </c>
      <c r="C608" s="45" t="s">
        <v>64</v>
      </c>
      <c r="D608" s="33" t="s">
        <v>22</v>
      </c>
      <c r="E608" s="33" t="s">
        <v>134</v>
      </c>
      <c r="F608" s="33" t="s">
        <v>318</v>
      </c>
      <c r="G608" s="34"/>
      <c r="H608" s="61">
        <f>H611+H613+H609</f>
        <v>2370000</v>
      </c>
      <c r="I608" s="61">
        <f>I611+I613+I609</f>
        <v>2280000</v>
      </c>
      <c r="J608" s="144">
        <f t="shared" si="21"/>
        <v>96.202531645569621</v>
      </c>
    </row>
    <row r="609" spans="1:10" customFormat="1" ht="25.5">
      <c r="A609" s="134"/>
      <c r="B609" s="56" t="s">
        <v>352</v>
      </c>
      <c r="C609" s="45" t="s">
        <v>64</v>
      </c>
      <c r="D609" s="33" t="s">
        <v>22</v>
      </c>
      <c r="E609" s="33" t="s">
        <v>134</v>
      </c>
      <c r="F609" s="33" t="s">
        <v>318</v>
      </c>
      <c r="G609" s="34" t="s">
        <v>36</v>
      </c>
      <c r="H609" s="61">
        <f>H610</f>
        <v>90000</v>
      </c>
      <c r="I609" s="61">
        <f>I610</f>
        <v>0</v>
      </c>
      <c r="J609" s="144">
        <f t="shared" si="21"/>
        <v>0</v>
      </c>
    </row>
    <row r="610" spans="1:10" customFormat="1" ht="25.5">
      <c r="A610" s="134"/>
      <c r="B610" s="74" t="s">
        <v>38</v>
      </c>
      <c r="C610" s="45" t="s">
        <v>64</v>
      </c>
      <c r="D610" s="33" t="s">
        <v>22</v>
      </c>
      <c r="E610" s="33" t="s">
        <v>134</v>
      </c>
      <c r="F610" s="33" t="s">
        <v>318</v>
      </c>
      <c r="G610" s="34" t="s">
        <v>37</v>
      </c>
      <c r="H610" s="61">
        <v>90000</v>
      </c>
      <c r="I610" s="61"/>
      <c r="J610" s="144">
        <f t="shared" si="21"/>
        <v>0</v>
      </c>
    </row>
    <row r="611" spans="1:10" customFormat="1">
      <c r="A611" s="134"/>
      <c r="B611" s="74" t="s">
        <v>49</v>
      </c>
      <c r="C611" s="45" t="s">
        <v>64</v>
      </c>
      <c r="D611" s="33" t="s">
        <v>22</v>
      </c>
      <c r="E611" s="33" t="s">
        <v>134</v>
      </c>
      <c r="F611" s="33" t="s">
        <v>318</v>
      </c>
      <c r="G611" s="34" t="s">
        <v>17</v>
      </c>
      <c r="H611" s="61">
        <f>H612</f>
        <v>1280000</v>
      </c>
      <c r="I611" s="61">
        <f>I612</f>
        <v>1280000</v>
      </c>
      <c r="J611" s="144">
        <f t="shared" si="21"/>
        <v>100</v>
      </c>
    </row>
    <row r="612" spans="1:10" customFormat="1">
      <c r="A612" s="134"/>
      <c r="B612" s="74" t="s">
        <v>189</v>
      </c>
      <c r="C612" s="45" t="s">
        <v>64</v>
      </c>
      <c r="D612" s="33" t="s">
        <v>22</v>
      </c>
      <c r="E612" s="33" t="s">
        <v>134</v>
      </c>
      <c r="F612" s="33" t="s">
        <v>318</v>
      </c>
      <c r="G612" s="34" t="s">
        <v>188</v>
      </c>
      <c r="H612" s="61">
        <v>1280000</v>
      </c>
      <c r="I612" s="61">
        <v>1280000</v>
      </c>
      <c r="J612" s="144">
        <f t="shared" si="21"/>
        <v>100</v>
      </c>
    </row>
    <row r="613" spans="1:10" customFormat="1">
      <c r="A613" s="134"/>
      <c r="B613" s="86" t="s">
        <v>54</v>
      </c>
      <c r="C613" s="45" t="s">
        <v>64</v>
      </c>
      <c r="D613" s="33" t="s">
        <v>22</v>
      </c>
      <c r="E613" s="33" t="s">
        <v>134</v>
      </c>
      <c r="F613" s="33" t="s">
        <v>318</v>
      </c>
      <c r="G613" s="34" t="s">
        <v>52</v>
      </c>
      <c r="H613" s="61">
        <f>H614</f>
        <v>1000000</v>
      </c>
      <c r="I613" s="61">
        <f>I614</f>
        <v>1000000</v>
      </c>
      <c r="J613" s="144">
        <f t="shared" si="21"/>
        <v>100</v>
      </c>
    </row>
    <row r="614" spans="1:10" customFormat="1">
      <c r="A614" s="134"/>
      <c r="B614" s="155" t="s">
        <v>429</v>
      </c>
      <c r="C614" s="45" t="s">
        <v>64</v>
      </c>
      <c r="D614" s="33" t="s">
        <v>22</v>
      </c>
      <c r="E614" s="33" t="s">
        <v>134</v>
      </c>
      <c r="F614" s="33" t="s">
        <v>318</v>
      </c>
      <c r="G614" s="34" t="s">
        <v>430</v>
      </c>
      <c r="H614" s="61">
        <v>1000000</v>
      </c>
      <c r="I614" s="61">
        <v>1000000</v>
      </c>
      <c r="J614" s="144">
        <f t="shared" si="21"/>
        <v>100</v>
      </c>
    </row>
    <row r="615" spans="1:10" customFormat="1" ht="38.25">
      <c r="A615" s="134"/>
      <c r="B615" s="108" t="s">
        <v>222</v>
      </c>
      <c r="C615" s="45" t="s">
        <v>64</v>
      </c>
      <c r="D615" s="33" t="s">
        <v>22</v>
      </c>
      <c r="E615" s="33" t="s">
        <v>134</v>
      </c>
      <c r="F615" s="33" t="s">
        <v>221</v>
      </c>
      <c r="G615" s="34"/>
      <c r="H615" s="62">
        <f>H616</f>
        <v>83286.02</v>
      </c>
      <c r="I615" s="62">
        <f>I616</f>
        <v>83286.02</v>
      </c>
      <c r="J615" s="144">
        <f t="shared" si="21"/>
        <v>100</v>
      </c>
    </row>
    <row r="616" spans="1:10" customFormat="1" ht="25.5">
      <c r="A616" s="134"/>
      <c r="B616" s="56" t="s">
        <v>352</v>
      </c>
      <c r="C616" s="45" t="s">
        <v>64</v>
      </c>
      <c r="D616" s="33" t="s">
        <v>22</v>
      </c>
      <c r="E616" s="33" t="s">
        <v>134</v>
      </c>
      <c r="F616" s="33" t="s">
        <v>221</v>
      </c>
      <c r="G616" s="34" t="s">
        <v>36</v>
      </c>
      <c r="H616" s="62">
        <f>H617</f>
        <v>83286.02</v>
      </c>
      <c r="I616" s="62">
        <f>I617</f>
        <v>83286.02</v>
      </c>
      <c r="J616" s="144">
        <f t="shared" si="21"/>
        <v>100</v>
      </c>
    </row>
    <row r="617" spans="1:10" customFormat="1" ht="25.5">
      <c r="A617" s="134"/>
      <c r="B617" s="74" t="s">
        <v>38</v>
      </c>
      <c r="C617" s="45" t="s">
        <v>64</v>
      </c>
      <c r="D617" s="33" t="s">
        <v>22</v>
      </c>
      <c r="E617" s="33" t="s">
        <v>134</v>
      </c>
      <c r="F617" s="33" t="s">
        <v>221</v>
      </c>
      <c r="G617" s="34" t="s">
        <v>37</v>
      </c>
      <c r="H617" s="61">
        <v>83286.02</v>
      </c>
      <c r="I617" s="61">
        <v>83286.02</v>
      </c>
      <c r="J617" s="144">
        <f t="shared" si="21"/>
        <v>100</v>
      </c>
    </row>
    <row r="618" spans="1:10" customFormat="1" ht="25.5">
      <c r="A618" s="134"/>
      <c r="B618" s="74" t="s">
        <v>431</v>
      </c>
      <c r="C618" s="45" t="s">
        <v>64</v>
      </c>
      <c r="D618" s="33" t="s">
        <v>22</v>
      </c>
      <c r="E618" s="33" t="s">
        <v>134</v>
      </c>
      <c r="F618" s="33" t="s">
        <v>432</v>
      </c>
      <c r="G618" s="34"/>
      <c r="H618" s="61">
        <f>H619</f>
        <v>2857000</v>
      </c>
      <c r="I618" s="61">
        <f>I619</f>
        <v>2857000</v>
      </c>
      <c r="J618" s="144">
        <f t="shared" si="21"/>
        <v>100</v>
      </c>
    </row>
    <row r="619" spans="1:10" customFormat="1">
      <c r="A619" s="134"/>
      <c r="B619" s="86" t="s">
        <v>54</v>
      </c>
      <c r="C619" s="45" t="s">
        <v>64</v>
      </c>
      <c r="D619" s="33" t="s">
        <v>22</v>
      </c>
      <c r="E619" s="33" t="s">
        <v>134</v>
      </c>
      <c r="F619" s="33" t="s">
        <v>432</v>
      </c>
      <c r="G619" s="34" t="s">
        <v>52</v>
      </c>
      <c r="H619" s="61">
        <f>H620</f>
        <v>2857000</v>
      </c>
      <c r="I619" s="61">
        <f>I620</f>
        <v>2857000</v>
      </c>
      <c r="J619" s="144">
        <f t="shared" si="21"/>
        <v>100</v>
      </c>
    </row>
    <row r="620" spans="1:10" customFormat="1">
      <c r="A620" s="134"/>
      <c r="B620" s="155" t="s">
        <v>429</v>
      </c>
      <c r="C620" s="45" t="s">
        <v>64</v>
      </c>
      <c r="D620" s="33" t="s">
        <v>22</v>
      </c>
      <c r="E620" s="33" t="s">
        <v>134</v>
      </c>
      <c r="F620" s="33" t="s">
        <v>432</v>
      </c>
      <c r="G620" s="34" t="s">
        <v>430</v>
      </c>
      <c r="H620" s="61">
        <v>2857000</v>
      </c>
      <c r="I620" s="61">
        <v>2857000</v>
      </c>
      <c r="J620" s="144">
        <f t="shared" si="21"/>
        <v>100</v>
      </c>
    </row>
    <row r="621" spans="1:10" customFormat="1" ht="38.25">
      <c r="A621" s="134"/>
      <c r="B621" s="155" t="s">
        <v>437</v>
      </c>
      <c r="C621" s="45" t="s">
        <v>64</v>
      </c>
      <c r="D621" s="33" t="s">
        <v>22</v>
      </c>
      <c r="E621" s="33" t="s">
        <v>134</v>
      </c>
      <c r="F621" s="33" t="s">
        <v>436</v>
      </c>
      <c r="G621" s="34"/>
      <c r="H621" s="61">
        <f>H622</f>
        <v>265543.57</v>
      </c>
      <c r="I621" s="61">
        <f>I622</f>
        <v>265543.57</v>
      </c>
      <c r="J621" s="144">
        <f t="shared" si="21"/>
        <v>100</v>
      </c>
    </row>
    <row r="622" spans="1:10" customFormat="1" ht="38.25">
      <c r="A622" s="134"/>
      <c r="B622" s="74" t="s">
        <v>62</v>
      </c>
      <c r="C622" s="45" t="s">
        <v>64</v>
      </c>
      <c r="D622" s="33" t="s">
        <v>22</v>
      </c>
      <c r="E622" s="33" t="s">
        <v>134</v>
      </c>
      <c r="F622" s="33" t="s">
        <v>436</v>
      </c>
      <c r="G622" s="34" t="s">
        <v>60</v>
      </c>
      <c r="H622" s="61">
        <f>H623</f>
        <v>265543.57</v>
      </c>
      <c r="I622" s="61">
        <f>I623</f>
        <v>265543.57</v>
      </c>
      <c r="J622" s="144">
        <f t="shared" si="21"/>
        <v>100</v>
      </c>
    </row>
    <row r="623" spans="1:10" customFormat="1">
      <c r="A623" s="134"/>
      <c r="B623" s="74" t="s">
        <v>63</v>
      </c>
      <c r="C623" s="45" t="s">
        <v>64</v>
      </c>
      <c r="D623" s="33" t="s">
        <v>22</v>
      </c>
      <c r="E623" s="33" t="s">
        <v>134</v>
      </c>
      <c r="F623" s="33" t="s">
        <v>436</v>
      </c>
      <c r="G623" s="34" t="s">
        <v>61</v>
      </c>
      <c r="H623" s="61">
        <v>265543.57</v>
      </c>
      <c r="I623" s="61">
        <v>265543.57</v>
      </c>
      <c r="J623" s="144">
        <f t="shared" si="21"/>
        <v>100</v>
      </c>
    </row>
    <row r="624" spans="1:10" customFormat="1" ht="51">
      <c r="A624" s="134"/>
      <c r="B624" s="74" t="s">
        <v>438</v>
      </c>
      <c r="C624" s="45" t="s">
        <v>64</v>
      </c>
      <c r="D624" s="33" t="s">
        <v>22</v>
      </c>
      <c r="E624" s="33" t="s">
        <v>134</v>
      </c>
      <c r="F624" s="33" t="s">
        <v>435</v>
      </c>
      <c r="G624" s="34"/>
      <c r="H624" s="61">
        <f>H625+H627+H629</f>
        <v>3975971</v>
      </c>
      <c r="I624" s="61">
        <f>I625+I627+I629</f>
        <v>906711.22</v>
      </c>
      <c r="J624" s="144">
        <f t="shared" si="21"/>
        <v>22.804774481504015</v>
      </c>
    </row>
    <row r="625" spans="1:10" customFormat="1" ht="38.25">
      <c r="A625" s="134"/>
      <c r="B625" s="74" t="s">
        <v>62</v>
      </c>
      <c r="C625" s="45" t="s">
        <v>64</v>
      </c>
      <c r="D625" s="33" t="s">
        <v>22</v>
      </c>
      <c r="E625" s="33" t="s">
        <v>134</v>
      </c>
      <c r="F625" s="33" t="s">
        <v>435</v>
      </c>
      <c r="G625" s="34" t="s">
        <v>60</v>
      </c>
      <c r="H625" s="61">
        <f>H626</f>
        <v>1006602</v>
      </c>
      <c r="I625" s="61">
        <f>I626</f>
        <v>850711.22</v>
      </c>
      <c r="J625" s="144">
        <f t="shared" si="21"/>
        <v>84.513166077555965</v>
      </c>
    </row>
    <row r="626" spans="1:10" customFormat="1">
      <c r="A626" s="134"/>
      <c r="B626" s="74" t="s">
        <v>63</v>
      </c>
      <c r="C626" s="45" t="s">
        <v>64</v>
      </c>
      <c r="D626" s="33" t="s">
        <v>22</v>
      </c>
      <c r="E626" s="33" t="s">
        <v>134</v>
      </c>
      <c r="F626" s="33" t="s">
        <v>435</v>
      </c>
      <c r="G626" s="34" t="s">
        <v>61</v>
      </c>
      <c r="H626" s="61">
        <v>1006602</v>
      </c>
      <c r="I626" s="61">
        <v>850711.22</v>
      </c>
      <c r="J626" s="144">
        <f t="shared" si="21"/>
        <v>84.513166077555965</v>
      </c>
    </row>
    <row r="627" spans="1:10" customFormat="1" ht="25.5">
      <c r="A627" s="134"/>
      <c r="B627" s="56" t="s">
        <v>352</v>
      </c>
      <c r="C627" s="45" t="s">
        <v>64</v>
      </c>
      <c r="D627" s="33" t="s">
        <v>22</v>
      </c>
      <c r="E627" s="33" t="s">
        <v>134</v>
      </c>
      <c r="F627" s="33" t="s">
        <v>435</v>
      </c>
      <c r="G627" s="34" t="s">
        <v>36</v>
      </c>
      <c r="H627" s="61">
        <f>H628</f>
        <v>560000</v>
      </c>
      <c r="I627" s="61">
        <f>I628</f>
        <v>56000</v>
      </c>
      <c r="J627" s="144">
        <f t="shared" si="21"/>
        <v>10</v>
      </c>
    </row>
    <row r="628" spans="1:10" customFormat="1" ht="25.5">
      <c r="A628" s="134"/>
      <c r="B628" s="74" t="s">
        <v>38</v>
      </c>
      <c r="C628" s="45" t="s">
        <v>64</v>
      </c>
      <c r="D628" s="33" t="s">
        <v>22</v>
      </c>
      <c r="E628" s="33" t="s">
        <v>134</v>
      </c>
      <c r="F628" s="33" t="s">
        <v>435</v>
      </c>
      <c r="G628" s="34" t="s">
        <v>37</v>
      </c>
      <c r="H628" s="61">
        <v>560000</v>
      </c>
      <c r="I628" s="61">
        <v>56000</v>
      </c>
      <c r="J628" s="144">
        <f t="shared" si="21"/>
        <v>10</v>
      </c>
    </row>
    <row r="629" spans="1:10" customFormat="1">
      <c r="A629" s="134"/>
      <c r="B629" s="74" t="s">
        <v>49</v>
      </c>
      <c r="C629" s="45" t="s">
        <v>64</v>
      </c>
      <c r="D629" s="33" t="s">
        <v>22</v>
      </c>
      <c r="E629" s="33" t="s">
        <v>134</v>
      </c>
      <c r="F629" s="33" t="s">
        <v>435</v>
      </c>
      <c r="G629" s="34" t="s">
        <v>17</v>
      </c>
      <c r="H629" s="61">
        <f>H630</f>
        <v>2409369</v>
      </c>
      <c r="I629" s="61">
        <f>I630</f>
        <v>0</v>
      </c>
      <c r="J629" s="144">
        <f t="shared" si="21"/>
        <v>0</v>
      </c>
    </row>
    <row r="630" spans="1:10" customFormat="1">
      <c r="A630" s="134"/>
      <c r="B630" s="74" t="s">
        <v>189</v>
      </c>
      <c r="C630" s="45" t="s">
        <v>64</v>
      </c>
      <c r="D630" s="33" t="s">
        <v>22</v>
      </c>
      <c r="E630" s="33" t="s">
        <v>134</v>
      </c>
      <c r="F630" s="33" t="s">
        <v>435</v>
      </c>
      <c r="G630" s="34" t="s">
        <v>188</v>
      </c>
      <c r="H630" s="61">
        <v>2409369</v>
      </c>
      <c r="I630" s="61"/>
      <c r="J630" s="144">
        <f t="shared" si="21"/>
        <v>0</v>
      </c>
    </row>
    <row r="631" spans="1:10" customFormat="1" ht="38.25">
      <c r="A631" s="134"/>
      <c r="B631" s="86" t="s">
        <v>73</v>
      </c>
      <c r="C631" s="45" t="s">
        <v>64</v>
      </c>
      <c r="D631" s="33" t="s">
        <v>22</v>
      </c>
      <c r="E631" s="33" t="s">
        <v>134</v>
      </c>
      <c r="F631" s="33" t="s">
        <v>178</v>
      </c>
      <c r="G631" s="34"/>
      <c r="H631" s="61">
        <f>H632</f>
        <v>42000</v>
      </c>
      <c r="I631" s="61">
        <f>I632</f>
        <v>40409</v>
      </c>
      <c r="J631" s="144">
        <f t="shared" si="21"/>
        <v>96.211904761904762</v>
      </c>
    </row>
    <row r="632" spans="1:10" customFormat="1" ht="25.5">
      <c r="A632" s="134"/>
      <c r="B632" s="56" t="s">
        <v>352</v>
      </c>
      <c r="C632" s="45" t="s">
        <v>64</v>
      </c>
      <c r="D632" s="33" t="s">
        <v>22</v>
      </c>
      <c r="E632" s="33" t="s">
        <v>134</v>
      </c>
      <c r="F632" s="33" t="s">
        <v>178</v>
      </c>
      <c r="G632" s="34" t="s">
        <v>36</v>
      </c>
      <c r="H632" s="61">
        <f>H633</f>
        <v>42000</v>
      </c>
      <c r="I632" s="61">
        <f>I633</f>
        <v>40409</v>
      </c>
      <c r="J632" s="144">
        <f t="shared" si="21"/>
        <v>96.211904761904762</v>
      </c>
    </row>
    <row r="633" spans="1:10" customFormat="1" ht="25.5">
      <c r="A633" s="134"/>
      <c r="B633" s="74" t="s">
        <v>38</v>
      </c>
      <c r="C633" s="45" t="s">
        <v>64</v>
      </c>
      <c r="D633" s="33" t="s">
        <v>22</v>
      </c>
      <c r="E633" s="33" t="s">
        <v>134</v>
      </c>
      <c r="F633" s="33" t="s">
        <v>178</v>
      </c>
      <c r="G633" s="34" t="s">
        <v>37</v>
      </c>
      <c r="H633" s="61">
        <v>42000</v>
      </c>
      <c r="I633" s="61">
        <v>40409</v>
      </c>
      <c r="J633" s="144">
        <f t="shared" si="21"/>
        <v>96.211904761904762</v>
      </c>
    </row>
    <row r="634" spans="1:10" customFormat="1">
      <c r="A634" s="134"/>
      <c r="B634" s="86" t="s">
        <v>74</v>
      </c>
      <c r="C634" s="45" t="s">
        <v>64</v>
      </c>
      <c r="D634" s="33" t="s">
        <v>22</v>
      </c>
      <c r="E634" s="33" t="s">
        <v>134</v>
      </c>
      <c r="F634" s="33" t="s">
        <v>179</v>
      </c>
      <c r="G634" s="34"/>
      <c r="H634" s="61">
        <f>H635+H637</f>
        <v>464749</v>
      </c>
      <c r="I634" s="61">
        <f>I635+I637</f>
        <v>316505.09999999998</v>
      </c>
      <c r="J634" s="144">
        <f t="shared" si="21"/>
        <v>68.102373539265272</v>
      </c>
    </row>
    <row r="635" spans="1:10" customFormat="1" ht="38.25">
      <c r="A635" s="134"/>
      <c r="B635" s="74" t="s">
        <v>62</v>
      </c>
      <c r="C635" s="45" t="s">
        <v>64</v>
      </c>
      <c r="D635" s="33" t="s">
        <v>22</v>
      </c>
      <c r="E635" s="33" t="s">
        <v>134</v>
      </c>
      <c r="F635" s="33" t="s">
        <v>179</v>
      </c>
      <c r="G635" s="34" t="s">
        <v>60</v>
      </c>
      <c r="H635" s="61">
        <f>H636</f>
        <v>409749</v>
      </c>
      <c r="I635" s="61">
        <f>I636</f>
        <v>302599.09999999998</v>
      </c>
      <c r="J635" s="144">
        <f t="shared" si="21"/>
        <v>73.849869066184411</v>
      </c>
    </row>
    <row r="636" spans="1:10" customFormat="1">
      <c r="A636" s="134"/>
      <c r="B636" s="74" t="s">
        <v>63</v>
      </c>
      <c r="C636" s="45" t="s">
        <v>64</v>
      </c>
      <c r="D636" s="33" t="s">
        <v>22</v>
      </c>
      <c r="E636" s="33" t="s">
        <v>134</v>
      </c>
      <c r="F636" s="33" t="s">
        <v>179</v>
      </c>
      <c r="G636" s="34" t="s">
        <v>61</v>
      </c>
      <c r="H636" s="61">
        <v>409749</v>
      </c>
      <c r="I636" s="61">
        <v>302599.09999999998</v>
      </c>
      <c r="J636" s="144">
        <f t="shared" si="21"/>
        <v>73.849869066184411</v>
      </c>
    </row>
    <row r="637" spans="1:10" customFormat="1" ht="25.5">
      <c r="A637" s="134"/>
      <c r="B637" s="56" t="s">
        <v>352</v>
      </c>
      <c r="C637" s="45" t="s">
        <v>64</v>
      </c>
      <c r="D637" s="33" t="s">
        <v>22</v>
      </c>
      <c r="E637" s="33" t="s">
        <v>134</v>
      </c>
      <c r="F637" s="33" t="s">
        <v>179</v>
      </c>
      <c r="G637" s="34" t="s">
        <v>36</v>
      </c>
      <c r="H637" s="61">
        <f>H638</f>
        <v>55000</v>
      </c>
      <c r="I637" s="61">
        <f>I638</f>
        <v>13906</v>
      </c>
      <c r="J637" s="144">
        <f t="shared" si="21"/>
        <v>25.283636363636365</v>
      </c>
    </row>
    <row r="638" spans="1:10" customFormat="1" ht="25.5">
      <c r="A638" s="134"/>
      <c r="B638" s="74" t="s">
        <v>38</v>
      </c>
      <c r="C638" s="45" t="s">
        <v>64</v>
      </c>
      <c r="D638" s="33" t="s">
        <v>22</v>
      </c>
      <c r="E638" s="33" t="s">
        <v>134</v>
      </c>
      <c r="F638" s="33" t="s">
        <v>179</v>
      </c>
      <c r="G638" s="34" t="s">
        <v>37</v>
      </c>
      <c r="H638" s="61">
        <v>55000</v>
      </c>
      <c r="I638" s="61">
        <v>13906</v>
      </c>
      <c r="J638" s="144">
        <f t="shared" si="21"/>
        <v>25.283636363636365</v>
      </c>
    </row>
    <row r="639" spans="1:10" customFormat="1" ht="25.5">
      <c r="A639" s="134"/>
      <c r="B639" s="74" t="s">
        <v>131</v>
      </c>
      <c r="C639" s="46" t="s">
        <v>64</v>
      </c>
      <c r="D639" s="37" t="s">
        <v>22</v>
      </c>
      <c r="E639" s="33" t="s">
        <v>134</v>
      </c>
      <c r="F639" s="33" t="s">
        <v>180</v>
      </c>
      <c r="G639" s="36"/>
      <c r="H639" s="62">
        <f>+H640</f>
        <v>134553.14000000001</v>
      </c>
      <c r="I639" s="62">
        <f>+I640</f>
        <v>44246.879999999997</v>
      </c>
      <c r="J639" s="144">
        <f t="shared" si="21"/>
        <v>32.884316189127951</v>
      </c>
    </row>
    <row r="640" spans="1:10" customFormat="1">
      <c r="A640" s="134"/>
      <c r="B640" s="74" t="s">
        <v>39</v>
      </c>
      <c r="C640" s="46" t="s">
        <v>64</v>
      </c>
      <c r="D640" s="37" t="s">
        <v>22</v>
      </c>
      <c r="E640" s="33" t="s">
        <v>134</v>
      </c>
      <c r="F640" s="33" t="s">
        <v>180</v>
      </c>
      <c r="G640" s="36" t="s">
        <v>40</v>
      </c>
      <c r="H640" s="62">
        <f>H641</f>
        <v>134553.14000000001</v>
      </c>
      <c r="I640" s="62">
        <f>I641</f>
        <v>44246.879999999997</v>
      </c>
      <c r="J640" s="144">
        <f t="shared" si="21"/>
        <v>32.884316189127951</v>
      </c>
    </row>
    <row r="641" spans="1:10" customFormat="1" ht="25.5">
      <c r="A641" s="134"/>
      <c r="B641" s="74" t="s">
        <v>42</v>
      </c>
      <c r="C641" s="46" t="s">
        <v>64</v>
      </c>
      <c r="D641" s="37" t="s">
        <v>22</v>
      </c>
      <c r="E641" s="33" t="s">
        <v>134</v>
      </c>
      <c r="F641" s="33" t="s">
        <v>180</v>
      </c>
      <c r="G641" s="36" t="s">
        <v>41</v>
      </c>
      <c r="H641" s="70">
        <v>134553.14000000001</v>
      </c>
      <c r="I641" s="70">
        <v>44246.879999999997</v>
      </c>
      <c r="J641" s="144">
        <f t="shared" si="21"/>
        <v>32.884316189127951</v>
      </c>
    </row>
    <row r="642" spans="1:10" customFormat="1" ht="38.25">
      <c r="A642" s="134"/>
      <c r="B642" s="78" t="s">
        <v>323</v>
      </c>
      <c r="C642" s="33" t="s">
        <v>64</v>
      </c>
      <c r="D642" s="33" t="s">
        <v>22</v>
      </c>
      <c r="E642" s="33" t="s">
        <v>134</v>
      </c>
      <c r="F642" s="33" t="s">
        <v>322</v>
      </c>
      <c r="G642" s="34"/>
      <c r="H642" s="61">
        <f>H643</f>
        <v>221049.29</v>
      </c>
      <c r="I642" s="61">
        <f>I643</f>
        <v>221049.29</v>
      </c>
      <c r="J642" s="144">
        <f t="shared" si="21"/>
        <v>100</v>
      </c>
    </row>
    <row r="643" spans="1:10" customFormat="1" ht="25.5">
      <c r="A643" s="134"/>
      <c r="B643" s="78" t="s">
        <v>192</v>
      </c>
      <c r="C643" s="33" t="s">
        <v>64</v>
      </c>
      <c r="D643" s="33" t="s">
        <v>22</v>
      </c>
      <c r="E643" s="33" t="s">
        <v>134</v>
      </c>
      <c r="F643" s="33" t="s">
        <v>322</v>
      </c>
      <c r="G643" s="34" t="s">
        <v>190</v>
      </c>
      <c r="H643" s="61">
        <f>H644</f>
        <v>221049.29</v>
      </c>
      <c r="I643" s="61">
        <f>I644</f>
        <v>221049.29</v>
      </c>
      <c r="J643" s="144">
        <f t="shared" si="21"/>
        <v>100</v>
      </c>
    </row>
    <row r="644" spans="1:10" customFormat="1">
      <c r="A644" s="134"/>
      <c r="B644" s="78" t="s">
        <v>193</v>
      </c>
      <c r="C644" s="33" t="s">
        <v>64</v>
      </c>
      <c r="D644" s="33" t="s">
        <v>22</v>
      </c>
      <c r="E644" s="33" t="s">
        <v>134</v>
      </c>
      <c r="F644" s="33" t="s">
        <v>322</v>
      </c>
      <c r="G644" s="34" t="s">
        <v>191</v>
      </c>
      <c r="H644" s="61">
        <v>221049.29</v>
      </c>
      <c r="I644" s="61">
        <v>221049.29</v>
      </c>
      <c r="J644" s="144">
        <f t="shared" si="21"/>
        <v>100</v>
      </c>
    </row>
    <row r="645" spans="1:10" customFormat="1" ht="51">
      <c r="A645" s="134"/>
      <c r="B645" s="86" t="s">
        <v>408</v>
      </c>
      <c r="C645" s="45" t="s">
        <v>64</v>
      </c>
      <c r="D645" s="33" t="s">
        <v>22</v>
      </c>
      <c r="E645" s="33" t="s">
        <v>134</v>
      </c>
      <c r="F645" s="33" t="s">
        <v>247</v>
      </c>
      <c r="G645" s="34"/>
      <c r="H645" s="61">
        <f>H646+H648</f>
        <v>1858996.03</v>
      </c>
      <c r="I645" s="61">
        <f>I646+I648</f>
        <v>1192499.46</v>
      </c>
      <c r="J645" s="144">
        <f t="shared" si="21"/>
        <v>64.147499013217356</v>
      </c>
    </row>
    <row r="646" spans="1:10" customFormat="1" ht="38.25">
      <c r="A646" s="134"/>
      <c r="B646" s="74" t="s">
        <v>62</v>
      </c>
      <c r="C646" s="45" t="s">
        <v>64</v>
      </c>
      <c r="D646" s="33" t="s">
        <v>22</v>
      </c>
      <c r="E646" s="33" t="s">
        <v>134</v>
      </c>
      <c r="F646" s="33" t="s">
        <v>247</v>
      </c>
      <c r="G646" s="34" t="s">
        <v>60</v>
      </c>
      <c r="H646" s="61">
        <f>H647</f>
        <v>1718996.03</v>
      </c>
      <c r="I646" s="61">
        <f>I647</f>
        <v>1106569.26</v>
      </c>
      <c r="J646" s="144">
        <f t="shared" si="21"/>
        <v>64.372996835833291</v>
      </c>
    </row>
    <row r="647" spans="1:10" customFormat="1">
      <c r="A647" s="134"/>
      <c r="B647" s="74" t="s">
        <v>63</v>
      </c>
      <c r="C647" s="45" t="s">
        <v>64</v>
      </c>
      <c r="D647" s="33" t="s">
        <v>22</v>
      </c>
      <c r="E647" s="33" t="s">
        <v>134</v>
      </c>
      <c r="F647" s="33" t="s">
        <v>247</v>
      </c>
      <c r="G647" s="34" t="s">
        <v>61</v>
      </c>
      <c r="H647" s="61">
        <f>1678996.03+40000</f>
        <v>1718996.03</v>
      </c>
      <c r="I647" s="61">
        <v>1106569.26</v>
      </c>
      <c r="J647" s="144">
        <f t="shared" si="21"/>
        <v>64.372996835833291</v>
      </c>
    </row>
    <row r="648" spans="1:10" customFormat="1" ht="25.5">
      <c r="A648" s="134"/>
      <c r="B648" s="56" t="s">
        <v>352</v>
      </c>
      <c r="C648" s="45" t="s">
        <v>64</v>
      </c>
      <c r="D648" s="33" t="s">
        <v>22</v>
      </c>
      <c r="E648" s="33" t="s">
        <v>134</v>
      </c>
      <c r="F648" s="33" t="s">
        <v>247</v>
      </c>
      <c r="G648" s="34" t="s">
        <v>36</v>
      </c>
      <c r="H648" s="61">
        <f>H649</f>
        <v>140000</v>
      </c>
      <c r="I648" s="61">
        <f>I649</f>
        <v>85930.2</v>
      </c>
      <c r="J648" s="144">
        <f t="shared" si="21"/>
        <v>61.378714285714288</v>
      </c>
    </row>
    <row r="649" spans="1:10" customFormat="1" ht="25.5">
      <c r="A649" s="134"/>
      <c r="B649" s="74" t="s">
        <v>38</v>
      </c>
      <c r="C649" s="45" t="s">
        <v>64</v>
      </c>
      <c r="D649" s="33" t="s">
        <v>22</v>
      </c>
      <c r="E649" s="33" t="s">
        <v>134</v>
      </c>
      <c r="F649" s="33" t="s">
        <v>247</v>
      </c>
      <c r="G649" s="34" t="s">
        <v>37</v>
      </c>
      <c r="H649" s="61">
        <v>140000</v>
      </c>
      <c r="I649" s="61">
        <v>85930.2</v>
      </c>
      <c r="J649" s="144">
        <f t="shared" si="21"/>
        <v>61.378714285714288</v>
      </c>
    </row>
    <row r="650" spans="1:10" customFormat="1" ht="25.5">
      <c r="A650" s="134"/>
      <c r="B650" s="86" t="s">
        <v>130</v>
      </c>
      <c r="C650" s="45" t="s">
        <v>64</v>
      </c>
      <c r="D650" s="33" t="s">
        <v>22</v>
      </c>
      <c r="E650" s="33" t="s">
        <v>134</v>
      </c>
      <c r="F650" s="33" t="s">
        <v>248</v>
      </c>
      <c r="G650" s="34"/>
      <c r="H650" s="62">
        <f>H651+H654</f>
        <v>2323745.02</v>
      </c>
      <c r="I650" s="62">
        <f>I651+I654</f>
        <v>1408248.62</v>
      </c>
      <c r="J650" s="144">
        <f t="shared" si="21"/>
        <v>60.60254493842875</v>
      </c>
    </row>
    <row r="651" spans="1:10" customFormat="1" ht="38.25">
      <c r="A651" s="134"/>
      <c r="B651" s="74" t="s">
        <v>62</v>
      </c>
      <c r="C651" s="45" t="s">
        <v>64</v>
      </c>
      <c r="D651" s="33" t="s">
        <v>22</v>
      </c>
      <c r="E651" s="33" t="s">
        <v>134</v>
      </c>
      <c r="F651" s="33" t="s">
        <v>248</v>
      </c>
      <c r="G651" s="34" t="s">
        <v>60</v>
      </c>
      <c r="H651" s="62">
        <f>H652</f>
        <v>2084668</v>
      </c>
      <c r="I651" s="62">
        <f>I652</f>
        <v>1341294.1200000001</v>
      </c>
      <c r="J651" s="144">
        <f t="shared" si="21"/>
        <v>64.340898406844644</v>
      </c>
    </row>
    <row r="652" spans="1:10" customFormat="1">
      <c r="A652" s="134"/>
      <c r="B652" s="74" t="s">
        <v>63</v>
      </c>
      <c r="C652" s="45" t="s">
        <v>64</v>
      </c>
      <c r="D652" s="33" t="s">
        <v>22</v>
      </c>
      <c r="E652" s="33" t="s">
        <v>134</v>
      </c>
      <c r="F652" s="33" t="s">
        <v>248</v>
      </c>
      <c r="G652" s="34" t="s">
        <v>61</v>
      </c>
      <c r="H652" s="70">
        <v>2084668</v>
      </c>
      <c r="I652" s="70">
        <v>1341294.1200000001</v>
      </c>
      <c r="J652" s="144">
        <f t="shared" si="21"/>
        <v>64.340898406844644</v>
      </c>
    </row>
    <row r="653" spans="1:10" customFormat="1" ht="25.5">
      <c r="A653" s="134"/>
      <c r="B653" s="56" t="s">
        <v>352</v>
      </c>
      <c r="C653" s="45" t="s">
        <v>64</v>
      </c>
      <c r="D653" s="33" t="s">
        <v>22</v>
      </c>
      <c r="E653" s="33" t="s">
        <v>134</v>
      </c>
      <c r="F653" s="33" t="s">
        <v>248</v>
      </c>
      <c r="G653" s="34" t="s">
        <v>36</v>
      </c>
      <c r="H653" s="62">
        <f>H654</f>
        <v>239077.02</v>
      </c>
      <c r="I653" s="62">
        <f>I654</f>
        <v>66954.5</v>
      </c>
      <c r="J653" s="144">
        <f t="shared" si="21"/>
        <v>28.005410139376842</v>
      </c>
    </row>
    <row r="654" spans="1:10" customFormat="1" ht="25.5">
      <c r="A654" s="134"/>
      <c r="B654" s="74" t="s">
        <v>38</v>
      </c>
      <c r="C654" s="45" t="s">
        <v>64</v>
      </c>
      <c r="D654" s="33" t="s">
        <v>22</v>
      </c>
      <c r="E654" s="33" t="s">
        <v>134</v>
      </c>
      <c r="F654" s="33" t="s">
        <v>248</v>
      </c>
      <c r="G654" s="34" t="s">
        <v>37</v>
      </c>
      <c r="H654" s="70">
        <v>239077.02</v>
      </c>
      <c r="I654" s="70">
        <v>66954.5</v>
      </c>
      <c r="J654" s="144">
        <f t="shared" si="21"/>
        <v>28.005410139376842</v>
      </c>
    </row>
    <row r="655" spans="1:10" customFormat="1" ht="38.25">
      <c r="A655" s="134"/>
      <c r="B655" s="86" t="s">
        <v>293</v>
      </c>
      <c r="C655" s="33" t="s">
        <v>64</v>
      </c>
      <c r="D655" s="33" t="s">
        <v>22</v>
      </c>
      <c r="E655" s="33" t="s">
        <v>134</v>
      </c>
      <c r="F655" s="33" t="s">
        <v>288</v>
      </c>
      <c r="G655" s="34"/>
      <c r="H655" s="61">
        <f>H656</f>
        <v>105000</v>
      </c>
      <c r="I655" s="61">
        <f>I656</f>
        <v>6185</v>
      </c>
      <c r="J655" s="144">
        <f t="shared" si="21"/>
        <v>5.8904761904761909</v>
      </c>
    </row>
    <row r="656" spans="1:10" customFormat="1" ht="25.5">
      <c r="A656" s="134"/>
      <c r="B656" s="56" t="s">
        <v>352</v>
      </c>
      <c r="C656" s="33" t="s">
        <v>64</v>
      </c>
      <c r="D656" s="33" t="s">
        <v>22</v>
      </c>
      <c r="E656" s="33" t="s">
        <v>134</v>
      </c>
      <c r="F656" s="33" t="s">
        <v>288</v>
      </c>
      <c r="G656" s="34" t="s">
        <v>36</v>
      </c>
      <c r="H656" s="61">
        <f>H657</f>
        <v>105000</v>
      </c>
      <c r="I656" s="61">
        <f>I657</f>
        <v>6185</v>
      </c>
      <c r="J656" s="144">
        <f t="shared" si="21"/>
        <v>5.8904761904761909</v>
      </c>
    </row>
    <row r="657" spans="1:11" customFormat="1" ht="25.5">
      <c r="A657" s="134"/>
      <c r="B657" s="74" t="s">
        <v>38</v>
      </c>
      <c r="C657" s="33" t="s">
        <v>64</v>
      </c>
      <c r="D657" s="33" t="s">
        <v>22</v>
      </c>
      <c r="E657" s="33" t="s">
        <v>134</v>
      </c>
      <c r="F657" s="33" t="s">
        <v>288</v>
      </c>
      <c r="G657" s="34" t="s">
        <v>37</v>
      </c>
      <c r="H657" s="61">
        <v>105000</v>
      </c>
      <c r="I657" s="61">
        <v>6185</v>
      </c>
      <c r="J657" s="144">
        <f t="shared" si="21"/>
        <v>5.8904761904761909</v>
      </c>
    </row>
    <row r="658" spans="1:11" customFormat="1" ht="38.25">
      <c r="A658" s="134"/>
      <c r="B658" s="74" t="s">
        <v>409</v>
      </c>
      <c r="C658" s="33" t="s">
        <v>64</v>
      </c>
      <c r="D658" s="33" t="s">
        <v>22</v>
      </c>
      <c r="E658" s="33" t="s">
        <v>134</v>
      </c>
      <c r="F658" s="33" t="s">
        <v>410</v>
      </c>
      <c r="G658" s="34"/>
      <c r="H658" s="61">
        <f>H659</f>
        <v>1378950.71</v>
      </c>
      <c r="I658" s="61">
        <f>I659</f>
        <v>1378950.71</v>
      </c>
      <c r="J658" s="144">
        <f t="shared" si="21"/>
        <v>100</v>
      </c>
    </row>
    <row r="659" spans="1:11" customFormat="1" ht="25.5">
      <c r="A659" s="134"/>
      <c r="B659" s="78" t="s">
        <v>192</v>
      </c>
      <c r="C659" s="33" t="s">
        <v>64</v>
      </c>
      <c r="D659" s="33" t="s">
        <v>22</v>
      </c>
      <c r="E659" s="33" t="s">
        <v>134</v>
      </c>
      <c r="F659" s="33" t="s">
        <v>410</v>
      </c>
      <c r="G659" s="34" t="s">
        <v>190</v>
      </c>
      <c r="H659" s="61">
        <f>H660</f>
        <v>1378950.71</v>
      </c>
      <c r="I659" s="61">
        <f>I660</f>
        <v>1378950.71</v>
      </c>
      <c r="J659" s="144">
        <f t="shared" si="21"/>
        <v>100</v>
      </c>
    </row>
    <row r="660" spans="1:11" customFormat="1">
      <c r="A660" s="134"/>
      <c r="B660" s="78" t="s">
        <v>193</v>
      </c>
      <c r="C660" s="33" t="s">
        <v>64</v>
      </c>
      <c r="D660" s="33" t="s">
        <v>22</v>
      </c>
      <c r="E660" s="33" t="s">
        <v>134</v>
      </c>
      <c r="F660" s="33" t="s">
        <v>410</v>
      </c>
      <c r="G660" s="34" t="s">
        <v>191</v>
      </c>
      <c r="H660" s="61">
        <v>1378950.71</v>
      </c>
      <c r="I660" s="61">
        <v>1378950.71</v>
      </c>
      <c r="J660" s="144">
        <f t="shared" si="21"/>
        <v>100</v>
      </c>
    </row>
    <row r="661" spans="1:11" customFormat="1" ht="63.75">
      <c r="A661" s="134"/>
      <c r="B661" s="74" t="s">
        <v>90</v>
      </c>
      <c r="C661" s="45" t="s">
        <v>64</v>
      </c>
      <c r="D661" s="33" t="s">
        <v>22</v>
      </c>
      <c r="E661" s="33" t="s">
        <v>134</v>
      </c>
      <c r="F661" s="33" t="s">
        <v>280</v>
      </c>
      <c r="G661" s="34"/>
      <c r="H661" s="62">
        <f t="shared" ref="H661:I661" si="22">H662</f>
        <v>2298947.37</v>
      </c>
      <c r="I661" s="62">
        <f t="shared" si="22"/>
        <v>1777113.23</v>
      </c>
      <c r="J661" s="144">
        <f t="shared" si="21"/>
        <v>77.301170665773</v>
      </c>
    </row>
    <row r="662" spans="1:11" customFormat="1" ht="38.25">
      <c r="A662" s="134"/>
      <c r="B662" s="158" t="s">
        <v>103</v>
      </c>
      <c r="C662" s="45" t="s">
        <v>64</v>
      </c>
      <c r="D662" s="33" t="s">
        <v>22</v>
      </c>
      <c r="E662" s="33" t="s">
        <v>134</v>
      </c>
      <c r="F662" s="33" t="s">
        <v>280</v>
      </c>
      <c r="G662" s="34"/>
      <c r="H662" s="61">
        <f>H663</f>
        <v>2298947.37</v>
      </c>
      <c r="I662" s="61">
        <f>I663</f>
        <v>1777113.23</v>
      </c>
      <c r="J662" s="144">
        <f t="shared" si="21"/>
        <v>77.301170665773</v>
      </c>
    </row>
    <row r="663" spans="1:11" customFormat="1" ht="25.5">
      <c r="A663" s="134"/>
      <c r="B663" s="56" t="s">
        <v>352</v>
      </c>
      <c r="C663" s="45" t="s">
        <v>64</v>
      </c>
      <c r="D663" s="33" t="s">
        <v>22</v>
      </c>
      <c r="E663" s="33" t="s">
        <v>134</v>
      </c>
      <c r="F663" s="33" t="s">
        <v>280</v>
      </c>
      <c r="G663" s="34" t="s">
        <v>36</v>
      </c>
      <c r="H663" s="62">
        <f>H664</f>
        <v>2298947.37</v>
      </c>
      <c r="I663" s="62">
        <f>I664</f>
        <v>1777113.23</v>
      </c>
      <c r="J663" s="144">
        <f t="shared" ref="J663:J665" si="23">I663/H663*100</f>
        <v>77.301170665773</v>
      </c>
    </row>
    <row r="664" spans="1:11" customFormat="1" ht="25.5">
      <c r="A664" s="137"/>
      <c r="B664" s="74" t="s">
        <v>38</v>
      </c>
      <c r="C664" s="45" t="s">
        <v>64</v>
      </c>
      <c r="D664" s="33" t="s">
        <v>22</v>
      </c>
      <c r="E664" s="33" t="s">
        <v>134</v>
      </c>
      <c r="F664" s="33" t="s">
        <v>280</v>
      </c>
      <c r="G664" s="34" t="s">
        <v>37</v>
      </c>
      <c r="H664" s="61">
        <v>2298947.37</v>
      </c>
      <c r="I664" s="61">
        <v>1777113.23</v>
      </c>
      <c r="J664" s="144">
        <f t="shared" si="23"/>
        <v>77.301170665773</v>
      </c>
    </row>
    <row r="665" spans="1:11" ht="16.5">
      <c r="A665" s="47"/>
      <c r="B665" s="49" t="s">
        <v>19</v>
      </c>
      <c r="C665" s="50"/>
      <c r="D665" s="16"/>
      <c r="E665" s="16"/>
      <c r="F665" s="17"/>
      <c r="G665" s="18"/>
      <c r="H665" s="64">
        <f>SUM(H10+H486)</f>
        <v>996114770.56999993</v>
      </c>
      <c r="I665" s="64">
        <f>SUM(I10+I486)</f>
        <v>693095524.88999987</v>
      </c>
      <c r="J665" s="146">
        <f t="shared" si="23"/>
        <v>69.579886311031672</v>
      </c>
      <c r="K665" s="2" t="s">
        <v>433</v>
      </c>
    </row>
    <row r="666" spans="1:11">
      <c r="F666" s="19"/>
      <c r="G666" s="19"/>
    </row>
    <row r="667" spans="1:11">
      <c r="J667" s="194"/>
    </row>
    <row r="668" spans="1:11">
      <c r="J668" s="194"/>
    </row>
  </sheetData>
  <mergeCells count="30">
    <mergeCell ref="A202:A210"/>
    <mergeCell ref="B7:G7"/>
    <mergeCell ref="C8:F8"/>
    <mergeCell ref="A13:A30"/>
    <mergeCell ref="A35:A61"/>
    <mergeCell ref="A82:A96"/>
    <mergeCell ref="A462:A464"/>
    <mergeCell ref="A470:A472"/>
    <mergeCell ref="A327:A329"/>
    <mergeCell ref="A356:A358"/>
    <mergeCell ref="A374:A376"/>
    <mergeCell ref="A380:A392"/>
    <mergeCell ref="A397:A414"/>
    <mergeCell ref="A416:A418"/>
    <mergeCell ref="A6:J6"/>
    <mergeCell ref="A421:A423"/>
    <mergeCell ref="A431:A433"/>
    <mergeCell ref="A443:A445"/>
    <mergeCell ref="A448:A450"/>
    <mergeCell ref="A216:A241"/>
    <mergeCell ref="A245:A247"/>
    <mergeCell ref="A249:A251"/>
    <mergeCell ref="A252:A258"/>
    <mergeCell ref="A304:A306"/>
    <mergeCell ref="A309:A316"/>
    <mergeCell ref="A104:A111"/>
    <mergeCell ref="A116:A121"/>
    <mergeCell ref="A126:A143"/>
    <mergeCell ref="A152:A166"/>
    <mergeCell ref="A177:A188"/>
  </mergeCells>
  <pageMargins left="0.7" right="0.7" top="0.75" bottom="0.75" header="0.3" footer="0.3"/>
  <pageSetup paperSize="9" scale="5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на 01.07.2022</vt:lpstr>
    </vt:vector>
  </TitlesOfParts>
  <Company>Финансовое 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Личутина О. В.</dc:creator>
  <cp:lastModifiedBy>семакова</cp:lastModifiedBy>
  <cp:lastPrinted>2021-03-30T13:15:05Z</cp:lastPrinted>
  <dcterms:created xsi:type="dcterms:W3CDTF">2010-03-22T07:46:53Z</dcterms:created>
  <dcterms:modified xsi:type="dcterms:W3CDTF">2022-12-21T12:04:07Z</dcterms:modified>
</cp:coreProperties>
</file>