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312" yWindow="0" windowWidth="27900" windowHeight="15588"/>
  </bookViews>
  <sheets>
    <sheet name="2025_реш" sheetId="1" r:id="rId1"/>
  </sheets>
  <definedNames>
    <definedName name="_xlnm.Print_Area" localSheetId="0">'2025_реш'!$A$1:$AD$122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86" i="1" l="1"/>
  <c r="AB86" i="1"/>
  <c r="AC86" i="1"/>
  <c r="Y83" i="1"/>
  <c r="Z83" i="1"/>
  <c r="X83" i="1"/>
  <c r="Y110" i="1"/>
  <c r="Z110" i="1"/>
  <c r="X110" i="1"/>
  <c r="AA116" i="1"/>
  <c r="AB116" i="1"/>
  <c r="AC116" i="1"/>
  <c r="AA67" i="1" l="1"/>
  <c r="AB67" i="1"/>
  <c r="AC67" i="1"/>
  <c r="X80" i="1" l="1"/>
  <c r="Y80" i="1"/>
  <c r="AC121" i="1"/>
  <c r="AB121" i="1"/>
  <c r="AA121" i="1"/>
  <c r="AA120" i="1"/>
  <c r="Z120" i="1"/>
  <c r="AC120" i="1" s="1"/>
  <c r="Y120" i="1"/>
  <c r="AB120" i="1" s="1"/>
  <c r="X120" i="1"/>
  <c r="Z117" i="1"/>
  <c r="Y117" i="1"/>
  <c r="X117" i="1"/>
  <c r="AC115" i="1"/>
  <c r="AB115" i="1"/>
  <c r="AA115" i="1"/>
  <c r="AC114" i="1"/>
  <c r="AB114" i="1"/>
  <c r="AA114" i="1"/>
  <c r="Z109" i="1"/>
  <c r="Z105" i="1"/>
  <c r="Y105" i="1"/>
  <c r="X105" i="1"/>
  <c r="Z88" i="1"/>
  <c r="Y88" i="1"/>
  <c r="X88" i="1"/>
  <c r="Z82" i="1"/>
  <c r="Z66" i="1" s="1"/>
  <c r="Z80" i="1"/>
  <c r="AC79" i="1"/>
  <c r="AB79" i="1"/>
  <c r="AA79" i="1"/>
  <c r="Z75" i="1"/>
  <c r="Y75" i="1"/>
  <c r="X75" i="1"/>
  <c r="AC74" i="1"/>
  <c r="AB74" i="1"/>
  <c r="AA74" i="1"/>
  <c r="Z72" i="1"/>
  <c r="Y72" i="1"/>
  <c r="X72" i="1"/>
  <c r="AC69" i="1"/>
  <c r="AB69" i="1"/>
  <c r="AA69" i="1"/>
  <c r="Z64" i="1"/>
  <c r="Y64" i="1"/>
  <c r="X64" i="1"/>
  <c r="Z51" i="1"/>
  <c r="Y51" i="1"/>
  <c r="Z50" i="1"/>
  <c r="Z44" i="1"/>
  <c r="Y44" i="1"/>
  <c r="X44" i="1"/>
  <c r="Z41" i="1"/>
  <c r="Y41" i="1"/>
  <c r="X41" i="1"/>
  <c r="Z38" i="1"/>
  <c r="Y38" i="1"/>
  <c r="X38" i="1"/>
  <c r="Z36" i="1"/>
  <c r="Y36" i="1"/>
  <c r="X36" i="1"/>
  <c r="Z33" i="1"/>
  <c r="Y33" i="1"/>
  <c r="X33" i="1"/>
  <c r="Z29" i="1"/>
  <c r="Y29" i="1"/>
  <c r="X29" i="1"/>
  <c r="Z25" i="1"/>
  <c r="Y25" i="1"/>
  <c r="X25" i="1"/>
  <c r="Z21" i="1"/>
  <c r="Y21" i="1"/>
  <c r="X21" i="1"/>
  <c r="Z19" i="1"/>
  <c r="Y19" i="1"/>
  <c r="X19" i="1"/>
  <c r="Z17" i="1"/>
  <c r="Y17" i="1"/>
  <c r="X17" i="1"/>
  <c r="X104" i="1" l="1"/>
  <c r="X16" i="1"/>
  <c r="X50" i="1"/>
  <c r="X82" i="1"/>
  <c r="X66" i="1" s="1"/>
  <c r="Y104" i="1"/>
  <c r="X109" i="1"/>
  <c r="Y16" i="1"/>
  <c r="Y50" i="1"/>
  <c r="Y82" i="1"/>
  <c r="Y66" i="1" s="1"/>
  <c r="Z104" i="1"/>
  <c r="Y109" i="1"/>
  <c r="Z16" i="1"/>
  <c r="X87" i="1"/>
  <c r="S51" i="1"/>
  <c r="T51" i="1"/>
  <c r="R51" i="1"/>
  <c r="R50" i="1" s="1"/>
  <c r="U50" i="1" s="1"/>
  <c r="U59" i="1"/>
  <c r="AA59" i="1" s="1"/>
  <c r="S50" i="1"/>
  <c r="V50" i="1" s="1"/>
  <c r="T50" i="1"/>
  <c r="W50" i="1" s="1"/>
  <c r="AC50" i="1" s="1"/>
  <c r="W58" i="1"/>
  <c r="AC58" i="1" s="1"/>
  <c r="V58" i="1"/>
  <c r="AB58" i="1" s="1"/>
  <c r="U58" i="1"/>
  <c r="AA58" i="1" s="1"/>
  <c r="W57" i="1"/>
  <c r="AC57" i="1" s="1"/>
  <c r="V57" i="1"/>
  <c r="AB57" i="1" s="1"/>
  <c r="U57" i="1"/>
  <c r="AA57" i="1" s="1"/>
  <c r="W56" i="1"/>
  <c r="AC56" i="1" s="1"/>
  <c r="V56" i="1"/>
  <c r="AB56" i="1" s="1"/>
  <c r="U56" i="1"/>
  <c r="AA56" i="1" s="1"/>
  <c r="W55" i="1"/>
  <c r="AC55" i="1" s="1"/>
  <c r="V55" i="1"/>
  <c r="AB55" i="1" s="1"/>
  <c r="U55" i="1"/>
  <c r="AA55" i="1" s="1"/>
  <c r="W54" i="1"/>
  <c r="AC54" i="1" s="1"/>
  <c r="V54" i="1"/>
  <c r="AB54" i="1" s="1"/>
  <c r="U54" i="1"/>
  <c r="AA54" i="1" s="1"/>
  <c r="W53" i="1"/>
  <c r="AC53" i="1" s="1"/>
  <c r="V53" i="1"/>
  <c r="AB53" i="1" s="1"/>
  <c r="U53" i="1"/>
  <c r="AA53" i="1" s="1"/>
  <c r="W52" i="1"/>
  <c r="AC52" i="1" s="1"/>
  <c r="V52" i="1"/>
  <c r="AB52" i="1" s="1"/>
  <c r="U52" i="1"/>
  <c r="AA52" i="1" s="1"/>
  <c r="V51" i="1"/>
  <c r="AB51" i="1" s="1"/>
  <c r="AA50" i="1" l="1"/>
  <c r="AB50" i="1"/>
  <c r="AC16" i="1"/>
  <c r="Y87" i="1"/>
  <c r="AB16" i="1"/>
  <c r="Z63" i="1"/>
  <c r="Z87" i="1"/>
  <c r="AA16" i="1"/>
  <c r="U51" i="1"/>
  <c r="AA51" i="1" s="1"/>
  <c r="W51" i="1"/>
  <c r="AC51" i="1" s="1"/>
  <c r="Z61" i="1" l="1"/>
  <c r="Y63" i="1"/>
  <c r="X63" i="1"/>
  <c r="U71" i="1"/>
  <c r="AA71" i="1" s="1"/>
  <c r="V71" i="1"/>
  <c r="AB71" i="1" s="1"/>
  <c r="W71" i="1"/>
  <c r="AC71" i="1" s="1"/>
  <c r="X61" i="1" l="1"/>
  <c r="Y61" i="1"/>
  <c r="Z122" i="1"/>
  <c r="U115" i="1"/>
  <c r="V115" i="1"/>
  <c r="W115" i="1"/>
  <c r="S110" i="1"/>
  <c r="T110" i="1"/>
  <c r="R110" i="1"/>
  <c r="Y122" i="1" l="1"/>
  <c r="X122" i="1"/>
  <c r="U114" i="1"/>
  <c r="V114" i="1"/>
  <c r="W114" i="1"/>
  <c r="U69" i="1"/>
  <c r="V69" i="1"/>
  <c r="W69" i="1"/>
  <c r="U74" i="1"/>
  <c r="V74" i="1"/>
  <c r="W74" i="1"/>
  <c r="U79" i="1"/>
  <c r="V79" i="1"/>
  <c r="W79" i="1"/>
  <c r="S75" i="1"/>
  <c r="T75" i="1"/>
  <c r="R75" i="1"/>
  <c r="S80" i="1" l="1"/>
  <c r="V80" i="1" s="1"/>
  <c r="AB80" i="1" s="1"/>
  <c r="T80" i="1"/>
  <c r="W80" i="1" s="1"/>
  <c r="AC80" i="1" s="1"/>
  <c r="R80" i="1"/>
  <c r="U80" i="1" s="1"/>
  <c r="AA80" i="1" s="1"/>
  <c r="U81" i="1"/>
  <c r="AA81" i="1" s="1"/>
  <c r="V81" i="1"/>
  <c r="AB81" i="1" s="1"/>
  <c r="W81" i="1"/>
  <c r="AC81" i="1" s="1"/>
  <c r="T120" i="1"/>
  <c r="S120" i="1"/>
  <c r="R120" i="1"/>
  <c r="T117" i="1"/>
  <c r="S117" i="1"/>
  <c r="R117" i="1"/>
  <c r="T109" i="1"/>
  <c r="R109" i="1"/>
  <c r="T105" i="1"/>
  <c r="S105" i="1"/>
  <c r="R105" i="1"/>
  <c r="R104" i="1" s="1"/>
  <c r="T88" i="1"/>
  <c r="S88" i="1"/>
  <c r="R88" i="1"/>
  <c r="T83" i="1"/>
  <c r="T82" i="1" s="1"/>
  <c r="S83" i="1"/>
  <c r="R83" i="1"/>
  <c r="R82" i="1" s="1"/>
  <c r="R66" i="1" s="1"/>
  <c r="T72" i="1"/>
  <c r="S72" i="1"/>
  <c r="R72" i="1"/>
  <c r="T64" i="1"/>
  <c r="S64" i="1"/>
  <c r="R64" i="1"/>
  <c r="T44" i="1"/>
  <c r="S44" i="1"/>
  <c r="R44" i="1"/>
  <c r="T41" i="1"/>
  <c r="S41" i="1"/>
  <c r="R41" i="1"/>
  <c r="T38" i="1"/>
  <c r="S38" i="1"/>
  <c r="R38" i="1"/>
  <c r="T36" i="1"/>
  <c r="S36" i="1"/>
  <c r="R36" i="1"/>
  <c r="T33" i="1"/>
  <c r="S33" i="1"/>
  <c r="R33" i="1"/>
  <c r="T29" i="1"/>
  <c r="S29" i="1"/>
  <c r="R29" i="1"/>
  <c r="T25" i="1"/>
  <c r="S25" i="1"/>
  <c r="R25" i="1"/>
  <c r="T21" i="1"/>
  <c r="S21" i="1"/>
  <c r="R21" i="1"/>
  <c r="T19" i="1"/>
  <c r="S19" i="1"/>
  <c r="R19" i="1"/>
  <c r="T17" i="1"/>
  <c r="T16" i="1" s="1"/>
  <c r="S17" i="1"/>
  <c r="S16" i="1" s="1"/>
  <c r="R17" i="1"/>
  <c r="R16" i="1" s="1"/>
  <c r="T66" i="1" l="1"/>
  <c r="R87" i="1"/>
  <c r="R63" i="1" s="1"/>
  <c r="S104" i="1"/>
  <c r="S87" i="1"/>
  <c r="S82" i="1"/>
  <c r="S66" i="1" s="1"/>
  <c r="T104" i="1"/>
  <c r="S109" i="1"/>
  <c r="Q121" i="1"/>
  <c r="W121" i="1" s="1"/>
  <c r="P121" i="1"/>
  <c r="V121" i="1" s="1"/>
  <c r="O121" i="1"/>
  <c r="U121" i="1" s="1"/>
  <c r="M120" i="1"/>
  <c r="P120" i="1" s="1"/>
  <c r="V120" i="1" s="1"/>
  <c r="N120" i="1"/>
  <c r="Q120" i="1" s="1"/>
  <c r="W120" i="1" s="1"/>
  <c r="L120" i="1"/>
  <c r="O120" i="1" s="1"/>
  <c r="U120" i="1" s="1"/>
  <c r="M110" i="1"/>
  <c r="N110" i="1"/>
  <c r="L110" i="1"/>
  <c r="O113" i="1"/>
  <c r="U113" i="1" s="1"/>
  <c r="AA113" i="1" s="1"/>
  <c r="P113" i="1"/>
  <c r="V113" i="1" s="1"/>
  <c r="AB113" i="1" s="1"/>
  <c r="Q113" i="1"/>
  <c r="W113" i="1" s="1"/>
  <c r="AC113" i="1" s="1"/>
  <c r="O70" i="1"/>
  <c r="U70" i="1" s="1"/>
  <c r="AA70" i="1" s="1"/>
  <c r="P70" i="1"/>
  <c r="V70" i="1" s="1"/>
  <c r="AB70" i="1" s="1"/>
  <c r="Q70" i="1"/>
  <c r="W70" i="1" s="1"/>
  <c r="AC70" i="1" s="1"/>
  <c r="R61" i="1" l="1"/>
  <c r="T87" i="1"/>
  <c r="O96" i="1"/>
  <c r="U96" i="1" s="1"/>
  <c r="AA96" i="1" s="1"/>
  <c r="P96" i="1"/>
  <c r="V96" i="1" s="1"/>
  <c r="AB96" i="1" s="1"/>
  <c r="Q96" i="1"/>
  <c r="W96" i="1" s="1"/>
  <c r="AC96" i="1" s="1"/>
  <c r="M88" i="1"/>
  <c r="N88" i="1"/>
  <c r="L88" i="1"/>
  <c r="S63" i="1" l="1"/>
  <c r="T63" i="1"/>
  <c r="R122" i="1"/>
  <c r="L105" i="1"/>
  <c r="M105" i="1"/>
  <c r="N105" i="1"/>
  <c r="N117" i="1"/>
  <c r="N109" i="1"/>
  <c r="M109" i="1"/>
  <c r="L109" i="1"/>
  <c r="N83" i="1"/>
  <c r="N82" i="1" s="1"/>
  <c r="M83" i="1"/>
  <c r="M82" i="1" s="1"/>
  <c r="L83" i="1"/>
  <c r="N75" i="1"/>
  <c r="M75" i="1"/>
  <c r="L75" i="1"/>
  <c r="N72" i="1"/>
  <c r="M72" i="1"/>
  <c r="L72" i="1"/>
  <c r="N64" i="1"/>
  <c r="M64" i="1"/>
  <c r="L64" i="1"/>
  <c r="N44" i="1"/>
  <c r="M44" i="1"/>
  <c r="L44" i="1"/>
  <c r="N41" i="1"/>
  <c r="M41" i="1"/>
  <c r="L41" i="1"/>
  <c r="N38" i="1"/>
  <c r="M38" i="1"/>
  <c r="L38" i="1"/>
  <c r="N36" i="1"/>
  <c r="M36" i="1"/>
  <c r="L36" i="1"/>
  <c r="N33" i="1"/>
  <c r="M33" i="1"/>
  <c r="L33" i="1"/>
  <c r="N29" i="1"/>
  <c r="M29" i="1"/>
  <c r="L29" i="1"/>
  <c r="N25" i="1"/>
  <c r="M25" i="1"/>
  <c r="L25" i="1"/>
  <c r="N21" i="1"/>
  <c r="M21" i="1"/>
  <c r="L21" i="1"/>
  <c r="N19" i="1"/>
  <c r="M19" i="1"/>
  <c r="L19" i="1"/>
  <c r="N17" i="1"/>
  <c r="M17" i="1"/>
  <c r="L17" i="1"/>
  <c r="N66" i="1" l="1"/>
  <c r="T61" i="1"/>
  <c r="S61" i="1"/>
  <c r="L16" i="1"/>
  <c r="M16" i="1"/>
  <c r="M66" i="1"/>
  <c r="M104" i="1"/>
  <c r="N104" i="1"/>
  <c r="N16" i="1"/>
  <c r="L82" i="1"/>
  <c r="L66" i="1" s="1"/>
  <c r="L104" i="1"/>
  <c r="M117" i="1"/>
  <c r="L117" i="1"/>
  <c r="G105" i="1"/>
  <c r="H105" i="1"/>
  <c r="F105" i="1"/>
  <c r="K108" i="1"/>
  <c r="Q108" i="1" s="1"/>
  <c r="W108" i="1" s="1"/>
  <c r="AC108" i="1" s="1"/>
  <c r="J108" i="1"/>
  <c r="P108" i="1" s="1"/>
  <c r="V108" i="1" s="1"/>
  <c r="AB108" i="1" s="1"/>
  <c r="I108" i="1"/>
  <c r="O108" i="1" s="1"/>
  <c r="U108" i="1" s="1"/>
  <c r="AA108" i="1" s="1"/>
  <c r="S122" i="1" l="1"/>
  <c r="T122" i="1"/>
  <c r="M87" i="1"/>
  <c r="M63" i="1" s="1"/>
  <c r="M61" i="1" s="1"/>
  <c r="N87" i="1"/>
  <c r="L87" i="1"/>
  <c r="G118" i="1"/>
  <c r="I112" i="1"/>
  <c r="O112" i="1" s="1"/>
  <c r="U112" i="1" s="1"/>
  <c r="AA112" i="1" s="1"/>
  <c r="J112" i="1"/>
  <c r="P112" i="1" s="1"/>
  <c r="V112" i="1" s="1"/>
  <c r="AB112" i="1" s="1"/>
  <c r="K112" i="1"/>
  <c r="Q112" i="1" s="1"/>
  <c r="W112" i="1" s="1"/>
  <c r="AC112" i="1" s="1"/>
  <c r="G110" i="1"/>
  <c r="H110" i="1"/>
  <c r="F110" i="1"/>
  <c r="N63" i="1" l="1"/>
  <c r="N61" i="1" s="1"/>
  <c r="L63" i="1"/>
  <c r="L61" i="1" s="1"/>
  <c r="F118" i="1"/>
  <c r="N122" i="1" l="1"/>
  <c r="M122" i="1"/>
  <c r="F72" i="1"/>
  <c r="G72" i="1"/>
  <c r="H72" i="1"/>
  <c r="L122" i="1" l="1"/>
  <c r="I78" i="1"/>
  <c r="O78" i="1" s="1"/>
  <c r="U78" i="1" s="1"/>
  <c r="AA78" i="1" s="1"/>
  <c r="J78" i="1"/>
  <c r="P78" i="1" s="1"/>
  <c r="V78" i="1" s="1"/>
  <c r="AB78" i="1" s="1"/>
  <c r="K78" i="1"/>
  <c r="Q78" i="1" s="1"/>
  <c r="W78" i="1" s="1"/>
  <c r="AC78" i="1" s="1"/>
  <c r="G75" i="1"/>
  <c r="H75" i="1"/>
  <c r="F75" i="1"/>
  <c r="G117" i="1" l="1"/>
  <c r="J117" i="1" s="1"/>
  <c r="P117" i="1" s="1"/>
  <c r="V117" i="1" s="1"/>
  <c r="AB117" i="1" s="1"/>
  <c r="H117" i="1"/>
  <c r="F117" i="1"/>
  <c r="I117" i="1" s="1"/>
  <c r="O117" i="1" s="1"/>
  <c r="U117" i="1" s="1"/>
  <c r="AA117" i="1" s="1"/>
  <c r="K117" i="1"/>
  <c r="Q117" i="1" s="1"/>
  <c r="W117" i="1" s="1"/>
  <c r="AC117" i="1" s="1"/>
  <c r="I118" i="1"/>
  <c r="O118" i="1" s="1"/>
  <c r="U118" i="1" s="1"/>
  <c r="AA118" i="1" s="1"/>
  <c r="J118" i="1"/>
  <c r="P118" i="1" s="1"/>
  <c r="V118" i="1" s="1"/>
  <c r="AB118" i="1" s="1"/>
  <c r="K118" i="1"/>
  <c r="Q118" i="1" s="1"/>
  <c r="W118" i="1" s="1"/>
  <c r="AC118" i="1" s="1"/>
  <c r="K111" i="1"/>
  <c r="Q111" i="1" s="1"/>
  <c r="W111" i="1" s="1"/>
  <c r="AC111" i="1" s="1"/>
  <c r="J111" i="1"/>
  <c r="P111" i="1" s="1"/>
  <c r="V111" i="1" s="1"/>
  <c r="AB111" i="1" s="1"/>
  <c r="I111" i="1"/>
  <c r="O111" i="1" s="1"/>
  <c r="U111" i="1" s="1"/>
  <c r="AA111" i="1" s="1"/>
  <c r="K107" i="1"/>
  <c r="Q107" i="1" s="1"/>
  <c r="W107" i="1" s="1"/>
  <c r="AC107" i="1" s="1"/>
  <c r="J107" i="1"/>
  <c r="P107" i="1" s="1"/>
  <c r="V107" i="1" s="1"/>
  <c r="AB107" i="1" s="1"/>
  <c r="I107" i="1"/>
  <c r="O107" i="1" s="1"/>
  <c r="U107" i="1" s="1"/>
  <c r="AA107" i="1" s="1"/>
  <c r="K106" i="1"/>
  <c r="Q106" i="1" s="1"/>
  <c r="W106" i="1" s="1"/>
  <c r="AC106" i="1" s="1"/>
  <c r="J106" i="1"/>
  <c r="P106" i="1" s="1"/>
  <c r="V106" i="1" s="1"/>
  <c r="AB106" i="1" s="1"/>
  <c r="I106" i="1"/>
  <c r="O106" i="1" s="1"/>
  <c r="U106" i="1" s="1"/>
  <c r="AA106" i="1" s="1"/>
  <c r="K103" i="1"/>
  <c r="Q103" i="1" s="1"/>
  <c r="W103" i="1" s="1"/>
  <c r="AC103" i="1" s="1"/>
  <c r="J103" i="1"/>
  <c r="P103" i="1" s="1"/>
  <c r="V103" i="1" s="1"/>
  <c r="AB103" i="1" s="1"/>
  <c r="I103" i="1"/>
  <c r="O103" i="1" s="1"/>
  <c r="U103" i="1" s="1"/>
  <c r="AA103" i="1" s="1"/>
  <c r="K102" i="1"/>
  <c r="Q102" i="1" s="1"/>
  <c r="W102" i="1" s="1"/>
  <c r="AC102" i="1" s="1"/>
  <c r="J102" i="1"/>
  <c r="P102" i="1" s="1"/>
  <c r="V102" i="1" s="1"/>
  <c r="AB102" i="1" s="1"/>
  <c r="I102" i="1"/>
  <c r="O102" i="1" s="1"/>
  <c r="U102" i="1" s="1"/>
  <c r="AA102" i="1" s="1"/>
  <c r="K101" i="1"/>
  <c r="Q101" i="1" s="1"/>
  <c r="W101" i="1" s="1"/>
  <c r="AC101" i="1" s="1"/>
  <c r="J101" i="1"/>
  <c r="P101" i="1" s="1"/>
  <c r="V101" i="1" s="1"/>
  <c r="AB101" i="1" s="1"/>
  <c r="I101" i="1"/>
  <c r="O101" i="1" s="1"/>
  <c r="U101" i="1" s="1"/>
  <c r="AA101" i="1" s="1"/>
  <c r="K100" i="1"/>
  <c r="Q100" i="1" s="1"/>
  <c r="W100" i="1" s="1"/>
  <c r="AC100" i="1" s="1"/>
  <c r="J100" i="1"/>
  <c r="P100" i="1" s="1"/>
  <c r="V100" i="1" s="1"/>
  <c r="AB100" i="1" s="1"/>
  <c r="I100" i="1"/>
  <c r="O100" i="1" s="1"/>
  <c r="U100" i="1" s="1"/>
  <c r="AA100" i="1" s="1"/>
  <c r="K99" i="1"/>
  <c r="Q99" i="1" s="1"/>
  <c r="W99" i="1" s="1"/>
  <c r="AC99" i="1" s="1"/>
  <c r="J99" i="1"/>
  <c r="P99" i="1" s="1"/>
  <c r="V99" i="1" s="1"/>
  <c r="AB99" i="1" s="1"/>
  <c r="I99" i="1"/>
  <c r="O99" i="1" s="1"/>
  <c r="U99" i="1" s="1"/>
  <c r="AA99" i="1" s="1"/>
  <c r="K98" i="1"/>
  <c r="Q98" i="1" s="1"/>
  <c r="W98" i="1" s="1"/>
  <c r="AC98" i="1" s="1"/>
  <c r="J98" i="1"/>
  <c r="P98" i="1" s="1"/>
  <c r="V98" i="1" s="1"/>
  <c r="AB98" i="1" s="1"/>
  <c r="I98" i="1"/>
  <c r="O98" i="1" s="1"/>
  <c r="U98" i="1" s="1"/>
  <c r="AA98" i="1" s="1"/>
  <c r="K97" i="1"/>
  <c r="Q97" i="1" s="1"/>
  <c r="W97" i="1" s="1"/>
  <c r="AC97" i="1" s="1"/>
  <c r="J97" i="1"/>
  <c r="P97" i="1" s="1"/>
  <c r="V97" i="1" s="1"/>
  <c r="AB97" i="1" s="1"/>
  <c r="I97" i="1"/>
  <c r="O97" i="1" s="1"/>
  <c r="U97" i="1" s="1"/>
  <c r="AA97" i="1" s="1"/>
  <c r="K95" i="1"/>
  <c r="Q95" i="1" s="1"/>
  <c r="W95" i="1" s="1"/>
  <c r="AC95" i="1" s="1"/>
  <c r="J95" i="1"/>
  <c r="P95" i="1" s="1"/>
  <c r="V95" i="1" s="1"/>
  <c r="AB95" i="1" s="1"/>
  <c r="I95" i="1"/>
  <c r="O95" i="1" s="1"/>
  <c r="U95" i="1" s="1"/>
  <c r="AA95" i="1" s="1"/>
  <c r="K94" i="1"/>
  <c r="Q94" i="1" s="1"/>
  <c r="W94" i="1" s="1"/>
  <c r="AC94" i="1" s="1"/>
  <c r="J94" i="1"/>
  <c r="P94" i="1" s="1"/>
  <c r="V94" i="1" s="1"/>
  <c r="AB94" i="1" s="1"/>
  <c r="I94" i="1"/>
  <c r="O94" i="1" s="1"/>
  <c r="U94" i="1" s="1"/>
  <c r="AA94" i="1" s="1"/>
  <c r="K93" i="1"/>
  <c r="Q93" i="1" s="1"/>
  <c r="W93" i="1" s="1"/>
  <c r="AC93" i="1" s="1"/>
  <c r="J93" i="1"/>
  <c r="P93" i="1" s="1"/>
  <c r="V93" i="1" s="1"/>
  <c r="AB93" i="1" s="1"/>
  <c r="I93" i="1"/>
  <c r="O93" i="1" s="1"/>
  <c r="U93" i="1" s="1"/>
  <c r="AA93" i="1" s="1"/>
  <c r="K92" i="1"/>
  <c r="Q92" i="1" s="1"/>
  <c r="W92" i="1" s="1"/>
  <c r="AC92" i="1" s="1"/>
  <c r="J92" i="1"/>
  <c r="P92" i="1" s="1"/>
  <c r="V92" i="1" s="1"/>
  <c r="AB92" i="1" s="1"/>
  <c r="I92" i="1"/>
  <c r="O92" i="1" s="1"/>
  <c r="U92" i="1" s="1"/>
  <c r="AA92" i="1" s="1"/>
  <c r="K91" i="1"/>
  <c r="Q91" i="1" s="1"/>
  <c r="W91" i="1" s="1"/>
  <c r="AC91" i="1" s="1"/>
  <c r="J91" i="1"/>
  <c r="P91" i="1" s="1"/>
  <c r="V91" i="1" s="1"/>
  <c r="AB91" i="1" s="1"/>
  <c r="I91" i="1"/>
  <c r="O91" i="1" s="1"/>
  <c r="U91" i="1" s="1"/>
  <c r="AA91" i="1" s="1"/>
  <c r="K90" i="1"/>
  <c r="Q90" i="1" s="1"/>
  <c r="W90" i="1" s="1"/>
  <c r="AC90" i="1" s="1"/>
  <c r="J90" i="1"/>
  <c r="P90" i="1" s="1"/>
  <c r="V90" i="1" s="1"/>
  <c r="AB90" i="1" s="1"/>
  <c r="I90" i="1"/>
  <c r="O90" i="1" s="1"/>
  <c r="U90" i="1" s="1"/>
  <c r="AA90" i="1" s="1"/>
  <c r="K89" i="1"/>
  <c r="Q89" i="1" s="1"/>
  <c r="W89" i="1" s="1"/>
  <c r="AC89" i="1" s="1"/>
  <c r="J89" i="1"/>
  <c r="P89" i="1" s="1"/>
  <c r="V89" i="1" s="1"/>
  <c r="AB89" i="1" s="1"/>
  <c r="I89" i="1"/>
  <c r="O89" i="1" s="1"/>
  <c r="U89" i="1" s="1"/>
  <c r="AA89" i="1" s="1"/>
  <c r="K85" i="1"/>
  <c r="Q85" i="1" s="1"/>
  <c r="W85" i="1" s="1"/>
  <c r="AC85" i="1" s="1"/>
  <c r="J85" i="1"/>
  <c r="P85" i="1" s="1"/>
  <c r="V85" i="1" s="1"/>
  <c r="AB85" i="1" s="1"/>
  <c r="I85" i="1"/>
  <c r="O85" i="1" s="1"/>
  <c r="U85" i="1" s="1"/>
  <c r="AA85" i="1" s="1"/>
  <c r="K84" i="1"/>
  <c r="Q84" i="1" s="1"/>
  <c r="W84" i="1" s="1"/>
  <c r="AC84" i="1" s="1"/>
  <c r="J84" i="1"/>
  <c r="P84" i="1" s="1"/>
  <c r="V84" i="1" s="1"/>
  <c r="AB84" i="1" s="1"/>
  <c r="I84" i="1"/>
  <c r="O84" i="1" s="1"/>
  <c r="U84" i="1" s="1"/>
  <c r="AA84" i="1" s="1"/>
  <c r="K77" i="1"/>
  <c r="Q77" i="1" s="1"/>
  <c r="W77" i="1" s="1"/>
  <c r="AC77" i="1" s="1"/>
  <c r="J77" i="1"/>
  <c r="P77" i="1" s="1"/>
  <c r="V77" i="1" s="1"/>
  <c r="AB77" i="1" s="1"/>
  <c r="I77" i="1"/>
  <c r="O77" i="1" s="1"/>
  <c r="U77" i="1" s="1"/>
  <c r="AA77" i="1" s="1"/>
  <c r="K76" i="1"/>
  <c r="Q76" i="1" s="1"/>
  <c r="W76" i="1" s="1"/>
  <c r="AC76" i="1" s="1"/>
  <c r="J76" i="1"/>
  <c r="P76" i="1" s="1"/>
  <c r="V76" i="1" s="1"/>
  <c r="AB76" i="1" s="1"/>
  <c r="I76" i="1"/>
  <c r="O76" i="1" s="1"/>
  <c r="U76" i="1" s="1"/>
  <c r="AA76" i="1" s="1"/>
  <c r="K73" i="1"/>
  <c r="Q73" i="1" s="1"/>
  <c r="W73" i="1" s="1"/>
  <c r="AC73" i="1" s="1"/>
  <c r="J73" i="1"/>
  <c r="P73" i="1" s="1"/>
  <c r="V73" i="1" s="1"/>
  <c r="AB73" i="1" s="1"/>
  <c r="I73" i="1"/>
  <c r="O73" i="1" s="1"/>
  <c r="U73" i="1" s="1"/>
  <c r="AA73" i="1" s="1"/>
  <c r="K68" i="1"/>
  <c r="Q68" i="1" s="1"/>
  <c r="W68" i="1" s="1"/>
  <c r="AC68" i="1" s="1"/>
  <c r="J68" i="1"/>
  <c r="P68" i="1" s="1"/>
  <c r="V68" i="1" s="1"/>
  <c r="AB68" i="1" s="1"/>
  <c r="I68" i="1"/>
  <c r="O68" i="1" s="1"/>
  <c r="U68" i="1" s="1"/>
  <c r="AA68" i="1" s="1"/>
  <c r="K65" i="1"/>
  <c r="Q65" i="1" s="1"/>
  <c r="W65" i="1" s="1"/>
  <c r="AC65" i="1" s="1"/>
  <c r="J65" i="1"/>
  <c r="P65" i="1" s="1"/>
  <c r="V65" i="1" s="1"/>
  <c r="AB65" i="1" s="1"/>
  <c r="I65" i="1"/>
  <c r="O65" i="1" s="1"/>
  <c r="U65" i="1" s="1"/>
  <c r="AA65" i="1" s="1"/>
  <c r="K48" i="1"/>
  <c r="Q48" i="1" s="1"/>
  <c r="W48" i="1" s="1"/>
  <c r="AC48" i="1" s="1"/>
  <c r="J48" i="1"/>
  <c r="P48" i="1" s="1"/>
  <c r="V48" i="1" s="1"/>
  <c r="AB48" i="1" s="1"/>
  <c r="I48" i="1"/>
  <c r="O48" i="1" s="1"/>
  <c r="U48" i="1" s="1"/>
  <c r="AA48" i="1" s="1"/>
  <c r="K47" i="1"/>
  <c r="Q47" i="1" s="1"/>
  <c r="W47" i="1" s="1"/>
  <c r="AC47" i="1" s="1"/>
  <c r="J47" i="1"/>
  <c r="P47" i="1" s="1"/>
  <c r="V47" i="1" s="1"/>
  <c r="AB47" i="1" s="1"/>
  <c r="I47" i="1"/>
  <c r="O47" i="1" s="1"/>
  <c r="U47" i="1" s="1"/>
  <c r="AA47" i="1" s="1"/>
  <c r="K46" i="1"/>
  <c r="Q46" i="1" s="1"/>
  <c r="W46" i="1" s="1"/>
  <c r="AC46" i="1" s="1"/>
  <c r="J46" i="1"/>
  <c r="P46" i="1" s="1"/>
  <c r="V46" i="1" s="1"/>
  <c r="AB46" i="1" s="1"/>
  <c r="I46" i="1"/>
  <c r="O46" i="1" s="1"/>
  <c r="U46" i="1" s="1"/>
  <c r="AA46" i="1" s="1"/>
  <c r="K45" i="1"/>
  <c r="Q45" i="1" s="1"/>
  <c r="W45" i="1" s="1"/>
  <c r="AC45" i="1" s="1"/>
  <c r="J45" i="1"/>
  <c r="P45" i="1" s="1"/>
  <c r="V45" i="1" s="1"/>
  <c r="AB45" i="1" s="1"/>
  <c r="I45" i="1"/>
  <c r="O45" i="1" s="1"/>
  <c r="U45" i="1" s="1"/>
  <c r="AA45" i="1" s="1"/>
  <c r="K43" i="1"/>
  <c r="Q43" i="1" s="1"/>
  <c r="W43" i="1" s="1"/>
  <c r="AC43" i="1" s="1"/>
  <c r="J43" i="1"/>
  <c r="P43" i="1" s="1"/>
  <c r="V43" i="1" s="1"/>
  <c r="AB43" i="1" s="1"/>
  <c r="I43" i="1"/>
  <c r="O43" i="1" s="1"/>
  <c r="U43" i="1" s="1"/>
  <c r="AA43" i="1" s="1"/>
  <c r="K42" i="1"/>
  <c r="Q42" i="1" s="1"/>
  <c r="W42" i="1" s="1"/>
  <c r="AC42" i="1" s="1"/>
  <c r="J42" i="1"/>
  <c r="P42" i="1" s="1"/>
  <c r="V42" i="1" s="1"/>
  <c r="AB42" i="1" s="1"/>
  <c r="I42" i="1"/>
  <c r="O42" i="1" s="1"/>
  <c r="U42" i="1" s="1"/>
  <c r="AA42" i="1" s="1"/>
  <c r="K40" i="1"/>
  <c r="Q40" i="1" s="1"/>
  <c r="W40" i="1" s="1"/>
  <c r="AC40" i="1" s="1"/>
  <c r="J40" i="1"/>
  <c r="P40" i="1" s="1"/>
  <c r="V40" i="1" s="1"/>
  <c r="AB40" i="1" s="1"/>
  <c r="I40" i="1"/>
  <c r="O40" i="1" s="1"/>
  <c r="U40" i="1" s="1"/>
  <c r="AA40" i="1" s="1"/>
  <c r="K39" i="1"/>
  <c r="Q39" i="1" s="1"/>
  <c r="W39" i="1" s="1"/>
  <c r="AC39" i="1" s="1"/>
  <c r="J39" i="1"/>
  <c r="P39" i="1" s="1"/>
  <c r="V39" i="1" s="1"/>
  <c r="AB39" i="1" s="1"/>
  <c r="I39" i="1"/>
  <c r="O39" i="1" s="1"/>
  <c r="U39" i="1" s="1"/>
  <c r="AA39" i="1" s="1"/>
  <c r="K37" i="1"/>
  <c r="Q37" i="1" s="1"/>
  <c r="W37" i="1" s="1"/>
  <c r="AC37" i="1" s="1"/>
  <c r="J37" i="1"/>
  <c r="P37" i="1" s="1"/>
  <c r="V37" i="1" s="1"/>
  <c r="AB37" i="1" s="1"/>
  <c r="I37" i="1"/>
  <c r="O37" i="1" s="1"/>
  <c r="U37" i="1" s="1"/>
  <c r="AA37" i="1" s="1"/>
  <c r="K35" i="1"/>
  <c r="Q35" i="1" s="1"/>
  <c r="W35" i="1" s="1"/>
  <c r="AC35" i="1" s="1"/>
  <c r="J35" i="1"/>
  <c r="P35" i="1" s="1"/>
  <c r="V35" i="1" s="1"/>
  <c r="AB35" i="1" s="1"/>
  <c r="I35" i="1"/>
  <c r="O35" i="1" s="1"/>
  <c r="U35" i="1" s="1"/>
  <c r="AA35" i="1" s="1"/>
  <c r="K34" i="1"/>
  <c r="Q34" i="1" s="1"/>
  <c r="W34" i="1" s="1"/>
  <c r="AC34" i="1" s="1"/>
  <c r="J34" i="1"/>
  <c r="P34" i="1" s="1"/>
  <c r="V34" i="1" s="1"/>
  <c r="AB34" i="1" s="1"/>
  <c r="I34" i="1"/>
  <c r="O34" i="1" s="1"/>
  <c r="U34" i="1" s="1"/>
  <c r="AA34" i="1" s="1"/>
  <c r="K32" i="1"/>
  <c r="Q32" i="1" s="1"/>
  <c r="W32" i="1" s="1"/>
  <c r="AC32" i="1" s="1"/>
  <c r="J32" i="1"/>
  <c r="P32" i="1" s="1"/>
  <c r="V32" i="1" s="1"/>
  <c r="AB32" i="1" s="1"/>
  <c r="I32" i="1"/>
  <c r="O32" i="1" s="1"/>
  <c r="U32" i="1" s="1"/>
  <c r="AA32" i="1" s="1"/>
  <c r="K31" i="1"/>
  <c r="Q31" i="1" s="1"/>
  <c r="W31" i="1" s="1"/>
  <c r="AC31" i="1" s="1"/>
  <c r="J31" i="1"/>
  <c r="P31" i="1" s="1"/>
  <c r="V31" i="1" s="1"/>
  <c r="AB31" i="1" s="1"/>
  <c r="I31" i="1"/>
  <c r="O31" i="1" s="1"/>
  <c r="U31" i="1" s="1"/>
  <c r="AA31" i="1" s="1"/>
  <c r="K30" i="1"/>
  <c r="Q30" i="1" s="1"/>
  <c r="W30" i="1" s="1"/>
  <c r="AC30" i="1" s="1"/>
  <c r="J30" i="1"/>
  <c r="P30" i="1" s="1"/>
  <c r="V30" i="1" s="1"/>
  <c r="AB30" i="1" s="1"/>
  <c r="I30" i="1"/>
  <c r="O30" i="1" s="1"/>
  <c r="U30" i="1" s="1"/>
  <c r="AA30" i="1" s="1"/>
  <c r="K28" i="1"/>
  <c r="Q28" i="1" s="1"/>
  <c r="W28" i="1" s="1"/>
  <c r="AC28" i="1" s="1"/>
  <c r="J28" i="1"/>
  <c r="P28" i="1" s="1"/>
  <c r="V28" i="1" s="1"/>
  <c r="AB28" i="1" s="1"/>
  <c r="I28" i="1"/>
  <c r="O28" i="1" s="1"/>
  <c r="U28" i="1" s="1"/>
  <c r="AA28" i="1" s="1"/>
  <c r="K27" i="1"/>
  <c r="Q27" i="1" s="1"/>
  <c r="W27" i="1" s="1"/>
  <c r="AC27" i="1" s="1"/>
  <c r="J27" i="1"/>
  <c r="P27" i="1" s="1"/>
  <c r="V27" i="1" s="1"/>
  <c r="AB27" i="1" s="1"/>
  <c r="I27" i="1"/>
  <c r="O27" i="1" s="1"/>
  <c r="U27" i="1" s="1"/>
  <c r="AA27" i="1" s="1"/>
  <c r="K26" i="1"/>
  <c r="Q26" i="1" s="1"/>
  <c r="W26" i="1" s="1"/>
  <c r="AC26" i="1" s="1"/>
  <c r="J26" i="1"/>
  <c r="P26" i="1" s="1"/>
  <c r="V26" i="1" s="1"/>
  <c r="AB26" i="1" s="1"/>
  <c r="I26" i="1"/>
  <c r="O26" i="1" s="1"/>
  <c r="U26" i="1" s="1"/>
  <c r="AA26" i="1" s="1"/>
  <c r="K24" i="1"/>
  <c r="Q24" i="1" s="1"/>
  <c r="W24" i="1" s="1"/>
  <c r="AC24" i="1" s="1"/>
  <c r="J24" i="1"/>
  <c r="P24" i="1" s="1"/>
  <c r="V24" i="1" s="1"/>
  <c r="AB24" i="1" s="1"/>
  <c r="I24" i="1"/>
  <c r="O24" i="1" s="1"/>
  <c r="U24" i="1" s="1"/>
  <c r="AA24" i="1" s="1"/>
  <c r="K23" i="1"/>
  <c r="Q23" i="1" s="1"/>
  <c r="W23" i="1" s="1"/>
  <c r="AC23" i="1" s="1"/>
  <c r="J23" i="1"/>
  <c r="P23" i="1" s="1"/>
  <c r="V23" i="1" s="1"/>
  <c r="AB23" i="1" s="1"/>
  <c r="I23" i="1"/>
  <c r="O23" i="1" s="1"/>
  <c r="U23" i="1" s="1"/>
  <c r="AA23" i="1" s="1"/>
  <c r="K22" i="1"/>
  <c r="Q22" i="1" s="1"/>
  <c r="W22" i="1" s="1"/>
  <c r="AC22" i="1" s="1"/>
  <c r="J22" i="1"/>
  <c r="P22" i="1" s="1"/>
  <c r="V22" i="1" s="1"/>
  <c r="AB22" i="1" s="1"/>
  <c r="I22" i="1"/>
  <c r="O22" i="1" s="1"/>
  <c r="U22" i="1" s="1"/>
  <c r="AA22" i="1" s="1"/>
  <c r="K20" i="1"/>
  <c r="Q20" i="1" s="1"/>
  <c r="W20" i="1" s="1"/>
  <c r="AC20" i="1" s="1"/>
  <c r="J20" i="1"/>
  <c r="P20" i="1" s="1"/>
  <c r="V20" i="1" s="1"/>
  <c r="AB20" i="1" s="1"/>
  <c r="I20" i="1"/>
  <c r="O20" i="1" s="1"/>
  <c r="U20" i="1" s="1"/>
  <c r="AA20" i="1" s="1"/>
  <c r="K18" i="1"/>
  <c r="Q18" i="1" s="1"/>
  <c r="W18" i="1" s="1"/>
  <c r="AC18" i="1" s="1"/>
  <c r="J18" i="1"/>
  <c r="P18" i="1" s="1"/>
  <c r="V18" i="1" s="1"/>
  <c r="AB18" i="1" s="1"/>
  <c r="I18" i="1"/>
  <c r="O18" i="1" s="1"/>
  <c r="U18" i="1" s="1"/>
  <c r="AA18" i="1" s="1"/>
  <c r="F109" i="1"/>
  <c r="G109" i="1"/>
  <c r="H109" i="1"/>
  <c r="H104" i="1"/>
  <c r="G104" i="1"/>
  <c r="F88" i="1"/>
  <c r="G88" i="1"/>
  <c r="H88" i="1"/>
  <c r="F83" i="1"/>
  <c r="G83" i="1"/>
  <c r="H83" i="1"/>
  <c r="H82" i="1" s="1"/>
  <c r="E75" i="1"/>
  <c r="I75" i="1"/>
  <c r="O75" i="1" s="1"/>
  <c r="U75" i="1" s="1"/>
  <c r="AA75" i="1" s="1"/>
  <c r="F64" i="1"/>
  <c r="G64" i="1"/>
  <c r="H64" i="1"/>
  <c r="F44" i="1"/>
  <c r="G44" i="1"/>
  <c r="H44" i="1"/>
  <c r="F41" i="1"/>
  <c r="G41" i="1"/>
  <c r="H41" i="1"/>
  <c r="F38" i="1"/>
  <c r="G38" i="1"/>
  <c r="H38" i="1"/>
  <c r="F36" i="1"/>
  <c r="G36" i="1"/>
  <c r="H36" i="1"/>
  <c r="F33" i="1"/>
  <c r="G33" i="1"/>
  <c r="H33" i="1"/>
  <c r="F29" i="1"/>
  <c r="G29" i="1"/>
  <c r="H29" i="1"/>
  <c r="F25" i="1"/>
  <c r="G25" i="1"/>
  <c r="H25" i="1"/>
  <c r="F21" i="1"/>
  <c r="G21" i="1"/>
  <c r="H21" i="1"/>
  <c r="F19" i="1"/>
  <c r="G19" i="1"/>
  <c r="H19" i="1"/>
  <c r="F17" i="1"/>
  <c r="G17" i="1"/>
  <c r="H17" i="1"/>
  <c r="H87" i="1" l="1"/>
  <c r="G87" i="1"/>
  <c r="K75" i="1"/>
  <c r="Q75" i="1" s="1"/>
  <c r="W75" i="1" s="1"/>
  <c r="AC75" i="1" s="1"/>
  <c r="F16" i="1"/>
  <c r="H16" i="1"/>
  <c r="G82" i="1"/>
  <c r="G66" i="1" s="1"/>
  <c r="G16" i="1"/>
  <c r="F82" i="1"/>
  <c r="F104" i="1"/>
  <c r="F87" i="1" s="1"/>
  <c r="H66" i="1"/>
  <c r="H63" i="1" l="1"/>
  <c r="H61" i="1" s="1"/>
  <c r="H122" i="1" s="1"/>
  <c r="G63" i="1"/>
  <c r="G61" i="1" s="1"/>
  <c r="G122" i="1" s="1"/>
  <c r="F66" i="1"/>
  <c r="F63" i="1" l="1"/>
  <c r="F61" i="1" s="1"/>
  <c r="F122" i="1" l="1"/>
  <c r="E44" i="1" l="1"/>
  <c r="K44" i="1" s="1"/>
  <c r="Q44" i="1" s="1"/>
  <c r="W44" i="1" s="1"/>
  <c r="AC44" i="1" s="1"/>
  <c r="D44" i="1"/>
  <c r="J44" i="1" s="1"/>
  <c r="P44" i="1" s="1"/>
  <c r="V44" i="1" s="1"/>
  <c r="AB44" i="1" s="1"/>
  <c r="C44" i="1"/>
  <c r="I44" i="1" s="1"/>
  <c r="O44" i="1" s="1"/>
  <c r="U44" i="1" s="1"/>
  <c r="AA44" i="1" s="1"/>
  <c r="E41" i="1"/>
  <c r="K41" i="1" s="1"/>
  <c r="Q41" i="1" s="1"/>
  <c r="W41" i="1" s="1"/>
  <c r="AC41" i="1" s="1"/>
  <c r="D41" i="1"/>
  <c r="J41" i="1" s="1"/>
  <c r="P41" i="1" s="1"/>
  <c r="V41" i="1" s="1"/>
  <c r="AB41" i="1" s="1"/>
  <c r="C41" i="1"/>
  <c r="I41" i="1" s="1"/>
  <c r="O41" i="1" s="1"/>
  <c r="U41" i="1" s="1"/>
  <c r="AA41" i="1" s="1"/>
  <c r="E38" i="1"/>
  <c r="K38" i="1" s="1"/>
  <c r="Q38" i="1" s="1"/>
  <c r="W38" i="1" s="1"/>
  <c r="AC38" i="1" s="1"/>
  <c r="D38" i="1"/>
  <c r="J38" i="1" s="1"/>
  <c r="P38" i="1" s="1"/>
  <c r="V38" i="1" s="1"/>
  <c r="AB38" i="1" s="1"/>
  <c r="C38" i="1"/>
  <c r="I38" i="1" s="1"/>
  <c r="O38" i="1" s="1"/>
  <c r="U38" i="1" s="1"/>
  <c r="AA38" i="1" s="1"/>
  <c r="E36" i="1"/>
  <c r="K36" i="1" s="1"/>
  <c r="Q36" i="1" s="1"/>
  <c r="W36" i="1" s="1"/>
  <c r="AC36" i="1" s="1"/>
  <c r="D36" i="1"/>
  <c r="J36" i="1" s="1"/>
  <c r="P36" i="1" s="1"/>
  <c r="V36" i="1" s="1"/>
  <c r="AB36" i="1" s="1"/>
  <c r="C36" i="1"/>
  <c r="I36" i="1" s="1"/>
  <c r="O36" i="1" s="1"/>
  <c r="U36" i="1" s="1"/>
  <c r="AA36" i="1" s="1"/>
  <c r="E33" i="1"/>
  <c r="K33" i="1" s="1"/>
  <c r="Q33" i="1" s="1"/>
  <c r="W33" i="1" s="1"/>
  <c r="AC33" i="1" s="1"/>
  <c r="D33" i="1"/>
  <c r="J33" i="1" s="1"/>
  <c r="P33" i="1" s="1"/>
  <c r="V33" i="1" s="1"/>
  <c r="AB33" i="1" s="1"/>
  <c r="C33" i="1"/>
  <c r="I33" i="1" s="1"/>
  <c r="O33" i="1" s="1"/>
  <c r="U33" i="1" s="1"/>
  <c r="AA33" i="1" s="1"/>
  <c r="E29" i="1"/>
  <c r="K29" i="1" s="1"/>
  <c r="Q29" i="1" s="1"/>
  <c r="W29" i="1" s="1"/>
  <c r="AC29" i="1" s="1"/>
  <c r="D29" i="1"/>
  <c r="J29" i="1" s="1"/>
  <c r="P29" i="1" s="1"/>
  <c r="V29" i="1" s="1"/>
  <c r="AB29" i="1" s="1"/>
  <c r="C29" i="1"/>
  <c r="I29" i="1" s="1"/>
  <c r="O29" i="1" s="1"/>
  <c r="U29" i="1" s="1"/>
  <c r="AA29" i="1" s="1"/>
  <c r="E25" i="1"/>
  <c r="K25" i="1" s="1"/>
  <c r="Q25" i="1" s="1"/>
  <c r="W25" i="1" s="1"/>
  <c r="AC25" i="1" s="1"/>
  <c r="D25" i="1"/>
  <c r="J25" i="1" s="1"/>
  <c r="P25" i="1" s="1"/>
  <c r="V25" i="1" s="1"/>
  <c r="AB25" i="1" s="1"/>
  <c r="C25" i="1"/>
  <c r="I25" i="1" s="1"/>
  <c r="O25" i="1" s="1"/>
  <c r="U25" i="1" s="1"/>
  <c r="AA25" i="1" s="1"/>
  <c r="E21" i="1"/>
  <c r="K21" i="1" s="1"/>
  <c r="Q21" i="1" s="1"/>
  <c r="W21" i="1" s="1"/>
  <c r="AC21" i="1" s="1"/>
  <c r="D21" i="1"/>
  <c r="J21" i="1" s="1"/>
  <c r="P21" i="1" s="1"/>
  <c r="V21" i="1" s="1"/>
  <c r="AB21" i="1" s="1"/>
  <c r="C21" i="1"/>
  <c r="I21" i="1" s="1"/>
  <c r="O21" i="1" s="1"/>
  <c r="U21" i="1" s="1"/>
  <c r="AA21" i="1" s="1"/>
  <c r="E19" i="1"/>
  <c r="K19" i="1" s="1"/>
  <c r="Q19" i="1" s="1"/>
  <c r="W19" i="1" s="1"/>
  <c r="AC19" i="1" s="1"/>
  <c r="D19" i="1"/>
  <c r="J19" i="1" s="1"/>
  <c r="P19" i="1" s="1"/>
  <c r="V19" i="1" s="1"/>
  <c r="AB19" i="1" s="1"/>
  <c r="C19" i="1"/>
  <c r="I19" i="1" s="1"/>
  <c r="O19" i="1" s="1"/>
  <c r="U19" i="1" s="1"/>
  <c r="AA19" i="1" s="1"/>
  <c r="D17" i="1"/>
  <c r="E17" i="1"/>
  <c r="K17" i="1" s="1"/>
  <c r="Q17" i="1" s="1"/>
  <c r="W17" i="1" s="1"/>
  <c r="AC17" i="1" s="1"/>
  <c r="C17" i="1"/>
  <c r="I17" i="1" s="1"/>
  <c r="O17" i="1" s="1"/>
  <c r="U17" i="1" s="1"/>
  <c r="AA17" i="1" s="1"/>
  <c r="D16" i="1" l="1"/>
  <c r="J16" i="1" s="1"/>
  <c r="P16" i="1" s="1"/>
  <c r="V16" i="1" s="1"/>
  <c r="J17" i="1"/>
  <c r="P17" i="1" s="1"/>
  <c r="V17" i="1" s="1"/>
  <c r="AB17" i="1" s="1"/>
  <c r="C16" i="1"/>
  <c r="I16" i="1" s="1"/>
  <c r="O16" i="1" s="1"/>
  <c r="U16" i="1" s="1"/>
  <c r="E16" i="1"/>
  <c r="K16" i="1" s="1"/>
  <c r="Q16" i="1" s="1"/>
  <c r="W16" i="1" s="1"/>
  <c r="D105" i="1"/>
  <c r="J105" i="1" s="1"/>
  <c r="P105" i="1" s="1"/>
  <c r="V105" i="1" s="1"/>
  <c r="AB105" i="1" s="1"/>
  <c r="E105" i="1"/>
  <c r="K105" i="1" s="1"/>
  <c r="Q105" i="1" s="1"/>
  <c r="W105" i="1" s="1"/>
  <c r="AC105" i="1" s="1"/>
  <c r="C105" i="1"/>
  <c r="I105" i="1" s="1"/>
  <c r="O105" i="1" s="1"/>
  <c r="U105" i="1" s="1"/>
  <c r="AA105" i="1" s="1"/>
  <c r="D75" i="1" l="1"/>
  <c r="J75" i="1" s="1"/>
  <c r="P75" i="1" s="1"/>
  <c r="V75" i="1" s="1"/>
  <c r="AB75" i="1" s="1"/>
  <c r="D88" i="1" l="1"/>
  <c r="J88" i="1" s="1"/>
  <c r="P88" i="1" s="1"/>
  <c r="V88" i="1" s="1"/>
  <c r="AB88" i="1" s="1"/>
  <c r="E88" i="1"/>
  <c r="K88" i="1" s="1"/>
  <c r="Q88" i="1" s="1"/>
  <c r="W88" i="1" s="1"/>
  <c r="AC88" i="1" s="1"/>
  <c r="C88" i="1"/>
  <c r="I88" i="1" s="1"/>
  <c r="O88" i="1" s="1"/>
  <c r="U88" i="1" s="1"/>
  <c r="AA88" i="1" s="1"/>
  <c r="C72" i="1" l="1"/>
  <c r="I72" i="1" s="1"/>
  <c r="O72" i="1" s="1"/>
  <c r="U72" i="1" s="1"/>
  <c r="AA72" i="1" s="1"/>
  <c r="D72" i="1"/>
  <c r="J72" i="1" s="1"/>
  <c r="P72" i="1" s="1"/>
  <c r="V72" i="1" s="1"/>
  <c r="AB72" i="1" s="1"/>
  <c r="E72" i="1"/>
  <c r="K72" i="1" s="1"/>
  <c r="Q72" i="1" s="1"/>
  <c r="W72" i="1" s="1"/>
  <c r="AC72" i="1" s="1"/>
  <c r="C110" i="1" l="1"/>
  <c r="C109" i="1" l="1"/>
  <c r="I109" i="1" s="1"/>
  <c r="O109" i="1" s="1"/>
  <c r="U109" i="1" s="1"/>
  <c r="AA109" i="1" s="1"/>
  <c r="I110" i="1"/>
  <c r="O110" i="1" s="1"/>
  <c r="U110" i="1" s="1"/>
  <c r="AA110" i="1" s="1"/>
  <c r="E110" i="1"/>
  <c r="D110" i="1"/>
  <c r="E104" i="1"/>
  <c r="D104" i="1"/>
  <c r="C104" i="1"/>
  <c r="E83" i="1"/>
  <c r="D83" i="1"/>
  <c r="C83" i="1"/>
  <c r="E64" i="1"/>
  <c r="K64" i="1" s="1"/>
  <c r="Q64" i="1" s="1"/>
  <c r="W64" i="1" s="1"/>
  <c r="AC64" i="1" s="1"/>
  <c r="D64" i="1"/>
  <c r="J64" i="1" s="1"/>
  <c r="P64" i="1" s="1"/>
  <c r="V64" i="1" s="1"/>
  <c r="AB64" i="1" s="1"/>
  <c r="C64" i="1"/>
  <c r="I64" i="1" s="1"/>
  <c r="O64" i="1" s="1"/>
  <c r="U64" i="1" s="1"/>
  <c r="AA64" i="1" s="1"/>
  <c r="D109" i="1" l="1"/>
  <c r="J109" i="1" s="1"/>
  <c r="P109" i="1" s="1"/>
  <c r="V109" i="1" s="1"/>
  <c r="AB109" i="1" s="1"/>
  <c r="J110" i="1"/>
  <c r="P110" i="1" s="1"/>
  <c r="V110" i="1" s="1"/>
  <c r="AB110" i="1" s="1"/>
  <c r="C82" i="1"/>
  <c r="I83" i="1"/>
  <c r="O83" i="1" s="1"/>
  <c r="U83" i="1" s="1"/>
  <c r="AA83" i="1" s="1"/>
  <c r="E82" i="1"/>
  <c r="E66" i="1" s="1"/>
  <c r="K66" i="1" s="1"/>
  <c r="Q66" i="1" s="1"/>
  <c r="W66" i="1" s="1"/>
  <c r="AC66" i="1" s="1"/>
  <c r="K83" i="1"/>
  <c r="Q83" i="1" s="1"/>
  <c r="W83" i="1" s="1"/>
  <c r="AC83" i="1" s="1"/>
  <c r="C87" i="1"/>
  <c r="I87" i="1" s="1"/>
  <c r="O87" i="1" s="1"/>
  <c r="U87" i="1" s="1"/>
  <c r="AA87" i="1" s="1"/>
  <c r="I104" i="1"/>
  <c r="O104" i="1" s="1"/>
  <c r="U104" i="1" s="1"/>
  <c r="AA104" i="1" s="1"/>
  <c r="E109" i="1"/>
  <c r="K109" i="1" s="1"/>
  <c r="Q109" i="1" s="1"/>
  <c r="W109" i="1" s="1"/>
  <c r="AC109" i="1" s="1"/>
  <c r="K110" i="1"/>
  <c r="Q110" i="1" s="1"/>
  <c r="W110" i="1" s="1"/>
  <c r="AC110" i="1" s="1"/>
  <c r="D82" i="1"/>
  <c r="D66" i="1" s="1"/>
  <c r="J66" i="1" s="1"/>
  <c r="P66" i="1" s="1"/>
  <c r="V66" i="1" s="1"/>
  <c r="AB66" i="1" s="1"/>
  <c r="J83" i="1"/>
  <c r="P83" i="1" s="1"/>
  <c r="V83" i="1" s="1"/>
  <c r="AB83" i="1" s="1"/>
  <c r="D87" i="1"/>
  <c r="J87" i="1" s="1"/>
  <c r="P87" i="1" s="1"/>
  <c r="V87" i="1" s="1"/>
  <c r="AB87" i="1" s="1"/>
  <c r="J104" i="1"/>
  <c r="P104" i="1" s="1"/>
  <c r="V104" i="1" s="1"/>
  <c r="AB104" i="1" s="1"/>
  <c r="E87" i="1"/>
  <c r="K87" i="1" s="1"/>
  <c r="Q87" i="1" s="1"/>
  <c r="W87" i="1" s="1"/>
  <c r="AC87" i="1" s="1"/>
  <c r="K104" i="1"/>
  <c r="Q104" i="1" s="1"/>
  <c r="W104" i="1" s="1"/>
  <c r="AC104" i="1" s="1"/>
  <c r="J82" i="1" l="1"/>
  <c r="P82" i="1" s="1"/>
  <c r="V82" i="1" s="1"/>
  <c r="AB82" i="1" s="1"/>
  <c r="K82" i="1"/>
  <c r="Q82" i="1" s="1"/>
  <c r="W82" i="1" s="1"/>
  <c r="AC82" i="1" s="1"/>
  <c r="C66" i="1"/>
  <c r="I82" i="1"/>
  <c r="O82" i="1" s="1"/>
  <c r="U82" i="1" s="1"/>
  <c r="AA82" i="1" s="1"/>
  <c r="E63" i="1"/>
  <c r="D63" i="1"/>
  <c r="I66" i="1" l="1"/>
  <c r="O66" i="1" s="1"/>
  <c r="U66" i="1" s="1"/>
  <c r="AA66" i="1" s="1"/>
  <c r="C63" i="1"/>
  <c r="D61" i="1"/>
  <c r="J63" i="1"/>
  <c r="P63" i="1" s="1"/>
  <c r="V63" i="1" s="1"/>
  <c r="AB63" i="1" s="1"/>
  <c r="E61" i="1"/>
  <c r="K63" i="1"/>
  <c r="Q63" i="1" s="1"/>
  <c r="W63" i="1" s="1"/>
  <c r="AC63" i="1" s="1"/>
  <c r="C61" i="1" l="1"/>
  <c r="I63" i="1"/>
  <c r="O63" i="1" s="1"/>
  <c r="U63" i="1" s="1"/>
  <c r="AA63" i="1" s="1"/>
  <c r="K61" i="1"/>
  <c r="Q61" i="1" s="1"/>
  <c r="W61" i="1" s="1"/>
  <c r="AC61" i="1" s="1"/>
  <c r="E122" i="1"/>
  <c r="K122" i="1" s="1"/>
  <c r="Q122" i="1" s="1"/>
  <c r="W122" i="1" s="1"/>
  <c r="AC122" i="1" s="1"/>
  <c r="J61" i="1"/>
  <c r="P61" i="1" s="1"/>
  <c r="V61" i="1" s="1"/>
  <c r="AB61" i="1" s="1"/>
  <c r="D122" i="1"/>
  <c r="J122" i="1" s="1"/>
  <c r="P122" i="1" s="1"/>
  <c r="V122" i="1" s="1"/>
  <c r="AB122" i="1" s="1"/>
  <c r="C122" i="1" l="1"/>
  <c r="I122" i="1" s="1"/>
  <c r="O122" i="1" s="1"/>
  <c r="U122" i="1" s="1"/>
  <c r="AA122" i="1" s="1"/>
  <c r="I61" i="1"/>
  <c r="O61" i="1" s="1"/>
  <c r="U61" i="1" s="1"/>
  <c r="AA61" i="1" s="1"/>
</calcChain>
</file>

<file path=xl/sharedStrings.xml><?xml version="1.0" encoding="utf-8"?>
<sst xmlns="http://schemas.openxmlformats.org/spreadsheetml/2006/main" count="231" uniqueCount="196">
  <si>
    <t>Приложение № 1</t>
  </si>
  <si>
    <t>к решению Собрания депутатов</t>
  </si>
  <si>
    <t>Мезенского муниципального округа</t>
  </si>
  <si>
    <t>Наименование доходов</t>
  </si>
  <si>
    <t>Код бюджетной классификации Российской Федерации</t>
  </si>
  <si>
    <t>Сумма, рублей</t>
  </si>
  <si>
    <t>2025 год</t>
  </si>
  <si>
    <t>2026 год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</si>
  <si>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</si>
  <si>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</si>
  <si>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</si>
  <si>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</si>
  <si>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</si>
  <si>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</si>
  <si>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</si>
  <si>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</si>
  <si>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</si>
  <si>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1 05 00000 00 0000 000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</si>
  <si>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</si>
  <si>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</si>
  <si>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</si>
  <si>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</si>
  <si>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1 06 00000 00 0000 000</t>
  </si>
  <si>
    <t>Налог на имущество физических лиц</t>
  </si>
  <si>
    <t>Транспортный налог</t>
  </si>
  <si>
    <t>Земельный налог</t>
  </si>
  <si>
    <t>ГОСУДАРСТВЕННАЯ ПОШЛИНА</t>
  </si>
  <si>
    <t>1 08 00000 00 0000 000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</si>
  <si>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</si>
  <si>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</si>
  <si>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</si>
  <si>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</si>
  <si>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</si>
  <si>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</si>
  <si>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</si>
  <si>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</si>
  <si>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</si>
  <si>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</si>
  <si>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</si>
  <si>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</si>
  <si>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</si>
  <si>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</si>
  <si>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</si>
  <si>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</si>
  <si>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</si>
  <si>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 xml:space="preserve">Доходы от продажи земельных участков, находящихся в государственной и муниципальной собственности </t>
  </si>
  <si>
    <t>ШТРАФЫ, САНКЦИИ, ВОЗМЕЩЕНИЕ УЩЕРБА</t>
  </si>
  <si>
    <t>1 16 00000 00 0000 000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</si>
  <si>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</si>
  <si>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>Платежи, уплачиваемые в целях возмещения вреда</t>
  </si>
  <si>
    <t>1 16 11000 01 0000 140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</si>
  <si>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</si>
  <si>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</si>
  <si>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</si>
  <si>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</si>
  <si>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 xml:space="preserve"> 2 02 10000 00 0000 150
</t>
  </si>
  <si>
    <t>Дотации бюджетам муниципальных округов на поддержку мер по обеспечению сбалансированности бюджетов</t>
  </si>
  <si>
    <t>2 02 15002 14 0000 150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</si>
  <si>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</si>
  <si>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</si>
  <si>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</si>
  <si>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</si>
  <si>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2 02 25519 14 0000 150</t>
  </si>
  <si>
    <t>из них: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</si>
  <si>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 xml:space="preserve">Прочие субсидии </t>
  </si>
  <si>
    <t>2 02 29999 00 0000 150</t>
  </si>
  <si>
    <t>Прочие субсидии бюджетам муниципальных округов</t>
  </si>
  <si>
    <t>2 02 29999 14 0000 150</t>
  </si>
  <si>
    <t>из них: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</si>
  <si>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на доставку муки и лекарственных средств в районы Крайнего Севера и приравненные к ним местности с ограниченными сроками завоза грузов</t>
  </si>
  <si>
    <t xml:space="preserve">СУБВЕНЦИИ БЮДЖЕТАМ БЮДЖЕТНОЙ СИСТЕМЫ РОССИЙСКОЙ ФЕДЕРАЦИИ </t>
  </si>
  <si>
    <t>2 02 30000 00 0000 150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</si>
  <si>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</si>
  <si>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2 02 30024 14 0000 150</t>
  </si>
  <si>
    <t xml:space="preserve"> из них: на осуществление государственных полномочий в сфере охраны труда</t>
  </si>
  <si>
    <t>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</si>
  <si>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на осуществление государственных полномочий по выплате вознаграждений профессиональным опекунам</t>
  </si>
  <si>
    <t>на осуществление государственных полномочий по формированию торгового реестра</t>
  </si>
  <si>
    <t xml:space="preserve">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</t>
  </si>
  <si>
    <t>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</si>
  <si>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2 02 30029 14 0000 150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</si>
  <si>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</si>
  <si>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</si>
  <si>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</si>
  <si>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</si>
  <si>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</si>
  <si>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2 02 35303 14 0000 150</t>
  </si>
  <si>
    <t>Единая субвенция бюджетам муниципальных округов</t>
  </si>
  <si>
    <t>2 02 39998 14 0000 150</t>
  </si>
  <si>
    <t>Прочие субвенции</t>
  </si>
  <si>
    <t>2 02 39999 00 0000 150</t>
  </si>
  <si>
    <t>Прочие субвенции бюджетам муниципальных округов</t>
  </si>
  <si>
    <t>2 02 39999 14 0000 150</t>
  </si>
  <si>
    <t>из них : на реализацию образовательных программ</t>
  </si>
  <si>
    <t>ИНЫЕ МЕЖБЮДЖЕТНЫЕ ТРАНСФЕРТЫ</t>
  </si>
  <si>
    <t>2 02 40000 00 0000 150</t>
  </si>
  <si>
    <t>Прочие межбюджетные трансферты, передаваемые бюджетам муниципальных округов</t>
  </si>
  <si>
    <t>2 02 49999 14 0000 150</t>
  </si>
  <si>
    <t>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</si>
  <si>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ВСЕГО ДОХОДОВ</t>
  </si>
  <si>
    <t>Субсидии бюджетам муниципальных округов на поддержку отрасли культуры</t>
  </si>
  <si>
    <t>Прогнозируемое поступление доходов бюджета муниципального округа на 2025 год и на плановый период 2026 и 2027 годов</t>
  </si>
  <si>
    <t>2027 год</t>
  </si>
  <si>
    <t>Субсидии бюджетам муниципальных округов на обеспечение комплексного развития сельских территорий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</si>
  <si>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</si>
  <si>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2 02 35179 14 0000 150</t>
  </si>
  <si>
    <t>на осуществление государственных полномочий по организации и осуществлению деятельности по опеке и попечительству</t>
  </si>
  <si>
    <t>2 02 25576 14 0000 150</t>
  </si>
  <si>
    <t>из них: на строительство тепловых сетей в мкр. Малая Слобода в г. Мезень Архангельской области</t>
  </si>
  <si>
    <t>2 02 35082 14 0000 150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</si>
  <si>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</si>
  <si>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на 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</si>
  <si>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1 01 02000 01 0000 110</t>
  </si>
  <si>
    <t>1 03 02000 01 0000 110</t>
  </si>
  <si>
    <t>1 05 01000 00 0000 110</t>
  </si>
  <si>
    <t>1 05 03000 01 0000 110</t>
  </si>
  <si>
    <t>1 05 04000 02 0000 110</t>
  </si>
  <si>
    <t>1 06 01000 00 0000 110</t>
  </si>
  <si>
    <t>1 06 04000 02 0000 110</t>
  </si>
  <si>
    <t>1 06 06000 00 0000 110</t>
  </si>
  <si>
    <t>1 08 03000 01 0000 110</t>
  </si>
  <si>
    <t>1 08 04000 01 0000 110</t>
  </si>
  <si>
    <t>1 08 07000 01 0000 110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</si>
  <si>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</si>
  <si>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</si>
  <si>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1 11 09000 00 0000 120</t>
  </si>
  <si>
    <t>1 12 01000 01 0000 120</t>
  </si>
  <si>
    <t>1 13 01000 00 0000 130</t>
  </si>
  <si>
    <t>1 13 02000 00 0000 130</t>
  </si>
  <si>
    <t>1 14 06000 00 0000 430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</si>
  <si>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</si>
  <si>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</si>
  <si>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1 16 02000 02 0000 140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</si>
  <si>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</si>
  <si>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</si>
  <si>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Предлагаемы поправки (+ увеличение, - уменьшение)</t>
  </si>
  <si>
    <t>"Приложение № 1</t>
  </si>
  <si>
    <t>"</t>
  </si>
  <si>
    <t>ПРОЧИЕ БЕЗВОЗМЕЗДНЫЕ ПОСТУПЛЕНИЯ</t>
  </si>
  <si>
    <t>2 07 00000 00 0000 150</t>
  </si>
  <si>
    <t>Прочие безвозмездные поступления в бюджеты муниципальных округов</t>
  </si>
  <si>
    <t>2 07 04050 14 0000 150</t>
  </si>
  <si>
    <t>ДОТАЦИИ БЮДЖЕТАМ БЮДЖЕТНОЙ СИСТЕМЫ РОССИЙСКОЙ ФЕДЕРАЦИИ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</si>
  <si>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</si>
  <si>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на капитальный ремонт фасадов, крылец, кровли и помещений лыжной базы по адоесу: Архангельская область, г. Мезень, Чупров, д.1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</si>
  <si>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</si>
  <si>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</si>
  <si>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от  12 декабря 2024 года № 283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</si>
  <si>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</si>
  <si>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</si>
  <si>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на реализацию мероприятий по модернизации школьных систем образования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</si>
  <si>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</si>
  <si>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</si>
  <si>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</si>
  <si>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2 19 60010 14 0000 150</t>
  </si>
  <si>
    <t xml:space="preserve"> 2 02 27576 14 0000 150</t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</si>
  <si>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</si>
  <si>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от 12.12.2024 № 283</t>
  </si>
  <si>
    <t>от 16.01.2025 № 303</t>
  </si>
  <si>
    <t>на капитальный ремонт здания по адресу: Архангельская область, Мезенский муниципальный район, г. Мезень, пр. Советский, д. 26а</t>
  </si>
  <si>
    <t>на улучшение жилищных условий граждан, проживающих на сельских территориях</t>
  </si>
  <si>
    <t>Субсидии бюджетам муниципальных округов на реализацию программ формирования современной городской среды</t>
  </si>
  <si>
    <t>2 02 25555 14 0000 150</t>
  </si>
  <si>
    <t>2 02 25424 14 0000 150</t>
  </si>
  <si>
    <t>на 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</si>
  <si>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 xml:space="preserve"> на развитие инициативных проектов в рамках регионального проекта "Комфортное Поморье"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</si>
  <si>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</si>
  <si>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</si>
  <si>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ПРОЧИЕ НЕНАЛОГОВЫЕ ДОХОДЫ</t>
  </si>
  <si>
    <t>1 17 00000 00 0000 000</t>
  </si>
  <si>
    <t>Инициативные платежи, зачисляемые в бюджеты муниципальных округов</t>
  </si>
  <si>
    <t>1 17 15020 14 0000 150</t>
  </si>
  <si>
    <t>1 17 15020 14 0001 150</t>
  </si>
  <si>
    <t>1 17 15020 14 0003 150</t>
  </si>
  <si>
    <t>1 17 15020 14 0004 150</t>
  </si>
  <si>
    <t>1 17 15020 14 0005 150</t>
  </si>
  <si>
    <t>1 17 15020 14 0006 150</t>
  </si>
  <si>
    <t>1 17 15020 14 0007 150</t>
  </si>
  <si>
    <t>1 17 15020 14 0008 150</t>
  </si>
  <si>
    <t>Инициативные платежи, зачисляемые в бюджеты муниципальных округов на реализацию инициативного проекта "Новогоднее настроение в с. Долгощелье"</t>
  </si>
  <si>
    <t>Инициативные платежи, зачисляемые в бюджеты муниципальных округов на реализацию инициативного проекта "Устройство уличного освещения в деревне Березник"</t>
  </si>
  <si>
    <t>1 17 15020 14 0002 150</t>
  </si>
  <si>
    <t>Инициативные платежи, зачисляемые в бюджеты муниципальных округов на реализацию инициативного проекта "Есть тротуары-нет травматизма"</t>
  </si>
  <si>
    <t>Инициативные платежи, зачисляемые в бюджеты муниципальных округов на реализацию инициативного проекта "Тротуар - зона безопасности для пешеходов"</t>
  </si>
  <si>
    <t>Инициативные платежи, зачисляемые в бюджеты муниципальных округов на реализацию инициативного проекта "Молодежный проект от Движения Первых по ремонту баскетбольной и волейбольной площадки г.Мезень"</t>
  </si>
  <si>
    <t>Инициативные платежи, зачисляемые в бюджеты муниципальных округов на реализацию инициативного проекта "Молодежный проект на оснащение Молодежного пространства АМБР"</t>
  </si>
  <si>
    <t>Инициативные платежи, зачисляемые в бюджеты муниципальных округов на реализацию инициативного проекта "Оформление праздничной световой иллюминацией Малой Слободы"</t>
  </si>
  <si>
    <t>Инициативные платежи, зачисляемые в бюджеты муниципальных округов на реализацию инициативного проекта "ЗДЕСЬ ЖИВЕТ ИСКУССТВО"</t>
  </si>
  <si>
    <t>Субсидии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</si>
  <si>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от 06.02.2025 № 305</t>
  </si>
  <si>
    <t>от 19.03.2025 № 311</t>
  </si>
  <si>
    <t>2 02 25154 14 0000 150</t>
  </si>
  <si>
    <t>Субсидии бюджетам муниципальных округов на реализацию мероприятий по модернизации коммунальной инфраструктуры</t>
  </si>
  <si>
    <t xml:space="preserve"> на приведение в нормативное состояние искусственных сооружений на автомобильных дорогах местного значения</t>
  </si>
  <si>
    <t xml:space="preserve"> на обеспечение условий для развития кадрового потенциала муниципальных образовательных организаций в Архангельской области</t>
  </si>
  <si>
    <t>от 15 апреля 2025 года № 319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</si>
</sst>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10"/>
      <color theme="1"/>
      <name val="Arial Cyr"/>
      <charset val="204"/>
    </font>
    <font>
      <sz val="11"/>
      <name val="Arial Cyr"/>
      <charset val="204"/>
    </font>
    <font>
      <sz val="10"/>
      <color rgb="FF000000"/>
      <name val="Arial"/>
      <family val="2"/>
      <charset val="204"/>
    </font>
    <font>
      <sz val="10"/>
      <color indexed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4" fillId="0" borderId="0"/>
  </cellStyleXfs>
  <cellXfs count="80">
    <xf numFmtId="0" fontId="0" fillId="0" borderId="0" xfId="0"/>
    <xf numFmtId="0" fontId="2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3" fillId="0" borderId="1" xfId="0" quotePrefix="1" applyFont="1" applyBorder="1" applyAlignment="1">
      <alignment horizontal="center" vertical="center" wrapText="1"/>
    </xf>
    <xf numFmtId="0" fontId="0" fillId="0" borderId="1" xfId="0" applyBorder="1"/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vertical="center" wrapText="1"/>
    </xf>
    <xf numFmtId="49" fontId="7" fillId="0" borderId="4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vertical="center" wrapText="1" indent="1"/>
    </xf>
    <xf numFmtId="0" fontId="2" fillId="0" borderId="4" xfId="0" applyFont="1" applyBorder="1" applyAlignment="1">
      <alignment horizontal="left" vertical="center" wrapText="1"/>
    </xf>
    <xf numFmtId="4" fontId="0" fillId="0" borderId="4" xfId="0" applyNumberFormat="1" applyBorder="1" applyAlignment="1">
      <alignment horizontal="right"/>
    </xf>
    <xf numFmtId="0" fontId="0" fillId="0" borderId="4" xfId="0" applyBorder="1" applyAlignment="1">
      <alignment horizontal="left" wrapText="1" indent="1"/>
    </xf>
    <xf numFmtId="49" fontId="0" fillId="0" borderId="4" xfId="0" applyNumberFormat="1" applyBorder="1" applyAlignment="1">
      <alignment horizontal="center"/>
    </xf>
    <xf numFmtId="3" fontId="0" fillId="0" borderId="4" xfId="0" applyNumberFormat="1" applyBorder="1" applyAlignment="1">
      <alignment horizontal="right"/>
    </xf>
    <xf numFmtId="0" fontId="1" fillId="0" borderId="4" xfId="0" applyFont="1" applyBorder="1" applyAlignment="1">
      <alignment horizontal="left" wrapText="1" indent="1"/>
    </xf>
    <xf numFmtId="0" fontId="1" fillId="0" borderId="4" xfId="0" applyFont="1" applyBorder="1" applyAlignment="1">
      <alignment horizontal="left" vertical="center" wrapText="1" indent="1"/>
    </xf>
    <xf numFmtId="49" fontId="0" fillId="0" borderId="4" xfId="0" applyNumberForma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left" vertical="center" wrapText="1" indent="1"/>
    </xf>
    <xf numFmtId="49" fontId="10" fillId="0" borderId="4" xfId="0" applyNumberFormat="1" applyFont="1" applyBorder="1" applyAlignment="1">
      <alignment horizontal="center" wrapText="1"/>
    </xf>
    <xf numFmtId="49" fontId="2" fillId="2" borderId="4" xfId="0" applyNumberFormat="1" applyFont="1" applyFill="1" applyBorder="1" applyAlignment="1">
      <alignment horizontal="center"/>
    </xf>
    <xf numFmtId="0" fontId="0" fillId="0" borderId="4" xfId="0" applyBorder="1"/>
    <xf numFmtId="4" fontId="2" fillId="0" borderId="4" xfId="0" applyNumberFormat="1" applyFont="1" applyBorder="1" applyAlignment="1">
      <alignment horizontal="right"/>
    </xf>
    <xf numFmtId="0" fontId="0" fillId="0" borderId="4" xfId="0" applyBorder="1" applyAlignment="1">
      <alignment vertical="center" wrapText="1"/>
    </xf>
    <xf numFmtId="2" fontId="10" fillId="3" borderId="4" xfId="2" applyNumberFormat="1" applyFont="1" applyFill="1" applyBorder="1" applyAlignment="1">
      <alignment horizontal="left" vertical="center" wrapText="1" indent="1"/>
    </xf>
    <xf numFmtId="2" fontId="10" fillId="3" borderId="4" xfId="2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2"/>
    </xf>
    <xf numFmtId="0" fontId="2" fillId="0" borderId="4" xfId="0" applyFont="1" applyBorder="1" applyAlignment="1">
      <alignment horizontal="left" vertical="center" wrapText="1" indent="2"/>
    </xf>
    <xf numFmtId="0" fontId="2" fillId="0" borderId="4" xfId="0" applyFont="1" applyBorder="1" applyAlignment="1">
      <alignment horizontal="left" vertical="center" wrapText="1" indent="3"/>
    </xf>
    <xf numFmtId="0" fontId="0" fillId="0" borderId="4" xfId="0" applyBorder="1" applyAlignment="1">
      <alignment horizontal="left" vertical="top" wrapText="1" indent="1"/>
    </xf>
    <xf numFmtId="0" fontId="0" fillId="0" borderId="4" xfId="0" quotePrefix="1" applyBorder="1" applyAlignment="1">
      <alignment horizontal="left" vertical="center" wrapText="1" indent="1"/>
    </xf>
    <xf numFmtId="4" fontId="1" fillId="0" borderId="4" xfId="1" applyNumberFormat="1" applyFont="1" applyFill="1" applyBorder="1" applyAlignment="1">
      <alignment horizontal="right"/>
    </xf>
    <xf numFmtId="49" fontId="2" fillId="0" borderId="4" xfId="0" applyNumberFormat="1" applyFont="1" applyBorder="1" applyAlignment="1">
      <alignment horizontal="center" wrapText="1"/>
    </xf>
    <xf numFmtId="49" fontId="2" fillId="0" borderId="0" xfId="0" applyNumberFormat="1" applyFont="1" applyAlignment="1">
      <alignment horizontal="center"/>
    </xf>
    <xf numFmtId="0" fontId="7" fillId="0" borderId="2" xfId="0" applyFont="1" applyBorder="1" applyAlignment="1">
      <alignment vertical="center" wrapText="1"/>
    </xf>
    <xf numFmtId="49" fontId="7" fillId="0" borderId="2" xfId="0" applyNumberFormat="1" applyFont="1" applyBorder="1" applyAlignment="1">
      <alignment horizontal="center"/>
    </xf>
    <xf numFmtId="4" fontId="7" fillId="0" borderId="2" xfId="0" applyNumberFormat="1" applyFont="1" applyBorder="1" applyAlignment="1">
      <alignment horizontal="right"/>
    </xf>
    <xf numFmtId="49" fontId="2" fillId="0" borderId="5" xfId="0" applyNumberFormat="1" applyFont="1" applyBorder="1" applyAlignment="1">
      <alignment horizontal="center"/>
    </xf>
    <xf numFmtId="0" fontId="0" fillId="0" borderId="3" xfId="0" applyBorder="1"/>
    <xf numFmtId="0" fontId="6" fillId="0" borderId="10" xfId="0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 vertical="center" wrapText="1" indent="1"/>
    </xf>
    <xf numFmtId="49" fontId="2" fillId="0" borderId="5" xfId="0" applyNumberFormat="1" applyFont="1" applyBorder="1" applyAlignment="1">
      <alignment horizontal="center" vertical="center"/>
    </xf>
    <xf numFmtId="2" fontId="10" fillId="3" borderId="4" xfId="2" applyNumberFormat="1" applyFont="1" applyFill="1" applyBorder="1" applyAlignment="1">
      <alignment horizontal="left" vertical="center" wrapText="1" indent="2"/>
    </xf>
    <xf numFmtId="0" fontId="2" fillId="0" borderId="6" xfId="0" applyFont="1" applyBorder="1" applyAlignment="1">
      <alignment horizontal="left" vertical="center" wrapText="1" indent="2"/>
    </xf>
    <xf numFmtId="49" fontId="2" fillId="0" borderId="6" xfId="0" applyNumberFormat="1" applyFont="1" applyBorder="1" applyAlignment="1">
      <alignment horizontal="center"/>
    </xf>
    <xf numFmtId="4" fontId="8" fillId="0" borderId="2" xfId="0" applyNumberFormat="1" applyFont="1" applyBorder="1"/>
    <xf numFmtId="0" fontId="12" fillId="0" borderId="4" xfId="0" applyFont="1" applyBorder="1" applyAlignment="1">
      <alignment horizontal="left" wrapText="1" indent="2"/>
    </xf>
    <xf numFmtId="0" fontId="2" fillId="0" borderId="5" xfId="0" applyFont="1" applyBorder="1" applyAlignment="1">
      <alignment horizontal="left" vertical="center" wrapText="1" indent="2"/>
    </xf>
    <xf numFmtId="49" fontId="13" fillId="0" borderId="11" xfId="3" applyNumberFormat="1" applyFon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left" vertical="center" wrapText="1" indent="1"/>
    </xf>
    <xf numFmtId="0" fontId="12" fillId="0" borderId="6" xfId="0" applyFont="1" applyBorder="1" applyAlignment="1">
      <alignment horizontal="left" wrapText="1" indent="2"/>
    </xf>
    <xf numFmtId="0" fontId="2" fillId="0" borderId="5" xfId="0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center" wrapText="1"/>
    </xf>
    <xf numFmtId="2" fontId="10" fillId="0" borderId="5" xfId="0" applyNumberFormat="1" applyFont="1" applyBorder="1" applyAlignment="1">
      <alignment horizontal="left" vertical="center" wrapText="1" indent="1"/>
    </xf>
    <xf numFmtId="4" fontId="0" fillId="0" borderId="4" xfId="0" applyNumberFormat="1" applyBorder="1"/>
    <xf numFmtId="0" fontId="0" fillId="0" borderId="0" xfId="0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2" fontId="3" fillId="0" borderId="0" xfId="0" quotePrefix="1" applyNumberFormat="1" applyFont="1" applyAlignment="1">
      <alignment horizontal="center" vertical="center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4">
    <cellStyle name="Обычный" xfId="0" builtinId="0"/>
    <cellStyle name="Обычный 3" xfId="3"/>
    <cellStyle name="Обычный 5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23"/>
  <sheetViews>
    <sheetView tabSelected="1" view="pageBreakPreview" zoomScaleNormal="100" zoomScaleSheetLayoutView="100" workbookViewId="0">
      <selection activeCell="AG7" sqref="AG7"/>
    </sheetView>
  </sheetViews>
  <sheetFormatPr defaultRowHeight="13.2" x14ac:dyDescent="0.25"/>
  <cols>
    <col min="1" max="1" width="76.88671875" customWidth="1"/>
    <col min="2" max="2" width="23.109375" customWidth="1"/>
    <col min="3" max="3" width="16.6640625" hidden="1" customWidth="1"/>
    <col min="4" max="4" width="15.109375" hidden="1" customWidth="1"/>
    <col min="5" max="5" width="16.44140625" hidden="1" customWidth="1"/>
    <col min="6" max="6" width="18.109375" hidden="1" customWidth="1"/>
    <col min="7" max="7" width="20" hidden="1" customWidth="1"/>
    <col min="8" max="8" width="15.33203125" hidden="1" customWidth="1"/>
    <col min="9" max="11" width="15.44140625" hidden="1" customWidth="1"/>
    <col min="12" max="12" width="18.109375" hidden="1" customWidth="1"/>
    <col min="13" max="13" width="20" hidden="1" customWidth="1"/>
    <col min="14" max="14" width="15.33203125" hidden="1" customWidth="1"/>
    <col min="15" max="17" width="15.44140625" hidden="1" customWidth="1"/>
    <col min="18" max="18" width="18.109375" hidden="1" customWidth="1"/>
    <col min="19" max="19" width="20" hidden="1" customWidth="1"/>
    <col min="20" max="20" width="15.33203125" hidden="1" customWidth="1"/>
    <col min="21" max="23" width="15.44140625" hidden="1" customWidth="1"/>
    <col min="24" max="24" width="18.109375" hidden="1" customWidth="1"/>
    <col min="25" max="25" width="20" hidden="1" customWidth="1"/>
    <col min="26" max="26" width="15.33203125" hidden="1" customWidth="1"/>
    <col min="27" max="29" width="15.44140625" bestFit="1" customWidth="1"/>
    <col min="30" max="30" width="1.109375" customWidth="1"/>
  </cols>
  <sheetData>
    <row r="1" spans="1:29" x14ac:dyDescent="0.25">
      <c r="B1" s="1"/>
      <c r="E1" s="2"/>
      <c r="K1" s="2"/>
      <c r="Q1" s="2"/>
      <c r="W1" s="2"/>
      <c r="AC1" s="2" t="s">
        <v>0</v>
      </c>
    </row>
    <row r="2" spans="1:29" x14ac:dyDescent="0.25">
      <c r="B2" s="1"/>
      <c r="E2" s="3"/>
      <c r="K2" s="3"/>
      <c r="Q2" s="3"/>
      <c r="W2" s="3"/>
      <c r="AC2" s="3" t="s">
        <v>1</v>
      </c>
    </row>
    <row r="3" spans="1:29" x14ac:dyDescent="0.25">
      <c r="B3" s="1"/>
      <c r="E3" s="3"/>
      <c r="K3" s="3"/>
      <c r="Q3" s="3"/>
      <c r="W3" s="3"/>
      <c r="AC3" s="3" t="s">
        <v>2</v>
      </c>
    </row>
    <row r="4" spans="1:29" x14ac:dyDescent="0.25">
      <c r="B4" s="1"/>
      <c r="E4" s="2"/>
      <c r="K4" s="2"/>
      <c r="Q4" s="2"/>
      <c r="W4" s="2"/>
      <c r="AC4" s="2" t="s">
        <v>195</v>
      </c>
    </row>
    <row r="5" spans="1:29" x14ac:dyDescent="0.25">
      <c r="B5" s="1"/>
      <c r="E5" s="2"/>
    </row>
    <row r="6" spans="1:29" x14ac:dyDescent="0.25">
      <c r="B6" s="1"/>
      <c r="E6" s="2"/>
      <c r="K6" s="2"/>
      <c r="Q6" s="2"/>
      <c r="W6" s="2"/>
      <c r="AC6" s="2" t="s">
        <v>136</v>
      </c>
    </row>
    <row r="7" spans="1:29" x14ac:dyDescent="0.25">
      <c r="B7" s="1"/>
      <c r="E7" s="2"/>
      <c r="K7" s="3"/>
      <c r="Q7" s="3"/>
      <c r="W7" s="3"/>
      <c r="AC7" s="3" t="s">
        <v>1</v>
      </c>
    </row>
    <row r="8" spans="1:29" x14ac:dyDescent="0.25">
      <c r="B8" s="1"/>
      <c r="E8" s="2"/>
      <c r="K8" s="3"/>
      <c r="Q8" s="3"/>
      <c r="W8" s="3"/>
      <c r="AC8" s="3" t="s">
        <v>2</v>
      </c>
    </row>
    <row r="9" spans="1:29" x14ac:dyDescent="0.25">
      <c r="B9" s="1"/>
      <c r="E9" s="2"/>
      <c r="K9" s="2"/>
      <c r="Q9" s="2"/>
      <c r="W9" s="2"/>
      <c r="AC9" s="2" t="s">
        <v>147</v>
      </c>
    </row>
    <row r="10" spans="1:29" x14ac:dyDescent="0.25">
      <c r="B10" s="1"/>
      <c r="C10" s="4"/>
    </row>
    <row r="11" spans="1:29" x14ac:dyDescent="0.25">
      <c r="A11" s="74" t="s">
        <v>101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</row>
    <row r="12" spans="1:29" ht="15.6" x14ac:dyDescent="0.25">
      <c r="A12" s="5"/>
      <c r="B12" s="6"/>
      <c r="C12" s="68" t="s">
        <v>157</v>
      </c>
      <c r="D12" s="68"/>
      <c r="E12" s="68"/>
      <c r="F12" s="68" t="s">
        <v>158</v>
      </c>
      <c r="G12" s="68"/>
      <c r="H12" s="68"/>
      <c r="I12" s="68"/>
      <c r="J12" s="68"/>
      <c r="K12" s="68"/>
      <c r="L12" s="68" t="s">
        <v>189</v>
      </c>
      <c r="M12" s="68"/>
      <c r="N12" s="68"/>
      <c r="O12" s="68"/>
      <c r="P12" s="68"/>
      <c r="Q12" s="68"/>
      <c r="R12" s="68" t="s">
        <v>190</v>
      </c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</row>
    <row r="13" spans="1:29" ht="15.6" x14ac:dyDescent="0.25">
      <c r="A13" s="77" t="s">
        <v>3</v>
      </c>
      <c r="B13" s="77" t="s">
        <v>4</v>
      </c>
      <c r="C13" s="79" t="s">
        <v>5</v>
      </c>
      <c r="D13" s="78"/>
      <c r="E13" s="78"/>
      <c r="F13" s="69" t="s">
        <v>135</v>
      </c>
      <c r="G13" s="70"/>
      <c r="H13" s="71"/>
      <c r="I13" s="70" t="s">
        <v>5</v>
      </c>
      <c r="J13" s="72"/>
      <c r="K13" s="73"/>
      <c r="L13" s="69" t="s">
        <v>135</v>
      </c>
      <c r="M13" s="70"/>
      <c r="N13" s="71"/>
      <c r="O13" s="70" t="s">
        <v>5</v>
      </c>
      <c r="P13" s="72"/>
      <c r="Q13" s="73"/>
      <c r="R13" s="69" t="s">
        <v>135</v>
      </c>
      <c r="S13" s="70"/>
      <c r="T13" s="71"/>
      <c r="U13" s="70" t="s">
        <v>5</v>
      </c>
      <c r="V13" s="72"/>
      <c r="W13" s="73"/>
      <c r="X13" s="69" t="s">
        <v>135</v>
      </c>
      <c r="Y13" s="70"/>
      <c r="Z13" s="71"/>
      <c r="AA13" s="70" t="s">
        <v>5</v>
      </c>
      <c r="AB13" s="72"/>
      <c r="AC13" s="73"/>
    </row>
    <row r="14" spans="1:29" ht="21.75" customHeight="1" x14ac:dyDescent="0.25">
      <c r="A14" s="78"/>
      <c r="B14" s="78"/>
      <c r="C14" s="7" t="s">
        <v>6</v>
      </c>
      <c r="D14" s="7" t="s">
        <v>7</v>
      </c>
      <c r="E14" s="7" t="s">
        <v>102</v>
      </c>
      <c r="F14" s="7" t="s">
        <v>6</v>
      </c>
      <c r="G14" s="7" t="s">
        <v>7</v>
      </c>
      <c r="H14" s="7" t="s">
        <v>102</v>
      </c>
      <c r="I14" s="7" t="s">
        <v>6</v>
      </c>
      <c r="J14" s="7" t="s">
        <v>7</v>
      </c>
      <c r="K14" s="7" t="s">
        <v>102</v>
      </c>
      <c r="L14" s="7" t="s">
        <v>6</v>
      </c>
      <c r="M14" s="7" t="s">
        <v>7</v>
      </c>
      <c r="N14" s="7" t="s">
        <v>102</v>
      </c>
      <c r="O14" s="7" t="s">
        <v>6</v>
      </c>
      <c r="P14" s="7" t="s">
        <v>7</v>
      </c>
      <c r="Q14" s="7" t="s">
        <v>102</v>
      </c>
      <c r="R14" s="7" t="s">
        <v>6</v>
      </c>
      <c r="S14" s="7" t="s">
        <v>7</v>
      </c>
      <c r="T14" s="7" t="s">
        <v>102</v>
      </c>
      <c r="U14" s="7" t="s">
        <v>6</v>
      </c>
      <c r="V14" s="7" t="s">
        <v>7</v>
      </c>
      <c r="W14" s="7" t="s">
        <v>102</v>
      </c>
      <c r="X14" s="67" t="s">
        <v>6</v>
      </c>
      <c r="Y14" s="67" t="s">
        <v>7</v>
      </c>
      <c r="Z14" s="67" t="s">
        <v>102</v>
      </c>
      <c r="AA14" s="67" t="s">
        <v>6</v>
      </c>
      <c r="AB14" s="67" t="s">
        <v>7</v>
      </c>
      <c r="AC14" s="67" t="s">
        <v>102</v>
      </c>
    </row>
    <row r="15" spans="1:29" x14ac:dyDescent="0.25">
      <c r="A15" s="8">
        <v>1</v>
      </c>
      <c r="B15" s="8">
        <v>2</v>
      </c>
      <c r="C15" s="8">
        <v>3</v>
      </c>
      <c r="D15" s="8">
        <v>4</v>
      </c>
      <c r="E15" s="8">
        <v>5</v>
      </c>
      <c r="F15" s="47"/>
      <c r="G15" s="47"/>
      <c r="H15" s="47"/>
      <c r="I15" s="48">
        <v>3</v>
      </c>
      <c r="J15" s="48">
        <v>4</v>
      </c>
      <c r="K15" s="48">
        <v>5</v>
      </c>
      <c r="L15" s="47"/>
      <c r="M15" s="47"/>
      <c r="N15" s="47"/>
      <c r="O15" s="48">
        <v>3</v>
      </c>
      <c r="P15" s="48">
        <v>4</v>
      </c>
      <c r="Q15" s="48">
        <v>5</v>
      </c>
      <c r="R15" s="47"/>
      <c r="S15" s="47"/>
      <c r="T15" s="47"/>
      <c r="U15" s="48">
        <v>3</v>
      </c>
      <c r="V15" s="48">
        <v>4</v>
      </c>
      <c r="W15" s="48">
        <v>5</v>
      </c>
      <c r="X15" s="47"/>
      <c r="Y15" s="47"/>
      <c r="Z15" s="47"/>
      <c r="AA15" s="48">
        <v>3</v>
      </c>
      <c r="AB15" s="48">
        <v>4</v>
      </c>
      <c r="AC15" s="48">
        <v>5</v>
      </c>
    </row>
    <row r="16" spans="1:29" x14ac:dyDescent="0.25">
      <c r="A16" s="9" t="s">
        <v>8</v>
      </c>
      <c r="B16" s="10" t="s">
        <v>9</v>
      </c>
      <c r="C16" s="11">
        <f>SUM(C17,C19,C21,,C25,C29,C33,C36,C38,C41,C44)</f>
        <v>278321900</v>
      </c>
      <c r="D16" s="11">
        <f t="shared" ref="D16:H16" si="0">SUM(D17,D19,D21,,D25,D29,D33,D36,D38,D41,D44)</f>
        <v>292575381</v>
      </c>
      <c r="E16" s="11">
        <f t="shared" si="0"/>
        <v>311233156</v>
      </c>
      <c r="F16" s="11">
        <f t="shared" si="0"/>
        <v>0</v>
      </c>
      <c r="G16" s="11">
        <f t="shared" si="0"/>
        <v>0</v>
      </c>
      <c r="H16" s="11">
        <f t="shared" si="0"/>
        <v>0</v>
      </c>
      <c r="I16" s="11">
        <f>C16+F16</f>
        <v>278321900</v>
      </c>
      <c r="J16" s="11">
        <f>D16+G16</f>
        <v>292575381</v>
      </c>
      <c r="K16" s="11">
        <f>E16+H16</f>
        <v>311233156</v>
      </c>
      <c r="L16" s="11">
        <f t="shared" ref="L16:N16" si="1">SUM(L17,L19,L21,,L25,L29,L33,L36,L38,L41,L44)</f>
        <v>0</v>
      </c>
      <c r="M16" s="11">
        <f t="shared" si="1"/>
        <v>0</v>
      </c>
      <c r="N16" s="11">
        <f t="shared" si="1"/>
        <v>0</v>
      </c>
      <c r="O16" s="11">
        <f>I16+L16</f>
        <v>278321900</v>
      </c>
      <c r="P16" s="11">
        <f>J16+M16</f>
        <v>292575381</v>
      </c>
      <c r="Q16" s="11">
        <f>K16+N16</f>
        <v>311233156</v>
      </c>
      <c r="R16" s="11">
        <f>SUM(R17,R19,R21,,R25,R29,R33,R36,R38,R41,R44,R50)</f>
        <v>300425</v>
      </c>
      <c r="S16" s="11">
        <f t="shared" ref="S16:T16" si="2">SUM(S17,S19,S21,,S25,S29,S33,S36,S38,S41,S44,S50)</f>
        <v>0</v>
      </c>
      <c r="T16" s="11">
        <f t="shared" si="2"/>
        <v>0</v>
      </c>
      <c r="U16" s="11">
        <f>O16+R16</f>
        <v>278622325</v>
      </c>
      <c r="V16" s="11">
        <f>P16+S16</f>
        <v>292575381</v>
      </c>
      <c r="W16" s="11">
        <f>Q16+T16</f>
        <v>311233156</v>
      </c>
      <c r="X16" s="11">
        <f>SUM(X17,X19,X21,,X25,X29,X33,X36,X38,X41,X44,X50)</f>
        <v>0</v>
      </c>
      <c r="Y16" s="11">
        <f t="shared" ref="Y16:Z16" si="3">SUM(Y17,Y19,Y21,,Y25,Y29,Y33,Y36,Y38,Y41,Y44,Y50)</f>
        <v>0</v>
      </c>
      <c r="Z16" s="11">
        <f t="shared" si="3"/>
        <v>0</v>
      </c>
      <c r="AA16" s="11">
        <f>U16+X16</f>
        <v>278622325</v>
      </c>
      <c r="AB16" s="11">
        <f>V16+Y16</f>
        <v>292575381</v>
      </c>
      <c r="AC16" s="11">
        <f>W16+Z16</f>
        <v>311233156</v>
      </c>
    </row>
    <row r="17" spans="1:29" x14ac:dyDescent="0.25">
      <c r="A17" s="12" t="s">
        <v>10</v>
      </c>
      <c r="B17" s="13" t="s">
        <v>11</v>
      </c>
      <c r="C17" s="14">
        <f>SUM(C18)</f>
        <v>193769300</v>
      </c>
      <c r="D17" s="14">
        <f t="shared" ref="D17:H17" si="4">SUM(D18)</f>
        <v>207249900</v>
      </c>
      <c r="E17" s="14">
        <f t="shared" si="4"/>
        <v>223054400</v>
      </c>
      <c r="F17" s="14">
        <f t="shared" si="4"/>
        <v>0</v>
      </c>
      <c r="G17" s="14">
        <f t="shared" si="4"/>
        <v>0</v>
      </c>
      <c r="H17" s="14">
        <f t="shared" si="4"/>
        <v>0</v>
      </c>
      <c r="I17" s="14">
        <f t="shared" ref="I17:I100" si="5">C17+F17</f>
        <v>193769300</v>
      </c>
      <c r="J17" s="14">
        <f t="shared" ref="J17:J100" si="6">D17+G17</f>
        <v>207249900</v>
      </c>
      <c r="K17" s="14">
        <f t="shared" ref="K17:K100" si="7">E17+H17</f>
        <v>223054400</v>
      </c>
      <c r="L17" s="14">
        <f t="shared" ref="L17:N17" si="8">SUM(L18)</f>
        <v>0</v>
      </c>
      <c r="M17" s="14">
        <f t="shared" si="8"/>
        <v>0</v>
      </c>
      <c r="N17" s="14">
        <f t="shared" si="8"/>
        <v>0</v>
      </c>
      <c r="O17" s="14">
        <f t="shared" ref="O17:O48" si="9">I17+L17</f>
        <v>193769300</v>
      </c>
      <c r="P17" s="14">
        <f t="shared" ref="P17:P48" si="10">J17+M17</f>
        <v>207249900</v>
      </c>
      <c r="Q17" s="14">
        <f t="shared" ref="Q17:Q48" si="11">K17+N17</f>
        <v>223054400</v>
      </c>
      <c r="R17" s="14">
        <f t="shared" ref="R17:T17" si="12">SUM(R18)</f>
        <v>0</v>
      </c>
      <c r="S17" s="14">
        <f t="shared" si="12"/>
        <v>0</v>
      </c>
      <c r="T17" s="14">
        <f t="shared" si="12"/>
        <v>0</v>
      </c>
      <c r="U17" s="14">
        <f t="shared" ref="U17:U48" si="13">O17+R17</f>
        <v>193769300</v>
      </c>
      <c r="V17" s="14">
        <f t="shared" ref="V17:V48" si="14">P17+S17</f>
        <v>207249900</v>
      </c>
      <c r="W17" s="14">
        <f t="shared" ref="W17:W48" si="15">Q17+T17</f>
        <v>223054400</v>
      </c>
      <c r="X17" s="14">
        <f t="shared" ref="X17:Z17" si="16">SUM(X18)</f>
        <v>0</v>
      </c>
      <c r="Y17" s="14">
        <f t="shared" si="16"/>
        <v>0</v>
      </c>
      <c r="Z17" s="14">
        <f t="shared" si="16"/>
        <v>0</v>
      </c>
      <c r="AA17" s="14">
        <f t="shared" ref="AA17:AA48" si="17">U17+X17</f>
        <v>193769300</v>
      </c>
      <c r="AB17" s="14">
        <f t="shared" ref="AB17:AB48" si="18">V17+Y17</f>
        <v>207249900</v>
      </c>
      <c r="AC17" s="14">
        <f t="shared" ref="AC17:AC48" si="19">W17+Z17</f>
        <v>223054400</v>
      </c>
    </row>
    <row r="18" spans="1:29" x14ac:dyDescent="0.25">
      <c r="A18" s="15" t="s">
        <v>12</v>
      </c>
      <c r="B18" s="13" t="s">
        <v>112</v>
      </c>
      <c r="C18" s="14">
        <v>193769300</v>
      </c>
      <c r="D18" s="14">
        <v>207249900</v>
      </c>
      <c r="E18" s="14">
        <v>223054400</v>
      </c>
      <c r="F18" s="14"/>
      <c r="G18" s="14"/>
      <c r="H18" s="14"/>
      <c r="I18" s="14">
        <f t="shared" si="5"/>
        <v>193769300</v>
      </c>
      <c r="J18" s="14">
        <f t="shared" si="6"/>
        <v>207249900</v>
      </c>
      <c r="K18" s="14">
        <f t="shared" si="7"/>
        <v>223054400</v>
      </c>
      <c r="L18" s="14"/>
      <c r="M18" s="14"/>
      <c r="N18" s="14"/>
      <c r="O18" s="14">
        <f t="shared" si="9"/>
        <v>193769300</v>
      </c>
      <c r="P18" s="14">
        <f t="shared" si="10"/>
        <v>207249900</v>
      </c>
      <c r="Q18" s="14">
        <f t="shared" si="11"/>
        <v>223054400</v>
      </c>
      <c r="R18" s="14"/>
      <c r="S18" s="14"/>
      <c r="T18" s="14"/>
      <c r="U18" s="14">
        <f t="shared" si="13"/>
        <v>193769300</v>
      </c>
      <c r="V18" s="14">
        <f t="shared" si="14"/>
        <v>207249900</v>
      </c>
      <c r="W18" s="14">
        <f t="shared" si="15"/>
        <v>223054400</v>
      </c>
      <c r="X18" s="14"/>
      <c r="Y18" s="14"/>
      <c r="Z18" s="14"/>
      <c r="AA18" s="14">
        <f t="shared" si="17"/>
        <v>193769300</v>
      </c>
      <c r="AB18" s="14">
        <f t="shared" si="18"/>
        <v>207249900</v>
      </c>
      <c r="AC18" s="14">
        <f t="shared" si="19"/>
        <v>223054400</v>
      </c>
    </row>
    <row r="19" spans="1:29" ht="26.4" x14ac:dyDescent="0.25">
      <c r="A19" s="16" t="s">
        <v>13</v>
      </c>
      <c r="B19" s="13" t="s">
        <v>14</v>
      </c>
      <c r="C19" s="14">
        <f>SUM(C20)</f>
        <v>20859200</v>
      </c>
      <c r="D19" s="14">
        <f t="shared" ref="D19" si="20">SUM(D20)</f>
        <v>20553400</v>
      </c>
      <c r="E19" s="14">
        <f t="shared" ref="E19:H19" si="21">SUM(E20)</f>
        <v>21490400</v>
      </c>
      <c r="F19" s="14">
        <f t="shared" si="21"/>
        <v>0</v>
      </c>
      <c r="G19" s="14">
        <f t="shared" si="21"/>
        <v>0</v>
      </c>
      <c r="H19" s="14">
        <f t="shared" si="21"/>
        <v>0</v>
      </c>
      <c r="I19" s="14">
        <f t="shared" si="5"/>
        <v>20859200</v>
      </c>
      <c r="J19" s="14">
        <f t="shared" si="6"/>
        <v>20553400</v>
      </c>
      <c r="K19" s="14">
        <f t="shared" si="7"/>
        <v>21490400</v>
      </c>
      <c r="L19" s="14">
        <f t="shared" ref="L19:N19" si="22">SUM(L20)</f>
        <v>0</v>
      </c>
      <c r="M19" s="14">
        <f t="shared" si="22"/>
        <v>0</v>
      </c>
      <c r="N19" s="14">
        <f t="shared" si="22"/>
        <v>0</v>
      </c>
      <c r="O19" s="14">
        <f t="shared" si="9"/>
        <v>20859200</v>
      </c>
      <c r="P19" s="14">
        <f t="shared" si="10"/>
        <v>20553400</v>
      </c>
      <c r="Q19" s="14">
        <f t="shared" si="11"/>
        <v>21490400</v>
      </c>
      <c r="R19" s="14">
        <f t="shared" ref="R19:T19" si="23">SUM(R20)</f>
        <v>0</v>
      </c>
      <c r="S19" s="14">
        <f t="shared" si="23"/>
        <v>0</v>
      </c>
      <c r="T19" s="14">
        <f t="shared" si="23"/>
        <v>0</v>
      </c>
      <c r="U19" s="14">
        <f t="shared" si="13"/>
        <v>20859200</v>
      </c>
      <c r="V19" s="14">
        <f t="shared" si="14"/>
        <v>20553400</v>
      </c>
      <c r="W19" s="14">
        <f t="shared" si="15"/>
        <v>21490400</v>
      </c>
      <c r="X19" s="14">
        <f t="shared" ref="X19:Z19" si="24">SUM(X20)</f>
        <v>0</v>
      </c>
      <c r="Y19" s="14">
        <f t="shared" si="24"/>
        <v>0</v>
      </c>
      <c r="Z19" s="14">
        <f t="shared" si="24"/>
        <v>0</v>
      </c>
      <c r="AA19" s="14">
        <f t="shared" si="17"/>
        <v>20859200</v>
      </c>
      <c r="AB19" s="14">
        <f t="shared" si="18"/>
        <v>20553400</v>
      </c>
      <c r="AC19" s="14">
        <f t="shared" si="19"/>
        <v>21490400</v>
      </c>
    </row>
    <row r="20" spans="1:29" ht="26.4" x14ac:dyDescent="0.25">
      <c r="A20" s="15" t="s">
        <v>15</v>
      </c>
      <c r="B20" s="13" t="s">
        <v>113</v>
      </c>
      <c r="C20" s="14">
        <v>20859200</v>
      </c>
      <c r="D20" s="14">
        <v>20553400</v>
      </c>
      <c r="E20" s="14">
        <v>21490400</v>
      </c>
      <c r="F20" s="14"/>
      <c r="G20" s="14"/>
      <c r="H20" s="14"/>
      <c r="I20" s="14">
        <f t="shared" si="5"/>
        <v>20859200</v>
      </c>
      <c r="J20" s="14">
        <f t="shared" si="6"/>
        <v>20553400</v>
      </c>
      <c r="K20" s="14">
        <f t="shared" si="7"/>
        <v>21490400</v>
      </c>
      <c r="L20" s="14"/>
      <c r="M20" s="14"/>
      <c r="N20" s="14"/>
      <c r="O20" s="14">
        <f t="shared" si="9"/>
        <v>20859200</v>
      </c>
      <c r="P20" s="14">
        <f t="shared" si="10"/>
        <v>20553400</v>
      </c>
      <c r="Q20" s="14">
        <f t="shared" si="11"/>
        <v>21490400</v>
      </c>
      <c r="R20" s="14"/>
      <c r="S20" s="14"/>
      <c r="T20" s="14"/>
      <c r="U20" s="14">
        <f t="shared" si="13"/>
        <v>20859200</v>
      </c>
      <c r="V20" s="14">
        <f t="shared" si="14"/>
        <v>20553400</v>
      </c>
      <c r="W20" s="14">
        <f t="shared" si="15"/>
        <v>21490400</v>
      </c>
      <c r="X20" s="14"/>
      <c r="Y20" s="14"/>
      <c r="Z20" s="14"/>
      <c r="AA20" s="14">
        <f t="shared" si="17"/>
        <v>20859200</v>
      </c>
      <c r="AB20" s="14">
        <f t="shared" si="18"/>
        <v>20553400</v>
      </c>
      <c r="AC20" s="14">
        <f t="shared" si="19"/>
        <v>21490400</v>
      </c>
    </row>
    <row r="21" spans="1:29" x14ac:dyDescent="0.25">
      <c r="A21" s="16" t="s">
        <v>16</v>
      </c>
      <c r="B21" s="13" t="s">
        <v>17</v>
      </c>
      <c r="C21" s="14">
        <f>SUM(C22:C24)</f>
        <v>25050000</v>
      </c>
      <c r="D21" s="14">
        <f t="shared" ref="D21:H21" si="25">SUM(D22:D24)</f>
        <v>26206750</v>
      </c>
      <c r="E21" s="14">
        <f t="shared" si="25"/>
        <v>27899900</v>
      </c>
      <c r="F21" s="14">
        <f t="shared" si="25"/>
        <v>0</v>
      </c>
      <c r="G21" s="14">
        <f t="shared" si="25"/>
        <v>0</v>
      </c>
      <c r="H21" s="14">
        <f t="shared" si="25"/>
        <v>0</v>
      </c>
      <c r="I21" s="14">
        <f t="shared" si="5"/>
        <v>25050000</v>
      </c>
      <c r="J21" s="14">
        <f t="shared" si="6"/>
        <v>26206750</v>
      </c>
      <c r="K21" s="14">
        <f t="shared" si="7"/>
        <v>27899900</v>
      </c>
      <c r="L21" s="14">
        <f t="shared" ref="L21:N21" si="26">SUM(L22:L24)</f>
        <v>0</v>
      </c>
      <c r="M21" s="14">
        <f t="shared" si="26"/>
        <v>0</v>
      </c>
      <c r="N21" s="14">
        <f t="shared" si="26"/>
        <v>0</v>
      </c>
      <c r="O21" s="14">
        <f t="shared" si="9"/>
        <v>25050000</v>
      </c>
      <c r="P21" s="14">
        <f t="shared" si="10"/>
        <v>26206750</v>
      </c>
      <c r="Q21" s="14">
        <f t="shared" si="11"/>
        <v>27899900</v>
      </c>
      <c r="R21" s="14">
        <f t="shared" ref="R21:T21" si="27">SUM(R22:R24)</f>
        <v>0</v>
      </c>
      <c r="S21" s="14">
        <f t="shared" si="27"/>
        <v>0</v>
      </c>
      <c r="T21" s="14">
        <f t="shared" si="27"/>
        <v>0</v>
      </c>
      <c r="U21" s="14">
        <f t="shared" si="13"/>
        <v>25050000</v>
      </c>
      <c r="V21" s="14">
        <f t="shared" si="14"/>
        <v>26206750</v>
      </c>
      <c r="W21" s="14">
        <f t="shared" si="15"/>
        <v>27899900</v>
      </c>
      <c r="X21" s="14">
        <f t="shared" ref="X21:Z21" si="28">SUM(X22:X24)</f>
        <v>0</v>
      </c>
      <c r="Y21" s="14">
        <f t="shared" si="28"/>
        <v>0</v>
      </c>
      <c r="Z21" s="14">
        <f t="shared" si="28"/>
        <v>0</v>
      </c>
      <c r="AA21" s="14">
        <f t="shared" si="17"/>
        <v>25050000</v>
      </c>
      <c r="AB21" s="14">
        <f t="shared" si="18"/>
        <v>26206750</v>
      </c>
      <c r="AC21" s="14">
        <f t="shared" si="19"/>
        <v>27899900</v>
      </c>
    </row>
    <row r="22" spans="1:29" x14ac:dyDescent="0.25">
      <c r="A22" s="15" t="s">
        <v>18</v>
      </c>
      <c r="B22" s="13" t="s">
        <v>114</v>
      </c>
      <c r="C22" s="14">
        <v>5807000</v>
      </c>
      <c r="D22" s="14">
        <v>6531750</v>
      </c>
      <c r="E22" s="14">
        <v>6975900</v>
      </c>
      <c r="F22" s="14"/>
      <c r="G22" s="14"/>
      <c r="H22" s="14"/>
      <c r="I22" s="14">
        <f t="shared" si="5"/>
        <v>5807000</v>
      </c>
      <c r="J22" s="14">
        <f t="shared" si="6"/>
        <v>6531750</v>
      </c>
      <c r="K22" s="14">
        <f t="shared" si="7"/>
        <v>6975900</v>
      </c>
      <c r="L22" s="14"/>
      <c r="M22" s="14"/>
      <c r="N22" s="14"/>
      <c r="O22" s="14">
        <f t="shared" si="9"/>
        <v>5807000</v>
      </c>
      <c r="P22" s="14">
        <f t="shared" si="10"/>
        <v>6531750</v>
      </c>
      <c r="Q22" s="14">
        <f t="shared" si="11"/>
        <v>6975900</v>
      </c>
      <c r="R22" s="14"/>
      <c r="S22" s="14"/>
      <c r="T22" s="14"/>
      <c r="U22" s="14">
        <f t="shared" si="13"/>
        <v>5807000</v>
      </c>
      <c r="V22" s="14">
        <f t="shared" si="14"/>
        <v>6531750</v>
      </c>
      <c r="W22" s="14">
        <f t="shared" si="15"/>
        <v>6975900</v>
      </c>
      <c r="X22" s="14"/>
      <c r="Y22" s="14"/>
      <c r="Z22" s="14"/>
      <c r="AA22" s="14">
        <f t="shared" si="17"/>
        <v>5807000</v>
      </c>
      <c r="AB22" s="14">
        <f t="shared" si="18"/>
        <v>6531750</v>
      </c>
      <c r="AC22" s="14">
        <f t="shared" si="19"/>
        <v>6975900</v>
      </c>
    </row>
    <row r="23" spans="1:29" x14ac:dyDescent="0.25">
      <c r="A23" s="15" t="s">
        <v>19</v>
      </c>
      <c r="B23" s="13" t="s">
        <v>115</v>
      </c>
      <c r="C23" s="14">
        <v>17383000</v>
      </c>
      <c r="D23" s="14">
        <v>18440000</v>
      </c>
      <c r="E23" s="14">
        <v>19606000</v>
      </c>
      <c r="F23" s="14"/>
      <c r="G23" s="14"/>
      <c r="H23" s="14"/>
      <c r="I23" s="14">
        <f t="shared" si="5"/>
        <v>17383000</v>
      </c>
      <c r="J23" s="14">
        <f t="shared" si="6"/>
        <v>18440000</v>
      </c>
      <c r="K23" s="14">
        <f t="shared" si="7"/>
        <v>19606000</v>
      </c>
      <c r="L23" s="14"/>
      <c r="M23" s="14"/>
      <c r="N23" s="14"/>
      <c r="O23" s="14">
        <f t="shared" si="9"/>
        <v>17383000</v>
      </c>
      <c r="P23" s="14">
        <f t="shared" si="10"/>
        <v>18440000</v>
      </c>
      <c r="Q23" s="14">
        <f t="shared" si="11"/>
        <v>19606000</v>
      </c>
      <c r="R23" s="14"/>
      <c r="S23" s="14"/>
      <c r="T23" s="14"/>
      <c r="U23" s="14">
        <f t="shared" si="13"/>
        <v>17383000</v>
      </c>
      <c r="V23" s="14">
        <f t="shared" si="14"/>
        <v>18440000</v>
      </c>
      <c r="W23" s="14">
        <f t="shared" si="15"/>
        <v>19606000</v>
      </c>
      <c r="X23" s="14"/>
      <c r="Y23" s="14"/>
      <c r="Z23" s="14"/>
      <c r="AA23" s="14">
        <f t="shared" si="17"/>
        <v>17383000</v>
      </c>
      <c r="AB23" s="14">
        <f t="shared" si="18"/>
        <v>18440000</v>
      </c>
      <c r="AC23" s="14">
        <f t="shared" si="19"/>
        <v>19606000</v>
      </c>
    </row>
    <row r="24" spans="1:29" x14ac:dyDescent="0.25">
      <c r="A24" s="15" t="s">
        <v>20</v>
      </c>
      <c r="B24" s="13" t="s">
        <v>116</v>
      </c>
      <c r="C24" s="14">
        <v>1860000</v>
      </c>
      <c r="D24" s="14">
        <v>1235000</v>
      </c>
      <c r="E24" s="14">
        <v>1318000</v>
      </c>
      <c r="F24" s="14"/>
      <c r="G24" s="14"/>
      <c r="H24" s="14"/>
      <c r="I24" s="14">
        <f t="shared" si="5"/>
        <v>1860000</v>
      </c>
      <c r="J24" s="14">
        <f t="shared" si="6"/>
        <v>1235000</v>
      </c>
      <c r="K24" s="14">
        <f t="shared" si="7"/>
        <v>1318000</v>
      </c>
      <c r="L24" s="14"/>
      <c r="M24" s="14"/>
      <c r="N24" s="14"/>
      <c r="O24" s="14">
        <f t="shared" si="9"/>
        <v>1860000</v>
      </c>
      <c r="P24" s="14">
        <f t="shared" si="10"/>
        <v>1235000</v>
      </c>
      <c r="Q24" s="14">
        <f t="shared" si="11"/>
        <v>1318000</v>
      </c>
      <c r="R24" s="14"/>
      <c r="S24" s="14"/>
      <c r="T24" s="14"/>
      <c r="U24" s="14">
        <f t="shared" si="13"/>
        <v>1860000</v>
      </c>
      <c r="V24" s="14">
        <f t="shared" si="14"/>
        <v>1235000</v>
      </c>
      <c r="W24" s="14">
        <f t="shared" si="15"/>
        <v>1318000</v>
      </c>
      <c r="X24" s="14"/>
      <c r="Y24" s="14"/>
      <c r="Z24" s="14"/>
      <c r="AA24" s="14">
        <f t="shared" si="17"/>
        <v>1860000</v>
      </c>
      <c r="AB24" s="14">
        <f t="shared" si="18"/>
        <v>1235000</v>
      </c>
      <c r="AC24" s="14">
        <f t="shared" si="19"/>
        <v>1318000</v>
      </c>
    </row>
    <row r="25" spans="1:29" x14ac:dyDescent="0.25">
      <c r="A25" s="16" t="s">
        <v>21</v>
      </c>
      <c r="B25" s="13" t="s">
        <v>22</v>
      </c>
      <c r="C25" s="14">
        <f>SUM(C26:C28)</f>
        <v>11714000</v>
      </c>
      <c r="D25" s="14">
        <f t="shared" ref="D25" si="29">SUM(D26:D28)</f>
        <v>13123700</v>
      </c>
      <c r="E25" s="14">
        <f t="shared" ref="E25:H25" si="30">SUM(E26:E28)</f>
        <v>13199700</v>
      </c>
      <c r="F25" s="14">
        <f t="shared" si="30"/>
        <v>0</v>
      </c>
      <c r="G25" s="14">
        <f t="shared" si="30"/>
        <v>0</v>
      </c>
      <c r="H25" s="14">
        <f t="shared" si="30"/>
        <v>0</v>
      </c>
      <c r="I25" s="14">
        <f t="shared" si="5"/>
        <v>11714000</v>
      </c>
      <c r="J25" s="14">
        <f t="shared" si="6"/>
        <v>13123700</v>
      </c>
      <c r="K25" s="14">
        <f t="shared" si="7"/>
        <v>13199700</v>
      </c>
      <c r="L25" s="14">
        <f t="shared" ref="L25:N25" si="31">SUM(L26:L28)</f>
        <v>0</v>
      </c>
      <c r="M25" s="14">
        <f t="shared" si="31"/>
        <v>0</v>
      </c>
      <c r="N25" s="14">
        <f t="shared" si="31"/>
        <v>0</v>
      </c>
      <c r="O25" s="14">
        <f t="shared" si="9"/>
        <v>11714000</v>
      </c>
      <c r="P25" s="14">
        <f t="shared" si="10"/>
        <v>13123700</v>
      </c>
      <c r="Q25" s="14">
        <f t="shared" si="11"/>
        <v>13199700</v>
      </c>
      <c r="R25" s="14">
        <f t="shared" ref="R25:T25" si="32">SUM(R26:R28)</f>
        <v>0</v>
      </c>
      <c r="S25" s="14">
        <f t="shared" si="32"/>
        <v>0</v>
      </c>
      <c r="T25" s="14">
        <f t="shared" si="32"/>
        <v>0</v>
      </c>
      <c r="U25" s="14">
        <f t="shared" si="13"/>
        <v>11714000</v>
      </c>
      <c r="V25" s="14">
        <f t="shared" si="14"/>
        <v>13123700</v>
      </c>
      <c r="W25" s="14">
        <f t="shared" si="15"/>
        <v>13199700</v>
      </c>
      <c r="X25" s="14">
        <f t="shared" ref="X25:Z25" si="33">SUM(X26:X28)</f>
        <v>0</v>
      </c>
      <c r="Y25" s="14">
        <f t="shared" si="33"/>
        <v>0</v>
      </c>
      <c r="Z25" s="14">
        <f t="shared" si="33"/>
        <v>0</v>
      </c>
      <c r="AA25" s="14">
        <f t="shared" si="17"/>
        <v>11714000</v>
      </c>
      <c r="AB25" s="14">
        <f t="shared" si="18"/>
        <v>13123700</v>
      </c>
      <c r="AC25" s="14">
        <f t="shared" si="19"/>
        <v>13199700</v>
      </c>
    </row>
    <row r="26" spans="1:29" x14ac:dyDescent="0.25">
      <c r="A26" s="15" t="s">
        <v>23</v>
      </c>
      <c r="B26" s="13" t="s">
        <v>117</v>
      </c>
      <c r="C26" s="14">
        <v>2635000</v>
      </c>
      <c r="D26" s="14">
        <v>2659000</v>
      </c>
      <c r="E26" s="14">
        <v>2682000</v>
      </c>
      <c r="F26" s="14"/>
      <c r="G26" s="14"/>
      <c r="H26" s="14"/>
      <c r="I26" s="14">
        <f t="shared" si="5"/>
        <v>2635000</v>
      </c>
      <c r="J26" s="14">
        <f t="shared" si="6"/>
        <v>2659000</v>
      </c>
      <c r="K26" s="14">
        <f t="shared" si="7"/>
        <v>2682000</v>
      </c>
      <c r="L26" s="14"/>
      <c r="M26" s="14"/>
      <c r="N26" s="14"/>
      <c r="O26" s="14">
        <f t="shared" si="9"/>
        <v>2635000</v>
      </c>
      <c r="P26" s="14">
        <f t="shared" si="10"/>
        <v>2659000</v>
      </c>
      <c r="Q26" s="14">
        <f t="shared" si="11"/>
        <v>2682000</v>
      </c>
      <c r="R26" s="14"/>
      <c r="S26" s="14"/>
      <c r="T26" s="14"/>
      <c r="U26" s="14">
        <f t="shared" si="13"/>
        <v>2635000</v>
      </c>
      <c r="V26" s="14">
        <f t="shared" si="14"/>
        <v>2659000</v>
      </c>
      <c r="W26" s="14">
        <f t="shared" si="15"/>
        <v>2682000</v>
      </c>
      <c r="X26" s="14"/>
      <c r="Y26" s="14"/>
      <c r="Z26" s="14"/>
      <c r="AA26" s="14">
        <f t="shared" si="17"/>
        <v>2635000</v>
      </c>
      <c r="AB26" s="14">
        <f t="shared" si="18"/>
        <v>2659000</v>
      </c>
      <c r="AC26" s="14">
        <f t="shared" si="19"/>
        <v>2682000</v>
      </c>
    </row>
    <row r="27" spans="1:29" x14ac:dyDescent="0.25">
      <c r="A27" s="15" t="s">
        <v>24</v>
      </c>
      <c r="B27" s="13" t="s">
        <v>118</v>
      </c>
      <c r="C27" s="14">
        <v>7939000</v>
      </c>
      <c r="D27" s="14">
        <v>9306400</v>
      </c>
      <c r="E27" s="14">
        <v>9341600</v>
      </c>
      <c r="F27" s="14"/>
      <c r="G27" s="14"/>
      <c r="H27" s="14"/>
      <c r="I27" s="14">
        <f t="shared" si="5"/>
        <v>7939000</v>
      </c>
      <c r="J27" s="14">
        <f t="shared" si="6"/>
        <v>9306400</v>
      </c>
      <c r="K27" s="14">
        <f t="shared" si="7"/>
        <v>9341600</v>
      </c>
      <c r="L27" s="14"/>
      <c r="M27" s="14"/>
      <c r="N27" s="14"/>
      <c r="O27" s="14">
        <f t="shared" si="9"/>
        <v>7939000</v>
      </c>
      <c r="P27" s="14">
        <f t="shared" si="10"/>
        <v>9306400</v>
      </c>
      <c r="Q27" s="14">
        <f t="shared" si="11"/>
        <v>9341600</v>
      </c>
      <c r="R27" s="14"/>
      <c r="S27" s="14"/>
      <c r="T27" s="14"/>
      <c r="U27" s="14">
        <f t="shared" si="13"/>
        <v>7939000</v>
      </c>
      <c r="V27" s="14">
        <f t="shared" si="14"/>
        <v>9306400</v>
      </c>
      <c r="W27" s="14">
        <f t="shared" si="15"/>
        <v>9341600</v>
      </c>
      <c r="X27" s="14"/>
      <c r="Y27" s="14"/>
      <c r="Z27" s="14"/>
      <c r="AA27" s="14">
        <f t="shared" si="17"/>
        <v>7939000</v>
      </c>
      <c r="AB27" s="14">
        <f t="shared" si="18"/>
        <v>9306400</v>
      </c>
      <c r="AC27" s="14">
        <f t="shared" si="19"/>
        <v>9341600</v>
      </c>
    </row>
    <row r="28" spans="1:29" x14ac:dyDescent="0.25">
      <c r="A28" s="15" t="s">
        <v>25</v>
      </c>
      <c r="B28" s="13" t="s">
        <v>119</v>
      </c>
      <c r="C28" s="14">
        <v>1140000</v>
      </c>
      <c r="D28" s="14">
        <v>1158300</v>
      </c>
      <c r="E28" s="14">
        <v>1176100</v>
      </c>
      <c r="F28" s="14"/>
      <c r="G28" s="14"/>
      <c r="H28" s="14"/>
      <c r="I28" s="14">
        <f t="shared" si="5"/>
        <v>1140000</v>
      </c>
      <c r="J28" s="14">
        <f t="shared" si="6"/>
        <v>1158300</v>
      </c>
      <c r="K28" s="14">
        <f t="shared" si="7"/>
        <v>1176100</v>
      </c>
      <c r="L28" s="14"/>
      <c r="M28" s="14"/>
      <c r="N28" s="14"/>
      <c r="O28" s="14">
        <f t="shared" si="9"/>
        <v>1140000</v>
      </c>
      <c r="P28" s="14">
        <f t="shared" si="10"/>
        <v>1158300</v>
      </c>
      <c r="Q28" s="14">
        <f t="shared" si="11"/>
        <v>1176100</v>
      </c>
      <c r="R28" s="14"/>
      <c r="S28" s="14"/>
      <c r="T28" s="14"/>
      <c r="U28" s="14">
        <f t="shared" si="13"/>
        <v>1140000</v>
      </c>
      <c r="V28" s="14">
        <f t="shared" si="14"/>
        <v>1158300</v>
      </c>
      <c r="W28" s="14">
        <f t="shared" si="15"/>
        <v>1176100</v>
      </c>
      <c r="X28" s="14"/>
      <c r="Y28" s="14"/>
      <c r="Z28" s="14"/>
      <c r="AA28" s="14">
        <f t="shared" si="17"/>
        <v>1140000</v>
      </c>
      <c r="AB28" s="14">
        <f t="shared" si="18"/>
        <v>1158300</v>
      </c>
      <c r="AC28" s="14">
        <f t="shared" si="19"/>
        <v>1176100</v>
      </c>
    </row>
    <row r="29" spans="1:29" x14ac:dyDescent="0.25">
      <c r="A29" s="16" t="s">
        <v>26</v>
      </c>
      <c r="B29" s="13" t="s">
        <v>27</v>
      </c>
      <c r="C29" s="14">
        <f>SUM(C30:C32)</f>
        <v>2235300</v>
      </c>
      <c r="D29" s="14">
        <f t="shared" ref="D29" si="34">SUM(D30:D32)</f>
        <v>2235300</v>
      </c>
      <c r="E29" s="14">
        <f t="shared" ref="E29:H29" si="35">SUM(E30:E32)</f>
        <v>2232600</v>
      </c>
      <c r="F29" s="14">
        <f t="shared" si="35"/>
        <v>0</v>
      </c>
      <c r="G29" s="14">
        <f t="shared" si="35"/>
        <v>0</v>
      </c>
      <c r="H29" s="14">
        <f t="shared" si="35"/>
        <v>0</v>
      </c>
      <c r="I29" s="14">
        <f t="shared" si="5"/>
        <v>2235300</v>
      </c>
      <c r="J29" s="14">
        <f t="shared" si="6"/>
        <v>2235300</v>
      </c>
      <c r="K29" s="14">
        <f t="shared" si="7"/>
        <v>2232600</v>
      </c>
      <c r="L29" s="14">
        <f t="shared" ref="L29:N29" si="36">SUM(L30:L32)</f>
        <v>0</v>
      </c>
      <c r="M29" s="14">
        <f t="shared" si="36"/>
        <v>0</v>
      </c>
      <c r="N29" s="14">
        <f t="shared" si="36"/>
        <v>0</v>
      </c>
      <c r="O29" s="14">
        <f t="shared" si="9"/>
        <v>2235300</v>
      </c>
      <c r="P29" s="14">
        <f t="shared" si="10"/>
        <v>2235300</v>
      </c>
      <c r="Q29" s="14">
        <f t="shared" si="11"/>
        <v>2232600</v>
      </c>
      <c r="R29" s="14">
        <f t="shared" ref="R29:T29" si="37">SUM(R30:R32)</f>
        <v>0</v>
      </c>
      <c r="S29" s="14">
        <f t="shared" si="37"/>
        <v>0</v>
      </c>
      <c r="T29" s="14">
        <f t="shared" si="37"/>
        <v>0</v>
      </c>
      <c r="U29" s="14">
        <f t="shared" si="13"/>
        <v>2235300</v>
      </c>
      <c r="V29" s="14">
        <f t="shared" si="14"/>
        <v>2235300</v>
      </c>
      <c r="W29" s="14">
        <f t="shared" si="15"/>
        <v>2232600</v>
      </c>
      <c r="X29" s="14">
        <f t="shared" ref="X29:Z29" si="38">SUM(X30:X32)</f>
        <v>0</v>
      </c>
      <c r="Y29" s="14">
        <f t="shared" si="38"/>
        <v>0</v>
      </c>
      <c r="Z29" s="14">
        <f t="shared" si="38"/>
        <v>0</v>
      </c>
      <c r="AA29" s="14">
        <f t="shared" si="17"/>
        <v>2235300</v>
      </c>
      <c r="AB29" s="14">
        <f t="shared" si="18"/>
        <v>2235300</v>
      </c>
      <c r="AC29" s="14">
        <f t="shared" si="19"/>
        <v>2232600</v>
      </c>
    </row>
    <row r="30" spans="1:29" ht="26.4" x14ac:dyDescent="0.25">
      <c r="A30" s="15" t="s">
        <v>28</v>
      </c>
      <c r="B30" s="13" t="s">
        <v>120</v>
      </c>
      <c r="C30" s="17">
        <v>1500000</v>
      </c>
      <c r="D30" s="17">
        <v>1500000</v>
      </c>
      <c r="E30" s="17">
        <v>1500000</v>
      </c>
      <c r="F30" s="17"/>
      <c r="G30" s="17"/>
      <c r="H30" s="17"/>
      <c r="I30" s="17">
        <f t="shared" si="5"/>
        <v>1500000</v>
      </c>
      <c r="J30" s="17">
        <f t="shared" si="6"/>
        <v>1500000</v>
      </c>
      <c r="K30" s="17">
        <f t="shared" si="7"/>
        <v>1500000</v>
      </c>
      <c r="L30" s="17"/>
      <c r="M30" s="17"/>
      <c r="N30" s="17"/>
      <c r="O30" s="17">
        <f t="shared" si="9"/>
        <v>1500000</v>
      </c>
      <c r="P30" s="17">
        <f t="shared" si="10"/>
        <v>1500000</v>
      </c>
      <c r="Q30" s="17">
        <f t="shared" si="11"/>
        <v>1500000</v>
      </c>
      <c r="R30" s="17"/>
      <c r="S30" s="17"/>
      <c r="T30" s="17"/>
      <c r="U30" s="17">
        <f t="shared" si="13"/>
        <v>1500000</v>
      </c>
      <c r="V30" s="17">
        <f t="shared" si="14"/>
        <v>1500000</v>
      </c>
      <c r="W30" s="17">
        <f t="shared" si="15"/>
        <v>1500000</v>
      </c>
      <c r="X30" s="17"/>
      <c r="Y30" s="17"/>
      <c r="Z30" s="17"/>
      <c r="AA30" s="17">
        <f t="shared" si="17"/>
        <v>1500000</v>
      </c>
      <c r="AB30" s="17">
        <f t="shared" si="18"/>
        <v>1500000</v>
      </c>
      <c r="AC30" s="17">
        <f t="shared" si="19"/>
        <v>1500000</v>
      </c>
    </row>
    <row r="31" spans="1:29" ht="26.25" customHeight="1" x14ac:dyDescent="0.25">
      <c r="A31" s="15" t="s">
        <v>29</v>
      </c>
      <c r="B31" s="13" t="s">
        <v>121</v>
      </c>
      <c r="C31" s="17">
        <v>35300</v>
      </c>
      <c r="D31" s="17">
        <v>35300</v>
      </c>
      <c r="E31" s="17">
        <v>32600</v>
      </c>
      <c r="F31" s="17"/>
      <c r="G31" s="17"/>
      <c r="H31" s="17"/>
      <c r="I31" s="17">
        <f t="shared" si="5"/>
        <v>35300</v>
      </c>
      <c r="J31" s="17">
        <f t="shared" si="6"/>
        <v>35300</v>
      </c>
      <c r="K31" s="17">
        <f t="shared" si="7"/>
        <v>32600</v>
      </c>
      <c r="L31" s="17"/>
      <c r="M31" s="17"/>
      <c r="N31" s="17"/>
      <c r="O31" s="17">
        <f t="shared" si="9"/>
        <v>35300</v>
      </c>
      <c r="P31" s="17">
        <f t="shared" si="10"/>
        <v>35300</v>
      </c>
      <c r="Q31" s="17">
        <f t="shared" si="11"/>
        <v>32600</v>
      </c>
      <c r="R31" s="17"/>
      <c r="S31" s="17"/>
      <c r="T31" s="17"/>
      <c r="U31" s="17">
        <f t="shared" si="13"/>
        <v>35300</v>
      </c>
      <c r="V31" s="17">
        <f t="shared" si="14"/>
        <v>35300</v>
      </c>
      <c r="W31" s="17">
        <f t="shared" si="15"/>
        <v>32600</v>
      </c>
      <c r="X31" s="17"/>
      <c r="Y31" s="17"/>
      <c r="Z31" s="17"/>
      <c r="AA31" s="17">
        <f t="shared" si="17"/>
        <v>35300</v>
      </c>
      <c r="AB31" s="17">
        <f t="shared" si="18"/>
        <v>35300</v>
      </c>
      <c r="AC31" s="17">
        <f t="shared" si="19"/>
        <v>32600</v>
      </c>
    </row>
    <row r="32" spans="1:29" ht="26.4" x14ac:dyDescent="0.25">
      <c r="A32" s="18" t="s">
        <v>30</v>
      </c>
      <c r="B32" s="19" t="s">
        <v>122</v>
      </c>
      <c r="C32" s="17">
        <v>700000</v>
      </c>
      <c r="D32" s="17">
        <v>700000</v>
      </c>
      <c r="E32" s="17">
        <v>700000</v>
      </c>
      <c r="F32" s="17"/>
      <c r="G32" s="17"/>
      <c r="H32" s="17"/>
      <c r="I32" s="17">
        <f t="shared" si="5"/>
        <v>700000</v>
      </c>
      <c r="J32" s="17">
        <f t="shared" si="6"/>
        <v>700000</v>
      </c>
      <c r="K32" s="17">
        <f t="shared" si="7"/>
        <v>700000</v>
      </c>
      <c r="L32" s="17"/>
      <c r="M32" s="17"/>
      <c r="N32" s="17"/>
      <c r="O32" s="17">
        <f t="shared" si="9"/>
        <v>700000</v>
      </c>
      <c r="P32" s="17">
        <f t="shared" si="10"/>
        <v>700000</v>
      </c>
      <c r="Q32" s="17">
        <f t="shared" si="11"/>
        <v>700000</v>
      </c>
      <c r="R32" s="17"/>
      <c r="S32" s="17"/>
      <c r="T32" s="17"/>
      <c r="U32" s="17">
        <f t="shared" si="13"/>
        <v>700000</v>
      </c>
      <c r="V32" s="17">
        <f t="shared" si="14"/>
        <v>700000</v>
      </c>
      <c r="W32" s="17">
        <f t="shared" si="15"/>
        <v>700000</v>
      </c>
      <c r="X32" s="17"/>
      <c r="Y32" s="17"/>
      <c r="Z32" s="17"/>
      <c r="AA32" s="17">
        <f t="shared" si="17"/>
        <v>700000</v>
      </c>
      <c r="AB32" s="17">
        <f t="shared" si="18"/>
        <v>700000</v>
      </c>
      <c r="AC32" s="17">
        <f t="shared" si="19"/>
        <v>700000</v>
      </c>
    </row>
    <row r="33" spans="1:29" ht="26.4" x14ac:dyDescent="0.25">
      <c r="A33" s="12" t="s">
        <v>31</v>
      </c>
      <c r="B33" s="13" t="s">
        <v>32</v>
      </c>
      <c r="C33" s="14">
        <f>SUM(C34:C35)</f>
        <v>8915600</v>
      </c>
      <c r="D33" s="14">
        <f t="shared" ref="D33:H33" si="39">SUM(D34:D35)</f>
        <v>7936895</v>
      </c>
      <c r="E33" s="14">
        <f t="shared" si="39"/>
        <v>7949666</v>
      </c>
      <c r="F33" s="14">
        <f t="shared" si="39"/>
        <v>0</v>
      </c>
      <c r="G33" s="14">
        <f t="shared" si="39"/>
        <v>0</v>
      </c>
      <c r="H33" s="14">
        <f t="shared" si="39"/>
        <v>0</v>
      </c>
      <c r="I33" s="14">
        <f t="shared" si="5"/>
        <v>8915600</v>
      </c>
      <c r="J33" s="14">
        <f t="shared" si="6"/>
        <v>7936895</v>
      </c>
      <c r="K33" s="14">
        <f t="shared" si="7"/>
        <v>7949666</v>
      </c>
      <c r="L33" s="14">
        <f t="shared" ref="L33:N33" si="40">SUM(L34:L35)</f>
        <v>0</v>
      </c>
      <c r="M33" s="14">
        <f t="shared" si="40"/>
        <v>0</v>
      </c>
      <c r="N33" s="14">
        <f t="shared" si="40"/>
        <v>0</v>
      </c>
      <c r="O33" s="14">
        <f t="shared" si="9"/>
        <v>8915600</v>
      </c>
      <c r="P33" s="14">
        <f t="shared" si="10"/>
        <v>7936895</v>
      </c>
      <c r="Q33" s="14">
        <f t="shared" si="11"/>
        <v>7949666</v>
      </c>
      <c r="R33" s="14">
        <f t="shared" ref="R33:T33" si="41">SUM(R34:R35)</f>
        <v>0</v>
      </c>
      <c r="S33" s="14">
        <f t="shared" si="41"/>
        <v>0</v>
      </c>
      <c r="T33" s="14">
        <f t="shared" si="41"/>
        <v>0</v>
      </c>
      <c r="U33" s="14">
        <f t="shared" si="13"/>
        <v>8915600</v>
      </c>
      <c r="V33" s="14">
        <f t="shared" si="14"/>
        <v>7936895</v>
      </c>
      <c r="W33" s="14">
        <f t="shared" si="15"/>
        <v>7949666</v>
      </c>
      <c r="X33" s="14">
        <f t="shared" ref="X33:Z33" si="42">SUM(X34:X35)</f>
        <v>0</v>
      </c>
      <c r="Y33" s="14">
        <f t="shared" si="42"/>
        <v>0</v>
      </c>
      <c r="Z33" s="14">
        <f t="shared" si="42"/>
        <v>0</v>
      </c>
      <c r="AA33" s="14">
        <f t="shared" si="17"/>
        <v>8915600</v>
      </c>
      <c r="AB33" s="14">
        <f t="shared" si="18"/>
        <v>7936895</v>
      </c>
      <c r="AC33" s="14">
        <f t="shared" si="19"/>
        <v>7949666</v>
      </c>
    </row>
    <row r="34" spans="1:29" ht="52.8" x14ac:dyDescent="0.25">
      <c r="A34" s="15" t="s">
        <v>123</v>
      </c>
      <c r="B34" s="19" t="s">
        <v>124</v>
      </c>
      <c r="C34" s="20">
        <v>2918200</v>
      </c>
      <c r="D34" s="20">
        <v>2810455</v>
      </c>
      <c r="E34" s="20">
        <v>2823226</v>
      </c>
      <c r="F34" s="20"/>
      <c r="G34" s="20"/>
      <c r="H34" s="20"/>
      <c r="I34" s="20">
        <f t="shared" si="5"/>
        <v>2918200</v>
      </c>
      <c r="J34" s="20">
        <f t="shared" si="6"/>
        <v>2810455</v>
      </c>
      <c r="K34" s="20">
        <f t="shared" si="7"/>
        <v>2823226</v>
      </c>
      <c r="L34" s="20"/>
      <c r="M34" s="20"/>
      <c r="N34" s="20"/>
      <c r="O34" s="20">
        <f t="shared" si="9"/>
        <v>2918200</v>
      </c>
      <c r="P34" s="20">
        <f t="shared" si="10"/>
        <v>2810455</v>
      </c>
      <c r="Q34" s="20">
        <f t="shared" si="11"/>
        <v>2823226</v>
      </c>
      <c r="R34" s="20"/>
      <c r="S34" s="20"/>
      <c r="T34" s="20"/>
      <c r="U34" s="20">
        <f t="shared" si="13"/>
        <v>2918200</v>
      </c>
      <c r="V34" s="20">
        <f t="shared" si="14"/>
        <v>2810455</v>
      </c>
      <c r="W34" s="20">
        <f t="shared" si="15"/>
        <v>2823226</v>
      </c>
      <c r="X34" s="20"/>
      <c r="Y34" s="20"/>
      <c r="Z34" s="20"/>
      <c r="AA34" s="20">
        <f t="shared" si="17"/>
        <v>2918200</v>
      </c>
      <c r="AB34" s="20">
        <f t="shared" si="18"/>
        <v>2810455</v>
      </c>
      <c r="AC34" s="20">
        <f t="shared" si="19"/>
        <v>2823226</v>
      </c>
    </row>
    <row r="35" spans="1:29" ht="52.8" x14ac:dyDescent="0.25">
      <c r="A35" s="15" t="s">
        <v>33</v>
      </c>
      <c r="B35" s="13" t="s">
        <v>125</v>
      </c>
      <c r="C35" s="20">
        <v>5997400</v>
      </c>
      <c r="D35" s="20">
        <v>5126440</v>
      </c>
      <c r="E35" s="20">
        <v>5126440</v>
      </c>
      <c r="F35" s="20"/>
      <c r="G35" s="20"/>
      <c r="H35" s="20"/>
      <c r="I35" s="20">
        <f t="shared" si="5"/>
        <v>5997400</v>
      </c>
      <c r="J35" s="20">
        <f t="shared" si="6"/>
        <v>5126440</v>
      </c>
      <c r="K35" s="20">
        <f t="shared" si="7"/>
        <v>5126440</v>
      </c>
      <c r="L35" s="20"/>
      <c r="M35" s="20"/>
      <c r="N35" s="20"/>
      <c r="O35" s="20">
        <f t="shared" si="9"/>
        <v>5997400</v>
      </c>
      <c r="P35" s="20">
        <f t="shared" si="10"/>
        <v>5126440</v>
      </c>
      <c r="Q35" s="20">
        <f t="shared" si="11"/>
        <v>5126440</v>
      </c>
      <c r="R35" s="20"/>
      <c r="S35" s="20"/>
      <c r="T35" s="20"/>
      <c r="U35" s="20">
        <f t="shared" si="13"/>
        <v>5997400</v>
      </c>
      <c r="V35" s="20">
        <f t="shared" si="14"/>
        <v>5126440</v>
      </c>
      <c r="W35" s="20">
        <f t="shared" si="15"/>
        <v>5126440</v>
      </c>
      <c r="X35" s="20"/>
      <c r="Y35" s="20"/>
      <c r="Z35" s="20"/>
      <c r="AA35" s="20">
        <f t="shared" si="17"/>
        <v>5997400</v>
      </c>
      <c r="AB35" s="20">
        <f t="shared" si="18"/>
        <v>5126440</v>
      </c>
      <c r="AC35" s="20">
        <f t="shared" si="19"/>
        <v>5126440</v>
      </c>
    </row>
    <row r="36" spans="1:29" x14ac:dyDescent="0.25">
      <c r="A36" s="16" t="s">
        <v>34</v>
      </c>
      <c r="B36" s="13" t="s">
        <v>35</v>
      </c>
      <c r="C36" s="14">
        <f t="shared" ref="C36:H36" si="43">SUM(C37)</f>
        <v>10530000</v>
      </c>
      <c r="D36" s="14">
        <f t="shared" si="43"/>
        <v>10530000</v>
      </c>
      <c r="E36" s="14">
        <f t="shared" si="43"/>
        <v>10530000</v>
      </c>
      <c r="F36" s="14">
        <f t="shared" si="43"/>
        <v>0</v>
      </c>
      <c r="G36" s="14">
        <f t="shared" si="43"/>
        <v>0</v>
      </c>
      <c r="H36" s="14">
        <f t="shared" si="43"/>
        <v>0</v>
      </c>
      <c r="I36" s="14">
        <f t="shared" si="5"/>
        <v>10530000</v>
      </c>
      <c r="J36" s="14">
        <f t="shared" si="6"/>
        <v>10530000</v>
      </c>
      <c r="K36" s="14">
        <f t="shared" si="7"/>
        <v>10530000</v>
      </c>
      <c r="L36" s="14">
        <f t="shared" ref="L36:N36" si="44">SUM(L37)</f>
        <v>0</v>
      </c>
      <c r="M36" s="14">
        <f t="shared" si="44"/>
        <v>0</v>
      </c>
      <c r="N36" s="14">
        <f t="shared" si="44"/>
        <v>0</v>
      </c>
      <c r="O36" s="14">
        <f t="shared" si="9"/>
        <v>10530000</v>
      </c>
      <c r="P36" s="14">
        <f t="shared" si="10"/>
        <v>10530000</v>
      </c>
      <c r="Q36" s="14">
        <f t="shared" si="11"/>
        <v>10530000</v>
      </c>
      <c r="R36" s="14">
        <f t="shared" ref="R36:T36" si="45">SUM(R37)</f>
        <v>0</v>
      </c>
      <c r="S36" s="14">
        <f t="shared" si="45"/>
        <v>0</v>
      </c>
      <c r="T36" s="14">
        <f t="shared" si="45"/>
        <v>0</v>
      </c>
      <c r="U36" s="14">
        <f t="shared" si="13"/>
        <v>10530000</v>
      </c>
      <c r="V36" s="14">
        <f t="shared" si="14"/>
        <v>10530000</v>
      </c>
      <c r="W36" s="14">
        <f t="shared" si="15"/>
        <v>10530000</v>
      </c>
      <c r="X36" s="14">
        <f t="shared" ref="X36:Z36" si="46">SUM(X37)</f>
        <v>0</v>
      </c>
      <c r="Y36" s="14">
        <f t="shared" si="46"/>
        <v>0</v>
      </c>
      <c r="Z36" s="14">
        <f t="shared" si="46"/>
        <v>0</v>
      </c>
      <c r="AA36" s="14">
        <f t="shared" si="17"/>
        <v>10530000</v>
      </c>
      <c r="AB36" s="14">
        <f t="shared" si="18"/>
        <v>10530000</v>
      </c>
      <c r="AC36" s="14">
        <f t="shared" si="19"/>
        <v>10530000</v>
      </c>
    </row>
    <row r="37" spans="1:29" x14ac:dyDescent="0.25">
      <c r="A37" s="21" t="s">
        <v>36</v>
      </c>
      <c r="B37" s="13" t="s">
        <v>126</v>
      </c>
      <c r="C37" s="17">
        <v>10530000</v>
      </c>
      <c r="D37" s="17">
        <v>10530000</v>
      </c>
      <c r="E37" s="17">
        <v>10530000</v>
      </c>
      <c r="F37" s="17"/>
      <c r="G37" s="17"/>
      <c r="H37" s="17"/>
      <c r="I37" s="17">
        <f t="shared" si="5"/>
        <v>10530000</v>
      </c>
      <c r="J37" s="17">
        <f t="shared" si="6"/>
        <v>10530000</v>
      </c>
      <c r="K37" s="17">
        <f t="shared" si="7"/>
        <v>10530000</v>
      </c>
      <c r="L37" s="17"/>
      <c r="M37" s="17"/>
      <c r="N37" s="17"/>
      <c r="O37" s="17">
        <f t="shared" si="9"/>
        <v>10530000</v>
      </c>
      <c r="P37" s="17">
        <f t="shared" si="10"/>
        <v>10530000</v>
      </c>
      <c r="Q37" s="17">
        <f t="shared" si="11"/>
        <v>10530000</v>
      </c>
      <c r="R37" s="17"/>
      <c r="S37" s="17"/>
      <c r="T37" s="17"/>
      <c r="U37" s="17">
        <f t="shared" si="13"/>
        <v>10530000</v>
      </c>
      <c r="V37" s="17">
        <f t="shared" si="14"/>
        <v>10530000</v>
      </c>
      <c r="W37" s="17">
        <f t="shared" si="15"/>
        <v>10530000</v>
      </c>
      <c r="X37" s="17"/>
      <c r="Y37" s="17"/>
      <c r="Z37" s="17"/>
      <c r="AA37" s="17">
        <f t="shared" si="17"/>
        <v>10530000</v>
      </c>
      <c r="AB37" s="17">
        <f t="shared" si="18"/>
        <v>10530000</v>
      </c>
      <c r="AC37" s="17">
        <f t="shared" si="19"/>
        <v>10530000</v>
      </c>
    </row>
    <row r="38" spans="1:29" ht="26.4" x14ac:dyDescent="0.25">
      <c r="A38" s="16" t="s">
        <v>37</v>
      </c>
      <c r="B38" s="13" t="s">
        <v>38</v>
      </c>
      <c r="C38" s="14">
        <f>SUM(C39:C40)</f>
        <v>3791500</v>
      </c>
      <c r="D38" s="14">
        <f t="shared" ref="D38" si="47">SUM(D39:D40)</f>
        <v>3713136</v>
      </c>
      <c r="E38" s="14">
        <f t="shared" ref="E38:H38" si="48">SUM(E39:E40)</f>
        <v>3850190</v>
      </c>
      <c r="F38" s="14">
        <f t="shared" si="48"/>
        <v>0</v>
      </c>
      <c r="G38" s="14">
        <f t="shared" si="48"/>
        <v>0</v>
      </c>
      <c r="H38" s="14">
        <f t="shared" si="48"/>
        <v>0</v>
      </c>
      <c r="I38" s="14">
        <f t="shared" si="5"/>
        <v>3791500</v>
      </c>
      <c r="J38" s="14">
        <f t="shared" si="6"/>
        <v>3713136</v>
      </c>
      <c r="K38" s="14">
        <f t="shared" si="7"/>
        <v>3850190</v>
      </c>
      <c r="L38" s="14">
        <f t="shared" ref="L38:N38" si="49">SUM(L39:L40)</f>
        <v>0</v>
      </c>
      <c r="M38" s="14">
        <f t="shared" si="49"/>
        <v>0</v>
      </c>
      <c r="N38" s="14">
        <f t="shared" si="49"/>
        <v>0</v>
      </c>
      <c r="O38" s="14">
        <f t="shared" si="9"/>
        <v>3791500</v>
      </c>
      <c r="P38" s="14">
        <f t="shared" si="10"/>
        <v>3713136</v>
      </c>
      <c r="Q38" s="14">
        <f t="shared" si="11"/>
        <v>3850190</v>
      </c>
      <c r="R38" s="14">
        <f t="shared" ref="R38:T38" si="50">SUM(R39:R40)</f>
        <v>0</v>
      </c>
      <c r="S38" s="14">
        <f t="shared" si="50"/>
        <v>0</v>
      </c>
      <c r="T38" s="14">
        <f t="shared" si="50"/>
        <v>0</v>
      </c>
      <c r="U38" s="14">
        <f t="shared" si="13"/>
        <v>3791500</v>
      </c>
      <c r="V38" s="14">
        <f t="shared" si="14"/>
        <v>3713136</v>
      </c>
      <c r="W38" s="14">
        <f t="shared" si="15"/>
        <v>3850190</v>
      </c>
      <c r="X38" s="14">
        <f t="shared" ref="X38:Z38" si="51">SUM(X39:X40)</f>
        <v>0</v>
      </c>
      <c r="Y38" s="14">
        <f t="shared" si="51"/>
        <v>0</v>
      </c>
      <c r="Z38" s="14">
        <f t="shared" si="51"/>
        <v>0</v>
      </c>
      <c r="AA38" s="14">
        <f t="shared" si="17"/>
        <v>3791500</v>
      </c>
      <c r="AB38" s="14">
        <f t="shared" si="18"/>
        <v>3713136</v>
      </c>
      <c r="AC38" s="14">
        <f t="shared" si="19"/>
        <v>3850190</v>
      </c>
    </row>
    <row r="39" spans="1:29" x14ac:dyDescent="0.25">
      <c r="A39" s="15" t="s">
        <v>39</v>
      </c>
      <c r="B39" s="13" t="s">
        <v>127</v>
      </c>
      <c r="C39" s="14">
        <v>869200</v>
      </c>
      <c r="D39" s="14">
        <v>751200</v>
      </c>
      <c r="E39" s="14">
        <v>781200</v>
      </c>
      <c r="F39" s="14"/>
      <c r="G39" s="14"/>
      <c r="H39" s="14"/>
      <c r="I39" s="14">
        <f t="shared" si="5"/>
        <v>869200</v>
      </c>
      <c r="J39" s="14">
        <f t="shared" si="6"/>
        <v>751200</v>
      </c>
      <c r="K39" s="14">
        <f t="shared" si="7"/>
        <v>781200</v>
      </c>
      <c r="L39" s="14"/>
      <c r="M39" s="14"/>
      <c r="N39" s="14"/>
      <c r="O39" s="14">
        <f t="shared" si="9"/>
        <v>869200</v>
      </c>
      <c r="P39" s="14">
        <f t="shared" si="10"/>
        <v>751200</v>
      </c>
      <c r="Q39" s="14">
        <f t="shared" si="11"/>
        <v>781200</v>
      </c>
      <c r="R39" s="14"/>
      <c r="S39" s="14"/>
      <c r="T39" s="14"/>
      <c r="U39" s="14">
        <f t="shared" si="13"/>
        <v>869200</v>
      </c>
      <c r="V39" s="14">
        <f t="shared" si="14"/>
        <v>751200</v>
      </c>
      <c r="W39" s="14">
        <f t="shared" si="15"/>
        <v>781200</v>
      </c>
      <c r="X39" s="14"/>
      <c r="Y39" s="14"/>
      <c r="Z39" s="14"/>
      <c r="AA39" s="14">
        <f t="shared" si="17"/>
        <v>869200</v>
      </c>
      <c r="AB39" s="14">
        <f t="shared" si="18"/>
        <v>751200</v>
      </c>
      <c r="AC39" s="14">
        <f t="shared" si="19"/>
        <v>781200</v>
      </c>
    </row>
    <row r="40" spans="1:29" x14ac:dyDescent="0.25">
      <c r="A40" s="22" t="s">
        <v>40</v>
      </c>
      <c r="B40" s="23" t="s">
        <v>128</v>
      </c>
      <c r="C40" s="14">
        <v>2922300</v>
      </c>
      <c r="D40" s="14">
        <v>2961936</v>
      </c>
      <c r="E40" s="14">
        <v>3068990</v>
      </c>
      <c r="F40" s="14"/>
      <c r="G40" s="14"/>
      <c r="H40" s="14"/>
      <c r="I40" s="14">
        <f t="shared" si="5"/>
        <v>2922300</v>
      </c>
      <c r="J40" s="14">
        <f t="shared" si="6"/>
        <v>2961936</v>
      </c>
      <c r="K40" s="14">
        <f t="shared" si="7"/>
        <v>3068990</v>
      </c>
      <c r="L40" s="14"/>
      <c r="M40" s="14"/>
      <c r="N40" s="14"/>
      <c r="O40" s="14">
        <f t="shared" si="9"/>
        <v>2922300</v>
      </c>
      <c r="P40" s="14">
        <f t="shared" si="10"/>
        <v>2961936</v>
      </c>
      <c r="Q40" s="14">
        <f t="shared" si="11"/>
        <v>3068990</v>
      </c>
      <c r="R40" s="14"/>
      <c r="S40" s="14"/>
      <c r="T40" s="14"/>
      <c r="U40" s="14">
        <f t="shared" si="13"/>
        <v>2922300</v>
      </c>
      <c r="V40" s="14">
        <f t="shared" si="14"/>
        <v>2961936</v>
      </c>
      <c r="W40" s="14">
        <f t="shared" si="15"/>
        <v>3068990</v>
      </c>
      <c r="X40" s="14"/>
      <c r="Y40" s="14"/>
      <c r="Z40" s="14"/>
      <c r="AA40" s="14">
        <f t="shared" si="17"/>
        <v>2922300</v>
      </c>
      <c r="AB40" s="14">
        <f t="shared" si="18"/>
        <v>2961936</v>
      </c>
      <c r="AC40" s="14">
        <f t="shared" si="19"/>
        <v>3068990</v>
      </c>
    </row>
    <row r="41" spans="1:29" x14ac:dyDescent="0.25">
      <c r="A41" s="24" t="s">
        <v>41</v>
      </c>
      <c r="B41" s="25" t="s">
        <v>42</v>
      </c>
      <c r="C41" s="14">
        <f>SUM(C42:C43)</f>
        <v>840000</v>
      </c>
      <c r="D41" s="14">
        <f t="shared" ref="D41" si="52">SUM(D42:D43)</f>
        <v>730000</v>
      </c>
      <c r="E41" s="14">
        <f t="shared" ref="E41:H41" si="53">SUM(E42:E43)</f>
        <v>730000</v>
      </c>
      <c r="F41" s="14">
        <f t="shared" si="53"/>
        <v>0</v>
      </c>
      <c r="G41" s="14">
        <f t="shared" si="53"/>
        <v>0</v>
      </c>
      <c r="H41" s="14">
        <f t="shared" si="53"/>
        <v>0</v>
      </c>
      <c r="I41" s="14">
        <f t="shared" si="5"/>
        <v>840000</v>
      </c>
      <c r="J41" s="14">
        <f t="shared" si="6"/>
        <v>730000</v>
      </c>
      <c r="K41" s="14">
        <f t="shared" si="7"/>
        <v>730000</v>
      </c>
      <c r="L41" s="14">
        <f t="shared" ref="L41:N41" si="54">SUM(L42:L43)</f>
        <v>0</v>
      </c>
      <c r="M41" s="14">
        <f t="shared" si="54"/>
        <v>0</v>
      </c>
      <c r="N41" s="14">
        <f t="shared" si="54"/>
        <v>0</v>
      </c>
      <c r="O41" s="14">
        <f t="shared" si="9"/>
        <v>840000</v>
      </c>
      <c r="P41" s="14">
        <f t="shared" si="10"/>
        <v>730000</v>
      </c>
      <c r="Q41" s="14">
        <f t="shared" si="11"/>
        <v>730000</v>
      </c>
      <c r="R41" s="14">
        <f t="shared" ref="R41:T41" si="55">SUM(R42:R43)</f>
        <v>0</v>
      </c>
      <c r="S41" s="14">
        <f t="shared" si="55"/>
        <v>0</v>
      </c>
      <c r="T41" s="14">
        <f t="shared" si="55"/>
        <v>0</v>
      </c>
      <c r="U41" s="14">
        <f t="shared" si="13"/>
        <v>840000</v>
      </c>
      <c r="V41" s="14">
        <f t="shared" si="14"/>
        <v>730000</v>
      </c>
      <c r="W41" s="14">
        <f t="shared" si="15"/>
        <v>730000</v>
      </c>
      <c r="X41" s="14">
        <f t="shared" ref="X41:Z41" si="56">SUM(X42:X43)</f>
        <v>0</v>
      </c>
      <c r="Y41" s="14">
        <f t="shared" si="56"/>
        <v>0</v>
      </c>
      <c r="Z41" s="14">
        <f t="shared" si="56"/>
        <v>0</v>
      </c>
      <c r="AA41" s="14">
        <f t="shared" si="17"/>
        <v>840000</v>
      </c>
      <c r="AB41" s="14">
        <f t="shared" si="18"/>
        <v>730000</v>
      </c>
      <c r="AC41" s="14">
        <f t="shared" si="19"/>
        <v>730000</v>
      </c>
    </row>
    <row r="42" spans="1:29" ht="52.8" x14ac:dyDescent="0.25">
      <c r="A42" s="15" t="s">
        <v>43</v>
      </c>
      <c r="B42" s="19" t="s">
        <v>44</v>
      </c>
      <c r="C42" s="14">
        <v>570000</v>
      </c>
      <c r="D42" s="14">
        <v>500000</v>
      </c>
      <c r="E42" s="14">
        <v>500000</v>
      </c>
      <c r="F42" s="14"/>
      <c r="G42" s="14"/>
      <c r="H42" s="14"/>
      <c r="I42" s="14">
        <f t="shared" si="5"/>
        <v>570000</v>
      </c>
      <c r="J42" s="14">
        <f t="shared" si="6"/>
        <v>500000</v>
      </c>
      <c r="K42" s="14">
        <f t="shared" si="7"/>
        <v>500000</v>
      </c>
      <c r="L42" s="14"/>
      <c r="M42" s="14"/>
      <c r="N42" s="14"/>
      <c r="O42" s="14">
        <f t="shared" si="9"/>
        <v>570000</v>
      </c>
      <c r="P42" s="14">
        <f t="shared" si="10"/>
        <v>500000</v>
      </c>
      <c r="Q42" s="14">
        <f t="shared" si="11"/>
        <v>500000</v>
      </c>
      <c r="R42" s="14"/>
      <c r="S42" s="14"/>
      <c r="T42" s="14"/>
      <c r="U42" s="14">
        <f t="shared" si="13"/>
        <v>570000</v>
      </c>
      <c r="V42" s="14">
        <f t="shared" si="14"/>
        <v>500000</v>
      </c>
      <c r="W42" s="14">
        <f t="shared" si="15"/>
        <v>500000</v>
      </c>
      <c r="X42" s="14"/>
      <c r="Y42" s="14"/>
      <c r="Z42" s="14"/>
      <c r="AA42" s="14">
        <f t="shared" si="17"/>
        <v>570000</v>
      </c>
      <c r="AB42" s="14">
        <f t="shared" si="18"/>
        <v>500000</v>
      </c>
      <c r="AC42" s="14">
        <f t="shared" si="19"/>
        <v>500000</v>
      </c>
    </row>
    <row r="43" spans="1:29" ht="26.4" x14ac:dyDescent="0.25">
      <c r="A43" s="15" t="s">
        <v>45</v>
      </c>
      <c r="B43" s="13" t="s">
        <v>129</v>
      </c>
      <c r="C43" s="14">
        <v>270000</v>
      </c>
      <c r="D43" s="14">
        <v>230000</v>
      </c>
      <c r="E43" s="14">
        <v>230000</v>
      </c>
      <c r="F43" s="14"/>
      <c r="G43" s="14"/>
      <c r="H43" s="14"/>
      <c r="I43" s="14">
        <f t="shared" si="5"/>
        <v>270000</v>
      </c>
      <c r="J43" s="14">
        <f t="shared" si="6"/>
        <v>230000</v>
      </c>
      <c r="K43" s="14">
        <f t="shared" si="7"/>
        <v>230000</v>
      </c>
      <c r="L43" s="14"/>
      <c r="M43" s="14"/>
      <c r="N43" s="14"/>
      <c r="O43" s="14">
        <f t="shared" si="9"/>
        <v>270000</v>
      </c>
      <c r="P43" s="14">
        <f t="shared" si="10"/>
        <v>230000</v>
      </c>
      <c r="Q43" s="14">
        <f t="shared" si="11"/>
        <v>230000</v>
      </c>
      <c r="R43" s="14"/>
      <c r="S43" s="14"/>
      <c r="T43" s="14"/>
      <c r="U43" s="14">
        <f t="shared" si="13"/>
        <v>270000</v>
      </c>
      <c r="V43" s="14">
        <f t="shared" si="14"/>
        <v>230000</v>
      </c>
      <c r="W43" s="14">
        <f t="shared" si="15"/>
        <v>230000</v>
      </c>
      <c r="X43" s="14"/>
      <c r="Y43" s="14"/>
      <c r="Z43" s="14"/>
      <c r="AA43" s="14">
        <f t="shared" si="17"/>
        <v>270000</v>
      </c>
      <c r="AB43" s="14">
        <f t="shared" si="18"/>
        <v>230000</v>
      </c>
      <c r="AC43" s="14">
        <f t="shared" si="19"/>
        <v>230000</v>
      </c>
    </row>
    <row r="44" spans="1:29" x14ac:dyDescent="0.25">
      <c r="A44" s="16" t="s">
        <v>46</v>
      </c>
      <c r="B44" s="13" t="s">
        <v>47</v>
      </c>
      <c r="C44" s="14">
        <f>SUM(C45:C48)</f>
        <v>617000</v>
      </c>
      <c r="D44" s="14">
        <f t="shared" ref="D44:H44" si="57">SUM(D45:D48)</f>
        <v>296300</v>
      </c>
      <c r="E44" s="14">
        <f t="shared" si="57"/>
        <v>296300</v>
      </c>
      <c r="F44" s="14">
        <f t="shared" si="57"/>
        <v>0</v>
      </c>
      <c r="G44" s="14">
        <f t="shared" si="57"/>
        <v>0</v>
      </c>
      <c r="H44" s="14">
        <f t="shared" si="57"/>
        <v>0</v>
      </c>
      <c r="I44" s="14">
        <f t="shared" si="5"/>
        <v>617000</v>
      </c>
      <c r="J44" s="14">
        <f t="shared" si="6"/>
        <v>296300</v>
      </c>
      <c r="K44" s="14">
        <f t="shared" si="7"/>
        <v>296300</v>
      </c>
      <c r="L44" s="14">
        <f t="shared" ref="L44:N44" si="58">SUM(L45:L48)</f>
        <v>0</v>
      </c>
      <c r="M44" s="14">
        <f t="shared" si="58"/>
        <v>0</v>
      </c>
      <c r="N44" s="14">
        <f t="shared" si="58"/>
        <v>0</v>
      </c>
      <c r="O44" s="14">
        <f t="shared" si="9"/>
        <v>617000</v>
      </c>
      <c r="P44" s="14">
        <f t="shared" si="10"/>
        <v>296300</v>
      </c>
      <c r="Q44" s="14">
        <f t="shared" si="11"/>
        <v>296300</v>
      </c>
      <c r="R44" s="14">
        <f t="shared" ref="R44:T44" si="59">SUM(R45:R48)</f>
        <v>0</v>
      </c>
      <c r="S44" s="14">
        <f t="shared" si="59"/>
        <v>0</v>
      </c>
      <c r="T44" s="14">
        <f t="shared" si="59"/>
        <v>0</v>
      </c>
      <c r="U44" s="14">
        <f t="shared" si="13"/>
        <v>617000</v>
      </c>
      <c r="V44" s="14">
        <f t="shared" si="14"/>
        <v>296300</v>
      </c>
      <c r="W44" s="14">
        <f t="shared" si="15"/>
        <v>296300</v>
      </c>
      <c r="X44" s="14">
        <f t="shared" ref="X44:Z44" si="60">SUM(X45:X48)</f>
        <v>0</v>
      </c>
      <c r="Y44" s="14">
        <f t="shared" si="60"/>
        <v>0</v>
      </c>
      <c r="Z44" s="14">
        <f t="shared" si="60"/>
        <v>0</v>
      </c>
      <c r="AA44" s="14">
        <f t="shared" si="17"/>
        <v>617000</v>
      </c>
      <c r="AB44" s="14">
        <f t="shared" si="18"/>
        <v>296300</v>
      </c>
      <c r="AC44" s="14">
        <f t="shared" si="19"/>
        <v>296300</v>
      </c>
    </row>
    <row r="45" spans="1:29" ht="22.8" x14ac:dyDescent="0.25">
      <c r="A45" s="26" t="s">
        <v>130</v>
      </c>
      <c r="B45" s="27" t="s">
        <v>131</v>
      </c>
      <c r="C45" s="14">
        <v>157100</v>
      </c>
      <c r="D45" s="14">
        <v>127300</v>
      </c>
      <c r="E45" s="14">
        <v>127300</v>
      </c>
      <c r="F45" s="14"/>
      <c r="G45" s="14"/>
      <c r="H45" s="14"/>
      <c r="I45" s="14">
        <f t="shared" si="5"/>
        <v>157100</v>
      </c>
      <c r="J45" s="14">
        <f t="shared" si="6"/>
        <v>127300</v>
      </c>
      <c r="K45" s="14">
        <f t="shared" si="7"/>
        <v>127300</v>
      </c>
      <c r="L45" s="14"/>
      <c r="M45" s="14"/>
      <c r="N45" s="14"/>
      <c r="O45" s="14">
        <f t="shared" si="9"/>
        <v>157100</v>
      </c>
      <c r="P45" s="14">
        <f t="shared" si="10"/>
        <v>127300</v>
      </c>
      <c r="Q45" s="14">
        <f t="shared" si="11"/>
        <v>127300</v>
      </c>
      <c r="R45" s="14"/>
      <c r="S45" s="14"/>
      <c r="T45" s="14"/>
      <c r="U45" s="14">
        <f t="shared" si="13"/>
        <v>157100</v>
      </c>
      <c r="V45" s="14">
        <f t="shared" si="14"/>
        <v>127300</v>
      </c>
      <c r="W45" s="14">
        <f t="shared" si="15"/>
        <v>127300</v>
      </c>
      <c r="X45" s="14"/>
      <c r="Y45" s="14"/>
      <c r="Z45" s="14"/>
      <c r="AA45" s="14">
        <f t="shared" si="17"/>
        <v>157100</v>
      </c>
      <c r="AB45" s="14">
        <f t="shared" si="18"/>
        <v>127300</v>
      </c>
      <c r="AC45" s="14">
        <f t="shared" si="19"/>
        <v>127300</v>
      </c>
    </row>
    <row r="46" spans="1:29" ht="22.8" x14ac:dyDescent="0.25">
      <c r="A46" s="26" t="s">
        <v>48</v>
      </c>
      <c r="B46" s="28" t="s">
        <v>132</v>
      </c>
      <c r="C46" s="14">
        <v>20000</v>
      </c>
      <c r="D46" s="14">
        <v>0</v>
      </c>
      <c r="E46" s="14">
        <v>0</v>
      </c>
      <c r="F46" s="14"/>
      <c r="G46" s="14"/>
      <c r="H46" s="14"/>
      <c r="I46" s="14">
        <f t="shared" si="5"/>
        <v>20000</v>
      </c>
      <c r="J46" s="14">
        <f t="shared" si="6"/>
        <v>0</v>
      </c>
      <c r="K46" s="14">
        <f t="shared" si="7"/>
        <v>0</v>
      </c>
      <c r="L46" s="14"/>
      <c r="M46" s="14"/>
      <c r="N46" s="14"/>
      <c r="O46" s="14">
        <f t="shared" si="9"/>
        <v>20000</v>
      </c>
      <c r="P46" s="14">
        <f t="shared" si="10"/>
        <v>0</v>
      </c>
      <c r="Q46" s="14">
        <f t="shared" si="11"/>
        <v>0</v>
      </c>
      <c r="R46" s="14"/>
      <c r="S46" s="14"/>
      <c r="T46" s="14"/>
      <c r="U46" s="14">
        <f t="shared" si="13"/>
        <v>20000</v>
      </c>
      <c r="V46" s="14">
        <f t="shared" si="14"/>
        <v>0</v>
      </c>
      <c r="W46" s="14">
        <f t="shared" si="15"/>
        <v>0</v>
      </c>
      <c r="X46" s="14"/>
      <c r="Y46" s="14"/>
      <c r="Z46" s="14"/>
      <c r="AA46" s="14">
        <f t="shared" si="17"/>
        <v>20000</v>
      </c>
      <c r="AB46" s="14">
        <f t="shared" si="18"/>
        <v>0</v>
      </c>
      <c r="AC46" s="14">
        <f t="shared" si="19"/>
        <v>0</v>
      </c>
    </row>
    <row r="47" spans="1:29" ht="57" x14ac:dyDescent="0.25">
      <c r="A47" s="26" t="s">
        <v>133</v>
      </c>
      <c r="B47" s="28" t="s">
        <v>134</v>
      </c>
      <c r="C47" s="14">
        <v>100000</v>
      </c>
      <c r="D47" s="14">
        <v>1500</v>
      </c>
      <c r="E47" s="14">
        <v>1500</v>
      </c>
      <c r="F47" s="14"/>
      <c r="G47" s="14"/>
      <c r="H47" s="14"/>
      <c r="I47" s="14">
        <f t="shared" si="5"/>
        <v>100000</v>
      </c>
      <c r="J47" s="14">
        <f t="shared" si="6"/>
        <v>1500</v>
      </c>
      <c r="K47" s="14">
        <f t="shared" si="7"/>
        <v>1500</v>
      </c>
      <c r="L47" s="14"/>
      <c r="M47" s="14"/>
      <c r="N47" s="14"/>
      <c r="O47" s="14">
        <f t="shared" si="9"/>
        <v>100000</v>
      </c>
      <c r="P47" s="14">
        <f t="shared" si="10"/>
        <v>1500</v>
      </c>
      <c r="Q47" s="14">
        <f t="shared" si="11"/>
        <v>1500</v>
      </c>
      <c r="R47" s="14"/>
      <c r="S47" s="14"/>
      <c r="T47" s="14"/>
      <c r="U47" s="14">
        <f t="shared" si="13"/>
        <v>100000</v>
      </c>
      <c r="V47" s="14">
        <f t="shared" si="14"/>
        <v>1500</v>
      </c>
      <c r="W47" s="14">
        <f t="shared" si="15"/>
        <v>1500</v>
      </c>
      <c r="X47" s="14"/>
      <c r="Y47" s="14"/>
      <c r="Z47" s="14"/>
      <c r="AA47" s="14">
        <f t="shared" si="17"/>
        <v>100000</v>
      </c>
      <c r="AB47" s="14">
        <f t="shared" si="18"/>
        <v>1500</v>
      </c>
      <c r="AC47" s="14">
        <f t="shared" si="19"/>
        <v>1500</v>
      </c>
    </row>
    <row r="48" spans="1:29" x14ac:dyDescent="0.25">
      <c r="A48" s="26" t="s">
        <v>49</v>
      </c>
      <c r="B48" s="28" t="s">
        <v>50</v>
      </c>
      <c r="C48" s="14">
        <v>339900</v>
      </c>
      <c r="D48" s="14">
        <v>167500</v>
      </c>
      <c r="E48" s="14">
        <v>167500</v>
      </c>
      <c r="F48" s="14"/>
      <c r="G48" s="14"/>
      <c r="H48" s="14"/>
      <c r="I48" s="14">
        <f t="shared" si="5"/>
        <v>339900</v>
      </c>
      <c r="J48" s="14">
        <f t="shared" si="6"/>
        <v>167500</v>
      </c>
      <c r="K48" s="14">
        <f t="shared" si="7"/>
        <v>167500</v>
      </c>
      <c r="L48" s="14"/>
      <c r="M48" s="14"/>
      <c r="N48" s="14"/>
      <c r="O48" s="14">
        <f t="shared" si="9"/>
        <v>339900</v>
      </c>
      <c r="P48" s="14">
        <f t="shared" si="10"/>
        <v>167500</v>
      </c>
      <c r="Q48" s="14">
        <f t="shared" si="11"/>
        <v>167500</v>
      </c>
      <c r="R48" s="14"/>
      <c r="S48" s="14"/>
      <c r="T48" s="14"/>
      <c r="U48" s="14">
        <f t="shared" si="13"/>
        <v>339900</v>
      </c>
      <c r="V48" s="14">
        <f t="shared" si="14"/>
        <v>167500</v>
      </c>
      <c r="W48" s="14">
        <f t="shared" si="15"/>
        <v>167500</v>
      </c>
      <c r="X48" s="14"/>
      <c r="Y48" s="14"/>
      <c r="Z48" s="14"/>
      <c r="AA48" s="14">
        <f t="shared" si="17"/>
        <v>339900</v>
      </c>
      <c r="AB48" s="14">
        <f t="shared" si="18"/>
        <v>167500</v>
      </c>
      <c r="AC48" s="14">
        <f t="shared" si="19"/>
        <v>167500</v>
      </c>
    </row>
    <row r="49" spans="1:29" x14ac:dyDescent="0.25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</row>
    <row r="50" spans="1:29" x14ac:dyDescent="0.25">
      <c r="A50" s="62" t="s">
        <v>168</v>
      </c>
      <c r="B50" s="63" t="s">
        <v>169</v>
      </c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65">
        <f>R51</f>
        <v>300425</v>
      </c>
      <c r="S50" s="65">
        <f t="shared" ref="S50:T50" si="61">S51</f>
        <v>0</v>
      </c>
      <c r="T50" s="65">
        <f t="shared" si="61"/>
        <v>0</v>
      </c>
      <c r="U50" s="14">
        <f t="shared" ref="U50:U59" si="62">O50+R50</f>
        <v>300425</v>
      </c>
      <c r="V50" s="14">
        <f t="shared" ref="V50:V58" si="63">P50+S50</f>
        <v>0</v>
      </c>
      <c r="W50" s="14">
        <f t="shared" ref="W50:W58" si="64">Q50+T50</f>
        <v>0</v>
      </c>
      <c r="X50" s="65">
        <f>X51</f>
        <v>0</v>
      </c>
      <c r="Y50" s="65">
        <f t="shared" ref="Y50:Z50" si="65">Y51</f>
        <v>0</v>
      </c>
      <c r="Z50" s="65">
        <f t="shared" si="65"/>
        <v>0</v>
      </c>
      <c r="AA50" s="14">
        <f t="shared" ref="AA50:AA59" si="66">U50+X50</f>
        <v>300425</v>
      </c>
      <c r="AB50" s="14">
        <f t="shared" ref="AB50:AB58" si="67">V50+Y50</f>
        <v>0</v>
      </c>
      <c r="AC50" s="14">
        <f t="shared" ref="AC50:AC58" si="68">W50+Z50</f>
        <v>0</v>
      </c>
    </row>
    <row r="51" spans="1:29" x14ac:dyDescent="0.25">
      <c r="A51" s="64" t="s">
        <v>170</v>
      </c>
      <c r="B51" s="63" t="s">
        <v>171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65">
        <f>SUM(R52:R59)</f>
        <v>300425</v>
      </c>
      <c r="S51" s="65">
        <f t="shared" ref="S51:T51" si="69">SUM(S52:S59)</f>
        <v>0</v>
      </c>
      <c r="T51" s="65">
        <f t="shared" si="69"/>
        <v>0</v>
      </c>
      <c r="U51" s="14">
        <f t="shared" si="62"/>
        <v>300425</v>
      </c>
      <c r="V51" s="14">
        <f t="shared" si="63"/>
        <v>0</v>
      </c>
      <c r="W51" s="14">
        <f t="shared" si="64"/>
        <v>0</v>
      </c>
      <c r="X51" s="65"/>
      <c r="Y51" s="65">
        <f t="shared" ref="Y51:Z51" si="70">SUM(Y52:Y59)</f>
        <v>0</v>
      </c>
      <c r="Z51" s="65">
        <f t="shared" si="70"/>
        <v>0</v>
      </c>
      <c r="AA51" s="14">
        <f t="shared" si="66"/>
        <v>300425</v>
      </c>
      <c r="AB51" s="14">
        <f t="shared" si="67"/>
        <v>0</v>
      </c>
      <c r="AC51" s="14">
        <f t="shared" si="68"/>
        <v>0</v>
      </c>
    </row>
    <row r="52" spans="1:29" ht="26.4" hidden="1" x14ac:dyDescent="0.25">
      <c r="A52" s="64" t="s">
        <v>179</v>
      </c>
      <c r="B52" s="63" t="s">
        <v>172</v>
      </c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65">
        <v>9545</v>
      </c>
      <c r="S52" s="65"/>
      <c r="T52" s="65"/>
      <c r="U52" s="14">
        <f t="shared" si="62"/>
        <v>9545</v>
      </c>
      <c r="V52" s="14">
        <f t="shared" si="63"/>
        <v>0</v>
      </c>
      <c r="W52" s="14">
        <f t="shared" si="64"/>
        <v>0</v>
      </c>
      <c r="X52" s="65">
        <v>9545</v>
      </c>
      <c r="Y52" s="65"/>
      <c r="Z52" s="65"/>
      <c r="AA52" s="14">
        <f t="shared" si="66"/>
        <v>19090</v>
      </c>
      <c r="AB52" s="14">
        <f t="shared" si="67"/>
        <v>0</v>
      </c>
      <c r="AC52" s="14">
        <f t="shared" si="68"/>
        <v>0</v>
      </c>
    </row>
    <row r="53" spans="1:29" ht="39.6" hidden="1" x14ac:dyDescent="0.25">
      <c r="A53" s="64" t="s">
        <v>180</v>
      </c>
      <c r="B53" s="63" t="s">
        <v>181</v>
      </c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65">
        <v>39881</v>
      </c>
      <c r="S53" s="65"/>
      <c r="T53" s="65"/>
      <c r="U53" s="14">
        <f t="shared" si="62"/>
        <v>39881</v>
      </c>
      <c r="V53" s="14">
        <f t="shared" si="63"/>
        <v>0</v>
      </c>
      <c r="W53" s="14">
        <f t="shared" si="64"/>
        <v>0</v>
      </c>
      <c r="X53" s="65">
        <v>39881</v>
      </c>
      <c r="Y53" s="65"/>
      <c r="Z53" s="65"/>
      <c r="AA53" s="14">
        <f t="shared" si="66"/>
        <v>79762</v>
      </c>
      <c r="AB53" s="14">
        <f t="shared" si="67"/>
        <v>0</v>
      </c>
      <c r="AC53" s="14">
        <f t="shared" si="68"/>
        <v>0</v>
      </c>
    </row>
    <row r="54" spans="1:29" ht="26.4" hidden="1" x14ac:dyDescent="0.25">
      <c r="A54" s="64" t="s">
        <v>182</v>
      </c>
      <c r="B54" s="63" t="s">
        <v>173</v>
      </c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65">
        <v>57685</v>
      </c>
      <c r="S54" s="65"/>
      <c r="T54" s="65"/>
      <c r="U54" s="14">
        <f t="shared" si="62"/>
        <v>57685</v>
      </c>
      <c r="V54" s="14">
        <f t="shared" si="63"/>
        <v>0</v>
      </c>
      <c r="W54" s="14">
        <f t="shared" si="64"/>
        <v>0</v>
      </c>
      <c r="X54" s="65">
        <v>57685</v>
      </c>
      <c r="Y54" s="65"/>
      <c r="Z54" s="65"/>
      <c r="AA54" s="14">
        <f t="shared" si="66"/>
        <v>115370</v>
      </c>
      <c r="AB54" s="14">
        <f t="shared" si="67"/>
        <v>0</v>
      </c>
      <c r="AC54" s="14">
        <f t="shared" si="68"/>
        <v>0</v>
      </c>
    </row>
    <row r="55" spans="1:29" ht="26.4" hidden="1" x14ac:dyDescent="0.25">
      <c r="A55" s="64" t="s">
        <v>183</v>
      </c>
      <c r="B55" s="63" t="s">
        <v>174</v>
      </c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65">
        <v>64961</v>
      </c>
      <c r="S55" s="65"/>
      <c r="T55" s="65"/>
      <c r="U55" s="14">
        <f t="shared" si="62"/>
        <v>64961</v>
      </c>
      <c r="V55" s="14">
        <f t="shared" si="63"/>
        <v>0</v>
      </c>
      <c r="W55" s="14">
        <f t="shared" si="64"/>
        <v>0</v>
      </c>
      <c r="X55" s="65">
        <v>64961</v>
      </c>
      <c r="Y55" s="65"/>
      <c r="Z55" s="65"/>
      <c r="AA55" s="14">
        <f t="shared" si="66"/>
        <v>129922</v>
      </c>
      <c r="AB55" s="14">
        <f t="shared" si="67"/>
        <v>0</v>
      </c>
      <c r="AC55" s="14">
        <f t="shared" si="68"/>
        <v>0</v>
      </c>
    </row>
    <row r="56" spans="1:29" ht="39.6" hidden="1" x14ac:dyDescent="0.25">
      <c r="A56" s="64" t="s">
        <v>184</v>
      </c>
      <c r="B56" s="63" t="s">
        <v>175</v>
      </c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65">
        <v>80267</v>
      </c>
      <c r="S56" s="65"/>
      <c r="T56" s="65"/>
      <c r="U56" s="14">
        <f t="shared" si="62"/>
        <v>80267</v>
      </c>
      <c r="V56" s="14">
        <f t="shared" si="63"/>
        <v>0</v>
      </c>
      <c r="W56" s="14">
        <f t="shared" si="64"/>
        <v>0</v>
      </c>
      <c r="X56" s="65">
        <v>80267</v>
      </c>
      <c r="Y56" s="65"/>
      <c r="Z56" s="65"/>
      <c r="AA56" s="14">
        <f t="shared" si="66"/>
        <v>160534</v>
      </c>
      <c r="AB56" s="14">
        <f t="shared" si="67"/>
        <v>0</v>
      </c>
      <c r="AC56" s="14">
        <f t="shared" si="68"/>
        <v>0</v>
      </c>
    </row>
    <row r="57" spans="1:29" ht="39.6" hidden="1" x14ac:dyDescent="0.25">
      <c r="A57" s="64" t="s">
        <v>185</v>
      </c>
      <c r="B57" s="63" t="s">
        <v>176</v>
      </c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65">
        <v>9192</v>
      </c>
      <c r="S57" s="65"/>
      <c r="T57" s="65"/>
      <c r="U57" s="14">
        <f t="shared" si="62"/>
        <v>9192</v>
      </c>
      <c r="V57" s="14">
        <f t="shared" si="63"/>
        <v>0</v>
      </c>
      <c r="W57" s="14">
        <f t="shared" si="64"/>
        <v>0</v>
      </c>
      <c r="X57" s="65">
        <v>9192</v>
      </c>
      <c r="Y57" s="65"/>
      <c r="Z57" s="65"/>
      <c r="AA57" s="14">
        <f t="shared" si="66"/>
        <v>18384</v>
      </c>
      <c r="AB57" s="14">
        <f t="shared" si="67"/>
        <v>0</v>
      </c>
      <c r="AC57" s="14">
        <f t="shared" si="68"/>
        <v>0</v>
      </c>
    </row>
    <row r="58" spans="1:29" ht="39.6" hidden="1" x14ac:dyDescent="0.25">
      <c r="A58" s="64" t="s">
        <v>186</v>
      </c>
      <c r="B58" s="63" t="s">
        <v>177</v>
      </c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65">
        <v>26010</v>
      </c>
      <c r="S58" s="65"/>
      <c r="T58" s="65"/>
      <c r="U58" s="14">
        <f t="shared" si="62"/>
        <v>26010</v>
      </c>
      <c r="V58" s="14">
        <f t="shared" si="63"/>
        <v>0</v>
      </c>
      <c r="W58" s="14">
        <f t="shared" si="64"/>
        <v>0</v>
      </c>
      <c r="X58" s="65">
        <v>26010</v>
      </c>
      <c r="Y58" s="65"/>
      <c r="Z58" s="65"/>
      <c r="AA58" s="14">
        <f t="shared" si="66"/>
        <v>52020</v>
      </c>
      <c r="AB58" s="14">
        <f t="shared" si="67"/>
        <v>0</v>
      </c>
      <c r="AC58" s="14">
        <f t="shared" si="68"/>
        <v>0</v>
      </c>
    </row>
    <row r="59" spans="1:29" ht="26.4" hidden="1" x14ac:dyDescent="0.25">
      <c r="A59" s="64" t="s">
        <v>187</v>
      </c>
      <c r="B59" s="63" t="s">
        <v>178</v>
      </c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65">
        <v>12884</v>
      </c>
      <c r="S59" s="65"/>
      <c r="T59" s="65"/>
      <c r="U59" s="65">
        <f t="shared" si="62"/>
        <v>12884</v>
      </c>
      <c r="V59" s="29"/>
      <c r="W59" s="29"/>
      <c r="X59" s="65">
        <v>12884</v>
      </c>
      <c r="Y59" s="65"/>
      <c r="Z59" s="65"/>
      <c r="AA59" s="65">
        <f t="shared" si="66"/>
        <v>25768</v>
      </c>
      <c r="AB59" s="29"/>
      <c r="AC59" s="29"/>
    </row>
    <row r="60" spans="1:29" x14ac:dyDescent="0.25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</row>
    <row r="61" spans="1:29" x14ac:dyDescent="0.25">
      <c r="A61" s="9" t="s">
        <v>51</v>
      </c>
      <c r="B61" s="10" t="s">
        <v>52</v>
      </c>
      <c r="C61" s="11">
        <f>C63</f>
        <v>773183633.04999983</v>
      </c>
      <c r="D61" s="11">
        <f t="shared" ref="D61:E61" si="71">D63</f>
        <v>861211764.99000001</v>
      </c>
      <c r="E61" s="11">
        <f t="shared" si="71"/>
        <v>778188221.54999995</v>
      </c>
      <c r="F61" s="11">
        <f>F63+F117</f>
        <v>93440646.219999999</v>
      </c>
      <c r="G61" s="11">
        <f>G63+G117</f>
        <v>8124801.6200000001</v>
      </c>
      <c r="H61" s="11">
        <f>H63+H117</f>
        <v>1326912.6700000004</v>
      </c>
      <c r="I61" s="11">
        <f t="shared" si="5"/>
        <v>866624279.26999986</v>
      </c>
      <c r="J61" s="11">
        <f t="shared" si="6"/>
        <v>869336566.61000001</v>
      </c>
      <c r="K61" s="11">
        <f t="shared" si="7"/>
        <v>779515134.21999991</v>
      </c>
      <c r="L61" s="11">
        <f>L63+L117+L120</f>
        <v>96613.88</v>
      </c>
      <c r="M61" s="11">
        <f>M63+M117+M120</f>
        <v>78714252.879999995</v>
      </c>
      <c r="N61" s="11">
        <f>N63+N117+N120</f>
        <v>0</v>
      </c>
      <c r="O61" s="11">
        <f t="shared" ref="O61" si="72">I61+L61</f>
        <v>866720893.14999986</v>
      </c>
      <c r="P61" s="11">
        <f t="shared" ref="P61" si="73">J61+M61</f>
        <v>948050819.49000001</v>
      </c>
      <c r="Q61" s="11">
        <f t="shared" ref="Q61" si="74">K61+N61</f>
        <v>779515134.21999991</v>
      </c>
      <c r="R61" s="11">
        <f>R63+R117+R120</f>
        <v>83492490.650000006</v>
      </c>
      <c r="S61" s="11">
        <f>S63+S117+S120</f>
        <v>1921764.64</v>
      </c>
      <c r="T61" s="11">
        <f>T63+T117+T120</f>
        <v>1845156.85</v>
      </c>
      <c r="U61" s="11">
        <f t="shared" ref="U61" si="75">O61+R61</f>
        <v>950213383.79999983</v>
      </c>
      <c r="V61" s="11">
        <f t="shared" ref="V61" si="76">P61+S61</f>
        <v>949972584.13</v>
      </c>
      <c r="W61" s="11">
        <f t="shared" ref="W61" si="77">Q61+T61</f>
        <v>781360291.06999993</v>
      </c>
      <c r="X61" s="11">
        <f>X63+X117+X120</f>
        <v>84760894.539999992</v>
      </c>
      <c r="Y61" s="11">
        <f>Y63+Y117+Y120</f>
        <v>0</v>
      </c>
      <c r="Z61" s="11">
        <f>Z63+Z117+Z120</f>
        <v>0</v>
      </c>
      <c r="AA61" s="11">
        <f t="shared" ref="AA61" si="78">U61+X61</f>
        <v>1034974278.3399998</v>
      </c>
      <c r="AB61" s="11">
        <f t="shared" ref="AB61" si="79">V61+Y61</f>
        <v>949972584.13</v>
      </c>
      <c r="AC61" s="11">
        <f t="shared" ref="AC61" si="80">W61+Z61</f>
        <v>781360291.06999993</v>
      </c>
    </row>
    <row r="62" spans="1:29" x14ac:dyDescent="0.25">
      <c r="A62" s="12"/>
      <c r="B62" s="13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</row>
    <row r="63" spans="1:29" ht="26.4" x14ac:dyDescent="0.25">
      <c r="A63" s="31" t="s">
        <v>53</v>
      </c>
      <c r="B63" s="19" t="s">
        <v>54</v>
      </c>
      <c r="C63" s="17">
        <f t="shared" ref="C63:H63" si="81">C64+C66+C87+C109</f>
        <v>773183633.04999983</v>
      </c>
      <c r="D63" s="17">
        <f t="shared" si="81"/>
        <v>861211764.99000001</v>
      </c>
      <c r="E63" s="17">
        <f t="shared" si="81"/>
        <v>778188221.54999995</v>
      </c>
      <c r="F63" s="17">
        <f t="shared" si="81"/>
        <v>85690646.219999999</v>
      </c>
      <c r="G63" s="17">
        <f t="shared" si="81"/>
        <v>1124811.6199999999</v>
      </c>
      <c r="H63" s="17">
        <f t="shared" si="81"/>
        <v>1326912.6700000004</v>
      </c>
      <c r="I63" s="17">
        <f t="shared" si="5"/>
        <v>858874279.26999986</v>
      </c>
      <c r="J63" s="17">
        <f t="shared" si="6"/>
        <v>862336576.61000001</v>
      </c>
      <c r="K63" s="17">
        <f t="shared" si="7"/>
        <v>779515134.21999991</v>
      </c>
      <c r="L63" s="17">
        <f>L64+L66+L87+L109</f>
        <v>100283</v>
      </c>
      <c r="M63" s="17">
        <f>M64+M66+M87+M109</f>
        <v>78714252.879999995</v>
      </c>
      <c r="N63" s="17">
        <f>N64+N66+N87+N109</f>
        <v>0</v>
      </c>
      <c r="O63" s="17">
        <f t="shared" ref="O63:O122" si="82">I63+L63</f>
        <v>858974562.26999986</v>
      </c>
      <c r="P63" s="17">
        <f t="shared" ref="P63:P122" si="83">J63+M63</f>
        <v>941050829.49000001</v>
      </c>
      <c r="Q63" s="17">
        <f t="shared" ref="Q63:Q122" si="84">K63+N63</f>
        <v>779515134.21999991</v>
      </c>
      <c r="R63" s="17">
        <f>R64+R66+R87+R109</f>
        <v>83492490.650000006</v>
      </c>
      <c r="S63" s="17">
        <f>S64+S66+S87+S109</f>
        <v>1921764.64</v>
      </c>
      <c r="T63" s="17">
        <f>T64+T66+T87+T109</f>
        <v>1845156.85</v>
      </c>
      <c r="U63" s="17">
        <f t="shared" ref="U63:U118" si="85">O63+R63</f>
        <v>942467052.91999984</v>
      </c>
      <c r="V63" s="17">
        <f t="shared" ref="V63:V118" si="86">P63+S63</f>
        <v>942972594.13</v>
      </c>
      <c r="W63" s="17">
        <f t="shared" ref="W63:W118" si="87">Q63+T63</f>
        <v>781360291.06999993</v>
      </c>
      <c r="X63" s="17">
        <f>X64+X66+X87+X109</f>
        <v>84260894.539999992</v>
      </c>
      <c r="Y63" s="17">
        <f>Y64+Y66+Y87+Y109</f>
        <v>0</v>
      </c>
      <c r="Z63" s="17">
        <f>Z64+Z66+Z87+Z109</f>
        <v>0</v>
      </c>
      <c r="AA63" s="17">
        <f t="shared" ref="AA63:AA118" si="88">U63+X63</f>
        <v>1026727947.4599998</v>
      </c>
      <c r="AB63" s="17">
        <f t="shared" ref="AB63:AB118" si="89">V63+Y63</f>
        <v>942972594.13</v>
      </c>
      <c r="AC63" s="17">
        <f t="shared" ref="AC63:AC118" si="90">W63+Z63</f>
        <v>781360291.06999993</v>
      </c>
    </row>
    <row r="64" spans="1:29" x14ac:dyDescent="0.25">
      <c r="A64" s="32" t="s">
        <v>142</v>
      </c>
      <c r="B64" s="33" t="s">
        <v>55</v>
      </c>
      <c r="C64" s="17">
        <f>C65</f>
        <v>471957856.5</v>
      </c>
      <c r="D64" s="17">
        <f t="shared" ref="D64:H64" si="91">D65</f>
        <v>471957856</v>
      </c>
      <c r="E64" s="17">
        <f t="shared" si="91"/>
        <v>471957856</v>
      </c>
      <c r="F64" s="17">
        <f t="shared" si="91"/>
        <v>0</v>
      </c>
      <c r="G64" s="17">
        <f t="shared" si="91"/>
        <v>0</v>
      </c>
      <c r="H64" s="17">
        <f t="shared" si="91"/>
        <v>0</v>
      </c>
      <c r="I64" s="17">
        <f t="shared" si="5"/>
        <v>471957856.5</v>
      </c>
      <c r="J64" s="17">
        <f t="shared" si="6"/>
        <v>471957856</v>
      </c>
      <c r="K64" s="17">
        <f t="shared" si="7"/>
        <v>471957856</v>
      </c>
      <c r="L64" s="17">
        <f t="shared" ref="L64:N64" si="92">L65</f>
        <v>0</v>
      </c>
      <c r="M64" s="17">
        <f t="shared" si="92"/>
        <v>0</v>
      </c>
      <c r="N64" s="17">
        <f t="shared" si="92"/>
        <v>0</v>
      </c>
      <c r="O64" s="17">
        <f t="shared" si="82"/>
        <v>471957856.5</v>
      </c>
      <c r="P64" s="17">
        <f t="shared" si="83"/>
        <v>471957856</v>
      </c>
      <c r="Q64" s="17">
        <f t="shared" si="84"/>
        <v>471957856</v>
      </c>
      <c r="R64" s="17">
        <f t="shared" ref="R64:T64" si="93">R65</f>
        <v>0</v>
      </c>
      <c r="S64" s="17">
        <f t="shared" si="93"/>
        <v>0</v>
      </c>
      <c r="T64" s="17">
        <f t="shared" si="93"/>
        <v>0</v>
      </c>
      <c r="U64" s="17">
        <f t="shared" si="85"/>
        <v>471957856.5</v>
      </c>
      <c r="V64" s="17">
        <f t="shared" si="86"/>
        <v>471957856</v>
      </c>
      <c r="W64" s="17">
        <f t="shared" si="87"/>
        <v>471957856</v>
      </c>
      <c r="X64" s="17">
        <f t="shared" ref="X64:Z64" si="94">X65</f>
        <v>0</v>
      </c>
      <c r="Y64" s="17">
        <f t="shared" si="94"/>
        <v>0</v>
      </c>
      <c r="Z64" s="17">
        <f t="shared" si="94"/>
        <v>0</v>
      </c>
      <c r="AA64" s="17">
        <f t="shared" si="88"/>
        <v>471957856.5</v>
      </c>
      <c r="AB64" s="17">
        <f t="shared" si="89"/>
        <v>471957856</v>
      </c>
      <c r="AC64" s="17">
        <f t="shared" si="90"/>
        <v>471957856</v>
      </c>
    </row>
    <row r="65" spans="1:38" ht="26.4" x14ac:dyDescent="0.25">
      <c r="A65" s="52" t="s">
        <v>56</v>
      </c>
      <c r="B65" s="33" t="s">
        <v>57</v>
      </c>
      <c r="C65" s="17">
        <v>471957856.5</v>
      </c>
      <c r="D65" s="17">
        <v>471957856</v>
      </c>
      <c r="E65" s="17">
        <v>471957856</v>
      </c>
      <c r="F65" s="17"/>
      <c r="G65" s="17"/>
      <c r="H65" s="17"/>
      <c r="I65" s="17">
        <f t="shared" si="5"/>
        <v>471957856.5</v>
      </c>
      <c r="J65" s="17">
        <f t="shared" si="6"/>
        <v>471957856</v>
      </c>
      <c r="K65" s="17">
        <f t="shared" si="7"/>
        <v>471957856</v>
      </c>
      <c r="L65" s="17"/>
      <c r="M65" s="17"/>
      <c r="N65" s="17"/>
      <c r="O65" s="17">
        <f t="shared" si="82"/>
        <v>471957856.5</v>
      </c>
      <c r="P65" s="17">
        <f t="shared" si="83"/>
        <v>471957856</v>
      </c>
      <c r="Q65" s="17">
        <f t="shared" si="84"/>
        <v>471957856</v>
      </c>
      <c r="R65" s="17"/>
      <c r="S65" s="17"/>
      <c r="T65" s="17"/>
      <c r="U65" s="17">
        <f t="shared" si="85"/>
        <v>471957856.5</v>
      </c>
      <c r="V65" s="17">
        <f t="shared" si="86"/>
        <v>471957856</v>
      </c>
      <c r="W65" s="17">
        <f t="shared" si="87"/>
        <v>471957856</v>
      </c>
      <c r="X65" s="17"/>
      <c r="Y65" s="17"/>
      <c r="Z65" s="17"/>
      <c r="AA65" s="17">
        <f t="shared" si="88"/>
        <v>471957856.5</v>
      </c>
      <c r="AB65" s="17">
        <f t="shared" si="89"/>
        <v>471957856</v>
      </c>
      <c r="AC65" s="17">
        <f t="shared" si="90"/>
        <v>471957856</v>
      </c>
    </row>
    <row r="66" spans="1:38" ht="26.4" x14ac:dyDescent="0.25">
      <c r="A66" s="34" t="s">
        <v>58</v>
      </c>
      <c r="B66" s="19" t="s">
        <v>59</v>
      </c>
      <c r="C66" s="14">
        <f t="shared" ref="C66:H66" si="95">+C82+C68+C72+C75</f>
        <v>5498932.5</v>
      </c>
      <c r="D66" s="14">
        <f t="shared" si="95"/>
        <v>89330007.299999997</v>
      </c>
      <c r="E66" s="14">
        <f t="shared" si="95"/>
        <v>2839338</v>
      </c>
      <c r="F66" s="14">
        <f t="shared" si="95"/>
        <v>80296125.849999994</v>
      </c>
      <c r="G66" s="14">
        <f t="shared" si="95"/>
        <v>-3341377.94</v>
      </c>
      <c r="H66" s="14">
        <f t="shared" si="95"/>
        <v>-2616425.46</v>
      </c>
      <c r="I66" s="14">
        <f t="shared" si="5"/>
        <v>85795058.349999994</v>
      </c>
      <c r="J66" s="14">
        <f t="shared" si="6"/>
        <v>85988629.359999999</v>
      </c>
      <c r="K66" s="14">
        <f t="shared" si="7"/>
        <v>222912.54000000004</v>
      </c>
      <c r="L66" s="14">
        <f>+L82+L68+L72+L75+L70</f>
        <v>100283</v>
      </c>
      <c r="M66" s="14">
        <f>+M82+M68+M72+M75+M70</f>
        <v>0</v>
      </c>
      <c r="N66" s="14">
        <f>+N82+N68+N72+N75+N70</f>
        <v>0</v>
      </c>
      <c r="O66" s="14">
        <f t="shared" si="82"/>
        <v>85895341.349999994</v>
      </c>
      <c r="P66" s="14">
        <f t="shared" si="83"/>
        <v>85988629.359999999</v>
      </c>
      <c r="Q66" s="14">
        <f t="shared" si="84"/>
        <v>222912.54000000004</v>
      </c>
      <c r="R66" s="14">
        <f>+R82+R68+R72+R75+R70+R80+R74+R69+R71</f>
        <v>74790175.570000008</v>
      </c>
      <c r="S66" s="14">
        <f t="shared" ref="S66:T66" si="96">+S82+S68+S72+S75+S70+S80+S74+S69+S71</f>
        <v>1921764.64</v>
      </c>
      <c r="T66" s="14">
        <f t="shared" si="96"/>
        <v>1845156.85</v>
      </c>
      <c r="U66" s="14">
        <f t="shared" si="85"/>
        <v>160685516.92000002</v>
      </c>
      <c r="V66" s="14">
        <f t="shared" si="86"/>
        <v>87910394</v>
      </c>
      <c r="W66" s="14">
        <f t="shared" si="87"/>
        <v>2068069.3900000001</v>
      </c>
      <c r="X66" s="14">
        <f>+X82+X68+X72+X75+X70+X80+X74+X69+X71+X67</f>
        <v>7722963.7599999998</v>
      </c>
      <c r="Y66" s="14">
        <f t="shared" ref="Y66:Z66" si="97">+Y82+Y68+Y72+Y75+Y70+Y80+Y74+Y69+Y71+Y67</f>
        <v>0</v>
      </c>
      <c r="Z66" s="14">
        <f t="shared" si="97"/>
        <v>0</v>
      </c>
      <c r="AA66" s="14">
        <f t="shared" si="88"/>
        <v>168408480.68000001</v>
      </c>
      <c r="AB66" s="14">
        <f t="shared" si="89"/>
        <v>87910394</v>
      </c>
      <c r="AC66" s="14">
        <f t="shared" si="90"/>
        <v>2068069.3900000001</v>
      </c>
    </row>
    <row r="67" spans="1:38" ht="26.4" x14ac:dyDescent="0.25">
      <c r="A67" s="34" t="s">
        <v>192</v>
      </c>
      <c r="B67" s="19" t="s">
        <v>191</v>
      </c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>
        <v>7704860.2999999998</v>
      </c>
      <c r="Y67" s="14"/>
      <c r="Z67" s="14"/>
      <c r="AA67" s="14">
        <f t="shared" ref="AA67" si="98">U67+X67</f>
        <v>7704860.2999999998</v>
      </c>
      <c r="AB67" s="14">
        <f t="shared" ref="AB67" si="99">V67+Y67</f>
        <v>0</v>
      </c>
      <c r="AC67" s="14">
        <f t="shared" ref="AC67" si="100">W67+Z67</f>
        <v>0</v>
      </c>
    </row>
    <row r="68" spans="1:38" ht="39.6" x14ac:dyDescent="0.25">
      <c r="A68" s="34" t="s">
        <v>60</v>
      </c>
      <c r="B68" s="19" t="s">
        <v>61</v>
      </c>
      <c r="C68" s="14">
        <v>4426035.59</v>
      </c>
      <c r="D68" s="14">
        <v>3249719.15</v>
      </c>
      <c r="E68" s="14">
        <v>2839338</v>
      </c>
      <c r="F68" s="14">
        <v>-4426035.59</v>
      </c>
      <c r="G68" s="14">
        <v>-3249719.15</v>
      </c>
      <c r="H68" s="14">
        <v>-2839338</v>
      </c>
      <c r="I68" s="14">
        <f t="shared" si="5"/>
        <v>0</v>
      </c>
      <c r="J68" s="14">
        <f t="shared" si="6"/>
        <v>0</v>
      </c>
      <c r="K68" s="14">
        <f t="shared" si="7"/>
        <v>0</v>
      </c>
      <c r="L68" s="14"/>
      <c r="M68" s="14"/>
      <c r="N68" s="14"/>
      <c r="O68" s="14">
        <f t="shared" si="82"/>
        <v>0</v>
      </c>
      <c r="P68" s="14">
        <f t="shared" si="83"/>
        <v>0</v>
      </c>
      <c r="Q68" s="14">
        <f t="shared" si="84"/>
        <v>0</v>
      </c>
      <c r="R68" s="14"/>
      <c r="S68" s="14"/>
      <c r="T68" s="14"/>
      <c r="U68" s="14">
        <f t="shared" si="85"/>
        <v>0</v>
      </c>
      <c r="V68" s="14">
        <f t="shared" si="86"/>
        <v>0</v>
      </c>
      <c r="W68" s="14">
        <f t="shared" si="87"/>
        <v>0</v>
      </c>
      <c r="X68" s="14"/>
      <c r="Y68" s="14"/>
      <c r="Z68" s="14"/>
      <c r="AA68" s="14">
        <f t="shared" si="88"/>
        <v>0</v>
      </c>
      <c r="AB68" s="14">
        <f t="shared" si="89"/>
        <v>0</v>
      </c>
      <c r="AC68" s="14">
        <f t="shared" si="90"/>
        <v>0</v>
      </c>
    </row>
    <row r="69" spans="1:38" ht="46.5" customHeight="1" x14ac:dyDescent="0.25">
      <c r="A69" s="34" t="s">
        <v>188</v>
      </c>
      <c r="B69" s="19" t="s">
        <v>163</v>
      </c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>
        <v>71615252.530000001</v>
      </c>
      <c r="S69" s="14"/>
      <c r="T69" s="14"/>
      <c r="U69" s="14">
        <f t="shared" ref="U69" si="101">O69+R69</f>
        <v>71615252.530000001</v>
      </c>
      <c r="V69" s="14">
        <f t="shared" ref="V69" si="102">P69+S69</f>
        <v>0</v>
      </c>
      <c r="W69" s="14">
        <f t="shared" ref="W69" si="103">Q69+T69</f>
        <v>0</v>
      </c>
      <c r="X69" s="14"/>
      <c r="Y69" s="14"/>
      <c r="Z69" s="14"/>
      <c r="AA69" s="14">
        <f t="shared" si="88"/>
        <v>71615252.530000001</v>
      </c>
      <c r="AB69" s="14">
        <f t="shared" si="89"/>
        <v>0</v>
      </c>
      <c r="AC69" s="14">
        <f t="shared" si="90"/>
        <v>0</v>
      </c>
      <c r="AF69" s="66"/>
      <c r="AG69" s="66"/>
      <c r="AH69" s="66"/>
      <c r="AI69" s="66"/>
      <c r="AJ69" s="66"/>
      <c r="AK69" s="66"/>
      <c r="AL69" s="66"/>
    </row>
    <row r="70" spans="1:38" ht="39.6" x14ac:dyDescent="0.25">
      <c r="A70" s="34" t="s">
        <v>148</v>
      </c>
      <c r="B70" s="19" t="s">
        <v>149</v>
      </c>
      <c r="C70" s="14"/>
      <c r="D70" s="14"/>
      <c r="E70" s="14"/>
      <c r="F70" s="14"/>
      <c r="G70" s="14"/>
      <c r="H70" s="14"/>
      <c r="I70" s="14"/>
      <c r="J70" s="14"/>
      <c r="K70" s="14"/>
      <c r="L70" s="14">
        <v>100283</v>
      </c>
      <c r="M70" s="14"/>
      <c r="N70" s="14"/>
      <c r="O70" s="14">
        <f t="shared" ref="O70" si="104">I70+L70</f>
        <v>100283</v>
      </c>
      <c r="P70" s="14">
        <f t="shared" ref="P70" si="105">J70+M70</f>
        <v>0</v>
      </c>
      <c r="Q70" s="14">
        <f t="shared" ref="Q70" si="106">K70+N70</f>
        <v>0</v>
      </c>
      <c r="R70" s="14"/>
      <c r="S70" s="14"/>
      <c r="T70" s="14"/>
      <c r="U70" s="14">
        <f t="shared" ref="U70:W71" si="107">O70+R70</f>
        <v>100283</v>
      </c>
      <c r="V70" s="14">
        <f t="shared" si="107"/>
        <v>0</v>
      </c>
      <c r="W70" s="14">
        <f t="shared" si="107"/>
        <v>0</v>
      </c>
      <c r="X70" s="14"/>
      <c r="Y70" s="14"/>
      <c r="Z70" s="14"/>
      <c r="AA70" s="14">
        <f t="shared" si="88"/>
        <v>100283</v>
      </c>
      <c r="AB70" s="14">
        <f t="shared" si="89"/>
        <v>0</v>
      </c>
      <c r="AC70" s="14">
        <f t="shared" si="90"/>
        <v>0</v>
      </c>
    </row>
    <row r="71" spans="1:38" ht="26.4" x14ac:dyDescent="0.25">
      <c r="A71" s="60" t="s">
        <v>166</v>
      </c>
      <c r="B71" s="59" t="s">
        <v>167</v>
      </c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>
        <v>305282.58</v>
      </c>
      <c r="S71" s="14"/>
      <c r="T71" s="14"/>
      <c r="U71" s="14">
        <f t="shared" si="107"/>
        <v>305282.58</v>
      </c>
      <c r="V71" s="14">
        <f t="shared" si="107"/>
        <v>0</v>
      </c>
      <c r="W71" s="14">
        <f t="shared" si="107"/>
        <v>0</v>
      </c>
      <c r="X71" s="14"/>
      <c r="Y71" s="14"/>
      <c r="Z71" s="14"/>
      <c r="AA71" s="14">
        <f t="shared" si="88"/>
        <v>305282.58</v>
      </c>
      <c r="AB71" s="14">
        <f t="shared" si="89"/>
        <v>0</v>
      </c>
      <c r="AC71" s="14">
        <f t="shared" si="90"/>
        <v>0</v>
      </c>
    </row>
    <row r="72" spans="1:38" x14ac:dyDescent="0.25">
      <c r="A72" s="34" t="s">
        <v>100</v>
      </c>
      <c r="B72" s="19" t="s">
        <v>62</v>
      </c>
      <c r="C72" s="14">
        <f>C73</f>
        <v>213353.91</v>
      </c>
      <c r="D72" s="14">
        <f t="shared" ref="D72:H72" si="108">D73</f>
        <v>216408.15</v>
      </c>
      <c r="E72" s="14">
        <f t="shared" si="108"/>
        <v>0</v>
      </c>
      <c r="F72" s="14">
        <f t="shared" si="108"/>
        <v>3485.94</v>
      </c>
      <c r="G72" s="14">
        <f t="shared" si="108"/>
        <v>3241.21</v>
      </c>
      <c r="H72" s="14">
        <f t="shared" si="108"/>
        <v>222912.54</v>
      </c>
      <c r="I72" s="14">
        <f t="shared" si="5"/>
        <v>216839.85</v>
      </c>
      <c r="J72" s="14">
        <f t="shared" si="6"/>
        <v>219649.36</v>
      </c>
      <c r="K72" s="14">
        <f t="shared" si="7"/>
        <v>222912.54</v>
      </c>
      <c r="L72" s="14">
        <f t="shared" ref="L72:N72" si="109">L73</f>
        <v>0</v>
      </c>
      <c r="M72" s="14">
        <f t="shared" si="109"/>
        <v>0</v>
      </c>
      <c r="N72" s="14">
        <f t="shared" si="109"/>
        <v>0</v>
      </c>
      <c r="O72" s="14">
        <f t="shared" si="82"/>
        <v>216839.85</v>
      </c>
      <c r="P72" s="14">
        <f t="shared" si="83"/>
        <v>219649.36</v>
      </c>
      <c r="Q72" s="14">
        <f t="shared" si="84"/>
        <v>222912.54</v>
      </c>
      <c r="R72" s="14">
        <f t="shared" ref="R72:T72" si="110">R73</f>
        <v>0</v>
      </c>
      <c r="S72" s="14">
        <f t="shared" si="110"/>
        <v>0</v>
      </c>
      <c r="T72" s="14">
        <f t="shared" si="110"/>
        <v>0</v>
      </c>
      <c r="U72" s="14">
        <f t="shared" si="85"/>
        <v>216839.85</v>
      </c>
      <c r="V72" s="14">
        <f t="shared" si="86"/>
        <v>219649.36</v>
      </c>
      <c r="W72" s="14">
        <f t="shared" si="87"/>
        <v>222912.54</v>
      </c>
      <c r="X72" s="14">
        <f t="shared" ref="X72:Z72" si="111">X73</f>
        <v>0</v>
      </c>
      <c r="Y72" s="14">
        <f t="shared" si="111"/>
        <v>0</v>
      </c>
      <c r="Z72" s="14">
        <f t="shared" si="111"/>
        <v>0</v>
      </c>
      <c r="AA72" s="14">
        <f t="shared" si="88"/>
        <v>216839.85</v>
      </c>
      <c r="AB72" s="14">
        <f t="shared" si="89"/>
        <v>219649.36</v>
      </c>
      <c r="AC72" s="14">
        <f t="shared" si="90"/>
        <v>222912.54</v>
      </c>
    </row>
    <row r="73" spans="1:38" ht="39.6" x14ac:dyDescent="0.25">
      <c r="A73" s="35" t="s">
        <v>63</v>
      </c>
      <c r="B73" s="19"/>
      <c r="C73" s="14">
        <v>213353.91</v>
      </c>
      <c r="D73" s="14">
        <v>216408.15</v>
      </c>
      <c r="E73" s="14"/>
      <c r="F73" s="14">
        <v>3485.94</v>
      </c>
      <c r="G73" s="14">
        <v>3241.21</v>
      </c>
      <c r="H73" s="14">
        <v>222912.54</v>
      </c>
      <c r="I73" s="14">
        <f t="shared" si="5"/>
        <v>216839.85</v>
      </c>
      <c r="J73" s="14">
        <f t="shared" si="6"/>
        <v>219649.36</v>
      </c>
      <c r="K73" s="14">
        <f t="shared" si="7"/>
        <v>222912.54</v>
      </c>
      <c r="L73" s="14"/>
      <c r="M73" s="14"/>
      <c r="N73" s="14"/>
      <c r="O73" s="14">
        <f t="shared" si="82"/>
        <v>216839.85</v>
      </c>
      <c r="P73" s="14">
        <f t="shared" si="83"/>
        <v>219649.36</v>
      </c>
      <c r="Q73" s="14">
        <f t="shared" si="84"/>
        <v>222912.54</v>
      </c>
      <c r="R73" s="14"/>
      <c r="S73" s="14"/>
      <c r="T73" s="14"/>
      <c r="U73" s="14">
        <f t="shared" si="85"/>
        <v>216839.85</v>
      </c>
      <c r="V73" s="14">
        <f t="shared" si="86"/>
        <v>219649.36</v>
      </c>
      <c r="W73" s="14">
        <f t="shared" si="87"/>
        <v>222912.54</v>
      </c>
      <c r="X73" s="14"/>
      <c r="Y73" s="14"/>
      <c r="Z73" s="14"/>
      <c r="AA73" s="14">
        <f t="shared" si="88"/>
        <v>216839.85</v>
      </c>
      <c r="AB73" s="14">
        <f t="shared" si="89"/>
        <v>219649.36</v>
      </c>
      <c r="AC73" s="14">
        <f t="shared" si="90"/>
        <v>222912.54</v>
      </c>
    </row>
    <row r="74" spans="1:38" ht="26.4" x14ac:dyDescent="0.25">
      <c r="A74" s="60" t="s">
        <v>161</v>
      </c>
      <c r="B74" s="59" t="s">
        <v>162</v>
      </c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>
        <v>2000000</v>
      </c>
      <c r="S74" s="14">
        <v>1921764.64</v>
      </c>
      <c r="T74" s="14">
        <v>1845156.85</v>
      </c>
      <c r="U74" s="14">
        <f t="shared" ref="U74" si="112">O74+R74</f>
        <v>2000000</v>
      </c>
      <c r="V74" s="14">
        <f t="shared" ref="V74" si="113">P74+S74</f>
        <v>1921764.64</v>
      </c>
      <c r="W74" s="14">
        <f t="shared" ref="W74" si="114">Q74+T74</f>
        <v>1845156.85</v>
      </c>
      <c r="X74" s="14"/>
      <c r="Y74" s="14"/>
      <c r="Z74" s="14"/>
      <c r="AA74" s="14">
        <f t="shared" si="88"/>
        <v>2000000</v>
      </c>
      <c r="AB74" s="14">
        <f t="shared" si="89"/>
        <v>1921764.64</v>
      </c>
      <c r="AC74" s="14">
        <f t="shared" si="90"/>
        <v>1845156.85</v>
      </c>
    </row>
    <row r="75" spans="1:38" ht="26.4" x14ac:dyDescent="0.25">
      <c r="A75" s="34" t="s">
        <v>103</v>
      </c>
      <c r="B75" s="19" t="s">
        <v>107</v>
      </c>
      <c r="C75" s="14"/>
      <c r="D75" s="14">
        <f>D76+D77</f>
        <v>85863880</v>
      </c>
      <c r="E75" s="14">
        <f t="shared" ref="E75" si="115">E76+E77</f>
        <v>0</v>
      </c>
      <c r="F75" s="14">
        <f>F76+F77+F78</f>
        <v>84718675.5</v>
      </c>
      <c r="G75" s="14">
        <f t="shared" ref="G75:H75" si="116">G76+G77+G78</f>
        <v>-94900</v>
      </c>
      <c r="H75" s="14">
        <f t="shared" si="116"/>
        <v>0</v>
      </c>
      <c r="I75" s="14">
        <f t="shared" si="5"/>
        <v>84718675.5</v>
      </c>
      <c r="J75" s="14">
        <f t="shared" si="6"/>
        <v>85768980</v>
      </c>
      <c r="K75" s="14">
        <f t="shared" si="7"/>
        <v>0</v>
      </c>
      <c r="L75" s="14">
        <f>L76+L77+L78</f>
        <v>0</v>
      </c>
      <c r="M75" s="14">
        <f t="shared" ref="M75:N75" si="117">M76+M77+M78</f>
        <v>0</v>
      </c>
      <c r="N75" s="14">
        <f t="shared" si="117"/>
        <v>0</v>
      </c>
      <c r="O75" s="14">
        <f t="shared" si="82"/>
        <v>84718675.5</v>
      </c>
      <c r="P75" s="14">
        <f t="shared" si="83"/>
        <v>85768980</v>
      </c>
      <c r="Q75" s="14">
        <f t="shared" si="84"/>
        <v>0</v>
      </c>
      <c r="R75" s="14">
        <f>R76+R77+R78+R79</f>
        <v>-51302606.039999999</v>
      </c>
      <c r="S75" s="14">
        <f t="shared" ref="S75:T75" si="118">S76+S77+S78+S79</f>
        <v>-52172347</v>
      </c>
      <c r="T75" s="14">
        <f t="shared" si="118"/>
        <v>0</v>
      </c>
      <c r="U75" s="14">
        <f t="shared" si="85"/>
        <v>33416069.460000001</v>
      </c>
      <c r="V75" s="14">
        <f t="shared" si="86"/>
        <v>33596633</v>
      </c>
      <c r="W75" s="14">
        <f t="shared" si="87"/>
        <v>0</v>
      </c>
      <c r="X75" s="14">
        <f>X76+X77+X78+X79</f>
        <v>0</v>
      </c>
      <c r="Y75" s="14">
        <f t="shared" ref="Y75:Z75" si="119">Y76+Y77+Y78+Y79</f>
        <v>0</v>
      </c>
      <c r="Z75" s="14">
        <f t="shared" si="119"/>
        <v>0</v>
      </c>
      <c r="AA75" s="14">
        <f t="shared" si="88"/>
        <v>33416069.460000001</v>
      </c>
      <c r="AB75" s="14">
        <f t="shared" si="89"/>
        <v>33596633</v>
      </c>
      <c r="AC75" s="14">
        <f t="shared" si="90"/>
        <v>0</v>
      </c>
    </row>
    <row r="76" spans="1:38" ht="26.4" x14ac:dyDescent="0.25">
      <c r="A76" s="35" t="s">
        <v>108</v>
      </c>
      <c r="B76" s="19"/>
      <c r="C76" s="14"/>
      <c r="D76" s="14">
        <v>52232330</v>
      </c>
      <c r="E76" s="14"/>
      <c r="F76" s="14">
        <v>52172246.5</v>
      </c>
      <c r="G76" s="14">
        <v>-59983</v>
      </c>
      <c r="H76" s="14"/>
      <c r="I76" s="14">
        <f t="shared" si="5"/>
        <v>52172246.5</v>
      </c>
      <c r="J76" s="14">
        <f t="shared" si="6"/>
        <v>52172347</v>
      </c>
      <c r="K76" s="14">
        <f t="shared" si="7"/>
        <v>0</v>
      </c>
      <c r="L76" s="14"/>
      <c r="M76" s="14"/>
      <c r="N76" s="14"/>
      <c r="O76" s="14">
        <f t="shared" si="82"/>
        <v>52172246.5</v>
      </c>
      <c r="P76" s="14">
        <f t="shared" si="83"/>
        <v>52172347</v>
      </c>
      <c r="Q76" s="14">
        <f t="shared" si="84"/>
        <v>0</v>
      </c>
      <c r="R76" s="14">
        <v>-52172246.5</v>
      </c>
      <c r="S76" s="14">
        <v>-52172347</v>
      </c>
      <c r="T76" s="14"/>
      <c r="U76" s="14">
        <f t="shared" si="85"/>
        <v>0</v>
      </c>
      <c r="V76" s="14">
        <f t="shared" si="86"/>
        <v>0</v>
      </c>
      <c r="W76" s="14">
        <f t="shared" si="87"/>
        <v>0</v>
      </c>
      <c r="X76" s="14"/>
      <c r="Y76" s="14"/>
      <c r="Z76" s="14"/>
      <c r="AA76" s="14">
        <f t="shared" si="88"/>
        <v>0</v>
      </c>
      <c r="AB76" s="14">
        <f t="shared" si="89"/>
        <v>0</v>
      </c>
      <c r="AC76" s="14">
        <f t="shared" si="90"/>
        <v>0</v>
      </c>
    </row>
    <row r="77" spans="1:38" ht="26.4" x14ac:dyDescent="0.25">
      <c r="A77" s="35" t="s">
        <v>159</v>
      </c>
      <c r="B77" s="19"/>
      <c r="C77" s="14"/>
      <c r="D77" s="14">
        <v>33631550</v>
      </c>
      <c r="E77" s="14"/>
      <c r="F77" s="14">
        <v>28596531</v>
      </c>
      <c r="G77" s="14">
        <v>-34917</v>
      </c>
      <c r="H77" s="14"/>
      <c r="I77" s="14">
        <f t="shared" si="5"/>
        <v>28596531</v>
      </c>
      <c r="J77" s="14">
        <f t="shared" si="6"/>
        <v>33596633</v>
      </c>
      <c r="K77" s="14">
        <f t="shared" si="7"/>
        <v>0</v>
      </c>
      <c r="L77" s="14"/>
      <c r="M77" s="14"/>
      <c r="N77" s="14"/>
      <c r="O77" s="14">
        <f t="shared" si="82"/>
        <v>28596531</v>
      </c>
      <c r="P77" s="14">
        <f t="shared" si="83"/>
        <v>33596633</v>
      </c>
      <c r="Q77" s="14">
        <f t="shared" si="84"/>
        <v>0</v>
      </c>
      <c r="R77" s="14"/>
      <c r="S77" s="14"/>
      <c r="T77" s="14"/>
      <c r="U77" s="14">
        <f t="shared" si="85"/>
        <v>28596531</v>
      </c>
      <c r="V77" s="14">
        <f t="shared" si="86"/>
        <v>33596633</v>
      </c>
      <c r="W77" s="14">
        <f t="shared" si="87"/>
        <v>0</v>
      </c>
      <c r="X77" s="14"/>
      <c r="Y77" s="14"/>
      <c r="Z77" s="14"/>
      <c r="AA77" s="14">
        <f t="shared" si="88"/>
        <v>28596531</v>
      </c>
      <c r="AB77" s="14">
        <f t="shared" si="89"/>
        <v>33596633</v>
      </c>
      <c r="AC77" s="14">
        <f t="shared" si="90"/>
        <v>0</v>
      </c>
    </row>
    <row r="78" spans="1:38" ht="26.4" x14ac:dyDescent="0.25">
      <c r="A78" s="35" t="s">
        <v>144</v>
      </c>
      <c r="B78" s="19"/>
      <c r="C78" s="14"/>
      <c r="D78" s="14"/>
      <c r="E78" s="14"/>
      <c r="F78" s="14">
        <v>3949898</v>
      </c>
      <c r="G78" s="14"/>
      <c r="H78" s="14"/>
      <c r="I78" s="14">
        <f t="shared" ref="I78" si="120">C78+F78</f>
        <v>3949898</v>
      </c>
      <c r="J78" s="14">
        <f t="shared" ref="J78" si="121">D78+G78</f>
        <v>0</v>
      </c>
      <c r="K78" s="14">
        <f t="shared" ref="K78" si="122">E78+H78</f>
        <v>0</v>
      </c>
      <c r="L78" s="14"/>
      <c r="M78" s="14"/>
      <c r="N78" s="14"/>
      <c r="O78" s="14">
        <f t="shared" si="82"/>
        <v>3949898</v>
      </c>
      <c r="P78" s="14">
        <f t="shared" si="83"/>
        <v>0</v>
      </c>
      <c r="Q78" s="14">
        <f t="shared" si="84"/>
        <v>0</v>
      </c>
      <c r="R78" s="14"/>
      <c r="S78" s="14"/>
      <c r="T78" s="14"/>
      <c r="U78" s="14">
        <f t="shared" si="85"/>
        <v>3949898</v>
      </c>
      <c r="V78" s="14">
        <f t="shared" si="86"/>
        <v>0</v>
      </c>
      <c r="W78" s="14">
        <f t="shared" si="87"/>
        <v>0</v>
      </c>
      <c r="X78" s="14"/>
      <c r="Y78" s="14"/>
      <c r="Z78" s="14"/>
      <c r="AA78" s="14">
        <f t="shared" si="88"/>
        <v>3949898</v>
      </c>
      <c r="AB78" s="14">
        <f t="shared" si="89"/>
        <v>0</v>
      </c>
      <c r="AC78" s="14">
        <f t="shared" si="90"/>
        <v>0</v>
      </c>
    </row>
    <row r="79" spans="1:38" ht="26.4" x14ac:dyDescent="0.25">
      <c r="A79" s="35" t="s">
        <v>160</v>
      </c>
      <c r="B79" s="19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>
        <v>869640.46</v>
      </c>
      <c r="S79" s="14"/>
      <c r="T79" s="14"/>
      <c r="U79" s="14">
        <f t="shared" ref="U79" si="123">O79+R79</f>
        <v>869640.46</v>
      </c>
      <c r="V79" s="14">
        <f t="shared" ref="V79" si="124">P79+S79</f>
        <v>0</v>
      </c>
      <c r="W79" s="14">
        <f t="shared" ref="W79" si="125">Q79+T79</f>
        <v>0</v>
      </c>
      <c r="X79" s="14"/>
      <c r="Y79" s="14"/>
      <c r="Z79" s="14"/>
      <c r="AA79" s="14">
        <f t="shared" si="88"/>
        <v>869640.46</v>
      </c>
      <c r="AB79" s="14">
        <f t="shared" si="89"/>
        <v>0</v>
      </c>
      <c r="AC79" s="14">
        <f t="shared" si="90"/>
        <v>0</v>
      </c>
    </row>
    <row r="80" spans="1:38" ht="39.6" x14ac:dyDescent="0.25">
      <c r="A80" s="35" t="s">
        <v>156</v>
      </c>
      <c r="B80" s="19" t="s">
        <v>155</v>
      </c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>
        <f>R81</f>
        <v>52172246.5</v>
      </c>
      <c r="S80" s="14">
        <f t="shared" ref="S80:T80" si="126">S81</f>
        <v>52172347</v>
      </c>
      <c r="T80" s="14">
        <f t="shared" si="126"/>
        <v>0</v>
      </c>
      <c r="U80" s="14">
        <f t="shared" ref="U80:U81" si="127">O80+R80</f>
        <v>52172246.5</v>
      </c>
      <c r="V80" s="14">
        <f t="shared" ref="V80:V81" si="128">P80+S80</f>
        <v>52172347</v>
      </c>
      <c r="W80" s="14">
        <f t="shared" ref="W80:W81" si="129">Q80+T80</f>
        <v>0</v>
      </c>
      <c r="X80" s="14">
        <f>X81</f>
        <v>0</v>
      </c>
      <c r="Y80" s="14">
        <f t="shared" ref="Y80:Z80" si="130">Y81</f>
        <v>0</v>
      </c>
      <c r="Z80" s="14">
        <f t="shared" si="130"/>
        <v>0</v>
      </c>
      <c r="AA80" s="14">
        <f t="shared" si="88"/>
        <v>52172246.5</v>
      </c>
      <c r="AB80" s="14">
        <f t="shared" si="89"/>
        <v>52172347</v>
      </c>
      <c r="AC80" s="14">
        <f t="shared" si="90"/>
        <v>0</v>
      </c>
    </row>
    <row r="81" spans="1:29" ht="26.4" x14ac:dyDescent="0.25">
      <c r="A81" s="35" t="s">
        <v>108</v>
      </c>
      <c r="B81" s="19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>
        <v>52172246.5</v>
      </c>
      <c r="S81" s="14">
        <v>52172347</v>
      </c>
      <c r="T81" s="14"/>
      <c r="U81" s="14">
        <f t="shared" si="127"/>
        <v>52172246.5</v>
      </c>
      <c r="V81" s="14">
        <f t="shared" si="128"/>
        <v>52172347</v>
      </c>
      <c r="W81" s="14">
        <f t="shared" si="129"/>
        <v>0</v>
      </c>
      <c r="X81" s="14"/>
      <c r="Y81" s="14"/>
      <c r="Z81" s="14"/>
      <c r="AA81" s="14">
        <f t="shared" si="88"/>
        <v>52172246.5</v>
      </c>
      <c r="AB81" s="14">
        <f t="shared" si="89"/>
        <v>52172347</v>
      </c>
      <c r="AC81" s="14">
        <f t="shared" si="90"/>
        <v>0</v>
      </c>
    </row>
    <row r="82" spans="1:29" x14ac:dyDescent="0.25">
      <c r="A82" s="15" t="s">
        <v>64</v>
      </c>
      <c r="B82" s="13" t="s">
        <v>65</v>
      </c>
      <c r="C82" s="30">
        <f>SUM(C83)</f>
        <v>859543</v>
      </c>
      <c r="D82" s="30">
        <f t="shared" ref="D82:H82" si="131">SUM(D83)</f>
        <v>0</v>
      </c>
      <c r="E82" s="30">
        <f t="shared" si="131"/>
        <v>0</v>
      </c>
      <c r="F82" s="30">
        <f t="shared" si="131"/>
        <v>0</v>
      </c>
      <c r="G82" s="30">
        <f t="shared" si="131"/>
        <v>0</v>
      </c>
      <c r="H82" s="30">
        <f t="shared" si="131"/>
        <v>0</v>
      </c>
      <c r="I82" s="30">
        <f t="shared" si="5"/>
        <v>859543</v>
      </c>
      <c r="J82" s="30">
        <f t="shared" si="6"/>
        <v>0</v>
      </c>
      <c r="K82" s="30">
        <f t="shared" si="7"/>
        <v>0</v>
      </c>
      <c r="L82" s="30">
        <f t="shared" ref="L82:N82" si="132">SUM(L83)</f>
        <v>0</v>
      </c>
      <c r="M82" s="30">
        <f t="shared" si="132"/>
        <v>0</v>
      </c>
      <c r="N82" s="30">
        <f t="shared" si="132"/>
        <v>0</v>
      </c>
      <c r="O82" s="30">
        <f t="shared" si="82"/>
        <v>859543</v>
      </c>
      <c r="P82" s="30">
        <f t="shared" si="83"/>
        <v>0</v>
      </c>
      <c r="Q82" s="30">
        <f t="shared" si="84"/>
        <v>0</v>
      </c>
      <c r="R82" s="30">
        <f t="shared" ref="R82:T82" si="133">SUM(R83)</f>
        <v>0</v>
      </c>
      <c r="S82" s="30">
        <f t="shared" si="133"/>
        <v>0</v>
      </c>
      <c r="T82" s="30">
        <f t="shared" si="133"/>
        <v>0</v>
      </c>
      <c r="U82" s="30">
        <f t="shared" si="85"/>
        <v>859543</v>
      </c>
      <c r="V82" s="30">
        <f t="shared" si="86"/>
        <v>0</v>
      </c>
      <c r="W82" s="30">
        <f t="shared" si="87"/>
        <v>0</v>
      </c>
      <c r="X82" s="30">
        <f t="shared" ref="X82:Z82" si="134">SUM(X83)</f>
        <v>18103.46</v>
      </c>
      <c r="Y82" s="30">
        <f t="shared" si="134"/>
        <v>0</v>
      </c>
      <c r="Z82" s="30">
        <f t="shared" si="134"/>
        <v>0</v>
      </c>
      <c r="AA82" s="30">
        <f t="shared" si="88"/>
        <v>877646.46</v>
      </c>
      <c r="AB82" s="30">
        <f t="shared" si="89"/>
        <v>0</v>
      </c>
      <c r="AC82" s="30">
        <f t="shared" si="90"/>
        <v>0</v>
      </c>
    </row>
    <row r="83" spans="1:29" x14ac:dyDescent="0.25">
      <c r="A83" s="36" t="s">
        <v>66</v>
      </c>
      <c r="B83" s="13" t="s">
        <v>67</v>
      </c>
      <c r="C83" s="30">
        <f>SUM(C84:C85)</f>
        <v>859543</v>
      </c>
      <c r="D83" s="30">
        <f>SUM(D84:D85)</f>
        <v>0</v>
      </c>
      <c r="E83" s="30">
        <f>SUM(E84:E85)</f>
        <v>0</v>
      </c>
      <c r="F83" s="30">
        <f t="shared" ref="F83:H83" si="135">SUM(F84:F85)</f>
        <v>0</v>
      </c>
      <c r="G83" s="30">
        <f t="shared" si="135"/>
        <v>0</v>
      </c>
      <c r="H83" s="30">
        <f t="shared" si="135"/>
        <v>0</v>
      </c>
      <c r="I83" s="30">
        <f t="shared" si="5"/>
        <v>859543</v>
      </c>
      <c r="J83" s="30">
        <f t="shared" si="6"/>
        <v>0</v>
      </c>
      <c r="K83" s="30">
        <f t="shared" si="7"/>
        <v>0</v>
      </c>
      <c r="L83" s="30">
        <f t="shared" ref="L83:N83" si="136">SUM(L84:L85)</f>
        <v>0</v>
      </c>
      <c r="M83" s="30">
        <f t="shared" si="136"/>
        <v>0</v>
      </c>
      <c r="N83" s="30">
        <f t="shared" si="136"/>
        <v>0</v>
      </c>
      <c r="O83" s="30">
        <f t="shared" si="82"/>
        <v>859543</v>
      </c>
      <c r="P83" s="30">
        <f t="shared" si="83"/>
        <v>0</v>
      </c>
      <c r="Q83" s="30">
        <f t="shared" si="84"/>
        <v>0</v>
      </c>
      <c r="R83" s="30">
        <f t="shared" ref="R83:T83" si="137">SUM(R84:R85)</f>
        <v>0</v>
      </c>
      <c r="S83" s="30">
        <f t="shared" si="137"/>
        <v>0</v>
      </c>
      <c r="T83" s="30">
        <f t="shared" si="137"/>
        <v>0</v>
      </c>
      <c r="U83" s="30">
        <f t="shared" si="85"/>
        <v>859543</v>
      </c>
      <c r="V83" s="30">
        <f t="shared" si="86"/>
        <v>0</v>
      </c>
      <c r="W83" s="30">
        <f t="shared" si="87"/>
        <v>0</v>
      </c>
      <c r="X83" s="30">
        <f>SUM(X84:X86)</f>
        <v>18103.46</v>
      </c>
      <c r="Y83" s="30">
        <f t="shared" ref="Y83:Z83" si="138">SUM(Y84:Y86)</f>
        <v>0</v>
      </c>
      <c r="Z83" s="30">
        <f t="shared" si="138"/>
        <v>0</v>
      </c>
      <c r="AA83" s="30">
        <f t="shared" si="88"/>
        <v>877646.46</v>
      </c>
      <c r="AB83" s="30">
        <f t="shared" si="89"/>
        <v>0</v>
      </c>
      <c r="AC83" s="30">
        <f t="shared" si="90"/>
        <v>0</v>
      </c>
    </row>
    <row r="84" spans="1:29" ht="39.6" x14ac:dyDescent="0.25">
      <c r="A84" s="37" t="s">
        <v>68</v>
      </c>
      <c r="B84" s="13"/>
      <c r="C84" s="30">
        <v>153543</v>
      </c>
      <c r="D84" s="30"/>
      <c r="E84" s="30"/>
      <c r="F84" s="30"/>
      <c r="G84" s="30"/>
      <c r="H84" s="30"/>
      <c r="I84" s="30">
        <f t="shared" si="5"/>
        <v>153543</v>
      </c>
      <c r="J84" s="30">
        <f t="shared" si="6"/>
        <v>0</v>
      </c>
      <c r="K84" s="30">
        <f t="shared" si="7"/>
        <v>0</v>
      </c>
      <c r="L84" s="30"/>
      <c r="M84" s="30"/>
      <c r="N84" s="30"/>
      <c r="O84" s="30">
        <f t="shared" si="82"/>
        <v>153543</v>
      </c>
      <c r="P84" s="30">
        <f t="shared" si="83"/>
        <v>0</v>
      </c>
      <c r="Q84" s="30">
        <f t="shared" si="84"/>
        <v>0</v>
      </c>
      <c r="R84" s="30"/>
      <c r="S84" s="30"/>
      <c r="T84" s="30"/>
      <c r="U84" s="30">
        <f t="shared" si="85"/>
        <v>153543</v>
      </c>
      <c r="V84" s="30">
        <f t="shared" si="86"/>
        <v>0</v>
      </c>
      <c r="W84" s="30">
        <f t="shared" si="87"/>
        <v>0</v>
      </c>
      <c r="X84" s="30"/>
      <c r="Y84" s="30"/>
      <c r="Z84" s="30"/>
      <c r="AA84" s="30">
        <f t="shared" si="88"/>
        <v>153543</v>
      </c>
      <c r="AB84" s="30">
        <f t="shared" si="89"/>
        <v>0</v>
      </c>
      <c r="AC84" s="30">
        <f t="shared" si="90"/>
        <v>0</v>
      </c>
    </row>
    <row r="85" spans="1:29" ht="26.4" x14ac:dyDescent="0.25">
      <c r="A85" s="37" t="s">
        <v>69</v>
      </c>
      <c r="B85" s="13"/>
      <c r="C85" s="14">
        <v>706000</v>
      </c>
      <c r="D85" s="14"/>
      <c r="E85" s="14"/>
      <c r="F85" s="14"/>
      <c r="G85" s="14"/>
      <c r="H85" s="14"/>
      <c r="I85" s="14">
        <f t="shared" si="5"/>
        <v>706000</v>
      </c>
      <c r="J85" s="14">
        <f t="shared" si="6"/>
        <v>0</v>
      </c>
      <c r="K85" s="14">
        <f t="shared" si="7"/>
        <v>0</v>
      </c>
      <c r="L85" s="14"/>
      <c r="M85" s="14"/>
      <c r="N85" s="14"/>
      <c r="O85" s="14">
        <f t="shared" si="82"/>
        <v>706000</v>
      </c>
      <c r="P85" s="14">
        <f t="shared" si="83"/>
        <v>0</v>
      </c>
      <c r="Q85" s="14">
        <f t="shared" si="84"/>
        <v>0</v>
      </c>
      <c r="R85" s="14"/>
      <c r="S85" s="14"/>
      <c r="T85" s="14"/>
      <c r="U85" s="14">
        <f t="shared" si="85"/>
        <v>706000</v>
      </c>
      <c r="V85" s="14">
        <f t="shared" si="86"/>
        <v>0</v>
      </c>
      <c r="W85" s="14">
        <f t="shared" si="87"/>
        <v>0</v>
      </c>
      <c r="X85" s="14"/>
      <c r="Y85" s="14"/>
      <c r="Z85" s="14"/>
      <c r="AA85" s="14">
        <f t="shared" si="88"/>
        <v>706000</v>
      </c>
      <c r="AB85" s="14">
        <f t="shared" si="89"/>
        <v>0</v>
      </c>
      <c r="AC85" s="14">
        <f t="shared" si="90"/>
        <v>0</v>
      </c>
    </row>
    <row r="86" spans="1:29" ht="26.4" x14ac:dyDescent="0.25">
      <c r="A86" s="37" t="s">
        <v>194</v>
      </c>
      <c r="B86" s="13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>
        <v>18103.46</v>
      </c>
      <c r="Y86" s="14"/>
      <c r="Z86" s="14"/>
      <c r="AA86" s="14">
        <f t="shared" ref="AA86" si="139">U86+X86</f>
        <v>18103.46</v>
      </c>
      <c r="AB86" s="14">
        <f t="shared" ref="AB86" si="140">V86+Y86</f>
        <v>0</v>
      </c>
      <c r="AC86" s="14">
        <f t="shared" ref="AC86" si="141">W86+Z86</f>
        <v>0</v>
      </c>
    </row>
    <row r="87" spans="1:29" x14ac:dyDescent="0.25">
      <c r="A87" s="34" t="s">
        <v>70</v>
      </c>
      <c r="B87" s="19" t="s">
        <v>71</v>
      </c>
      <c r="C87" s="14">
        <f>C88+C97+C99+C100+C103+C104+C102+C101+C98</f>
        <v>295713969.12999994</v>
      </c>
      <c r="D87" s="14">
        <f>D88+D97+D99+D100+D103+D104+D102+D101+D98</f>
        <v>299923901.69000006</v>
      </c>
      <c r="E87" s="14">
        <f>E88+E97+E99+E100+E103+E104+E102+E101+E98</f>
        <v>303391027.55000001</v>
      </c>
      <c r="F87" s="14">
        <f>F88+F97+F99+F100+F103+F104+F102+F101+F98</f>
        <v>1018216.22</v>
      </c>
      <c r="G87" s="14">
        <f t="shared" ref="G87:H87" si="142">G88+G97+G99+G100+G103+G104+G102+G101+G98</f>
        <v>1254468.8699999999</v>
      </c>
      <c r="H87" s="14">
        <f t="shared" si="142"/>
        <v>1202980.9500000002</v>
      </c>
      <c r="I87" s="14">
        <f t="shared" si="5"/>
        <v>296732185.34999996</v>
      </c>
      <c r="J87" s="14">
        <f t="shared" si="6"/>
        <v>301178370.56000006</v>
      </c>
      <c r="K87" s="14">
        <f t="shared" si="7"/>
        <v>304594008.5</v>
      </c>
      <c r="L87" s="14">
        <f>L88+L97+L99+L100+L103+L104+L102+L101+L98</f>
        <v>0</v>
      </c>
      <c r="M87" s="14">
        <f t="shared" ref="M87:N87" si="143">M88+M97+M99+M100+M103+M104+M102+M101+M98</f>
        <v>0</v>
      </c>
      <c r="N87" s="14">
        <f t="shared" si="143"/>
        <v>0</v>
      </c>
      <c r="O87" s="14">
        <f t="shared" si="82"/>
        <v>296732185.34999996</v>
      </c>
      <c r="P87" s="14">
        <f t="shared" si="83"/>
        <v>301178370.56000006</v>
      </c>
      <c r="Q87" s="14">
        <f t="shared" si="84"/>
        <v>304594008.5</v>
      </c>
      <c r="R87" s="14">
        <f>R88+R97+R99+R100+R103+R104+R102+R101+R98</f>
        <v>77240</v>
      </c>
      <c r="S87" s="14">
        <f t="shared" ref="S87:T87" si="144">S88+S97+S99+S100+S103+S104+S102+S101+S98</f>
        <v>0</v>
      </c>
      <c r="T87" s="14">
        <f t="shared" si="144"/>
        <v>0</v>
      </c>
      <c r="U87" s="14">
        <f t="shared" si="85"/>
        <v>296809425.34999996</v>
      </c>
      <c r="V87" s="14">
        <f t="shared" si="86"/>
        <v>301178370.56000006</v>
      </c>
      <c r="W87" s="14">
        <f t="shared" si="87"/>
        <v>304594008.5</v>
      </c>
      <c r="X87" s="14">
        <f>X88+X97+X99+X100+X103+X104+X102+X101+X98</f>
        <v>731521.87</v>
      </c>
      <c r="Y87" s="14">
        <f t="shared" ref="Y87:Z87" si="145">Y88+Y97+Y99+Y100+Y103+Y104+Y102+Y101+Y98</f>
        <v>0</v>
      </c>
      <c r="Z87" s="14">
        <f t="shared" si="145"/>
        <v>0</v>
      </c>
      <c r="AA87" s="14">
        <f t="shared" si="88"/>
        <v>297540947.21999997</v>
      </c>
      <c r="AB87" s="14">
        <f t="shared" si="89"/>
        <v>301178370.56000006</v>
      </c>
      <c r="AC87" s="14">
        <f t="shared" si="90"/>
        <v>304594008.5</v>
      </c>
    </row>
    <row r="88" spans="1:29" ht="26.4" x14ac:dyDescent="0.25">
      <c r="A88" s="34" t="s">
        <v>72</v>
      </c>
      <c r="B88" s="13" t="s">
        <v>73</v>
      </c>
      <c r="C88" s="14">
        <f>SUM(C89:C95)</f>
        <v>15092934.629999999</v>
      </c>
      <c r="D88" s="14">
        <f t="shared" ref="D88:H88" si="146">SUM(D89:D95)</f>
        <v>18874765.27</v>
      </c>
      <c r="E88" s="14">
        <f t="shared" si="146"/>
        <v>19594950.050000001</v>
      </c>
      <c r="F88" s="14">
        <f t="shared" si="146"/>
        <v>-563592.12</v>
      </c>
      <c r="G88" s="14">
        <f t="shared" si="146"/>
        <v>0</v>
      </c>
      <c r="H88" s="14">
        <f t="shared" si="146"/>
        <v>0</v>
      </c>
      <c r="I88" s="14">
        <f t="shared" si="5"/>
        <v>14529342.51</v>
      </c>
      <c r="J88" s="14">
        <f t="shared" si="6"/>
        <v>18874765.27</v>
      </c>
      <c r="K88" s="14">
        <f t="shared" si="7"/>
        <v>19594950.050000001</v>
      </c>
      <c r="L88" s="14">
        <f>SUM(L89:L96)</f>
        <v>293746.03000000003</v>
      </c>
      <c r="M88" s="14">
        <f t="shared" ref="M88:N88" si="147">SUM(M89:M96)</f>
        <v>293746.03000000003</v>
      </c>
      <c r="N88" s="14">
        <f t="shared" si="147"/>
        <v>293746.03000000003</v>
      </c>
      <c r="O88" s="14">
        <f t="shared" si="82"/>
        <v>14823088.539999999</v>
      </c>
      <c r="P88" s="14">
        <f t="shared" si="83"/>
        <v>19168511.300000001</v>
      </c>
      <c r="Q88" s="14">
        <f t="shared" si="84"/>
        <v>19888696.080000002</v>
      </c>
      <c r="R88" s="14">
        <f>SUM(R89:R96)</f>
        <v>0</v>
      </c>
      <c r="S88" s="14">
        <f t="shared" ref="S88:T88" si="148">SUM(S89:S96)</f>
        <v>0</v>
      </c>
      <c r="T88" s="14">
        <f t="shared" si="148"/>
        <v>0</v>
      </c>
      <c r="U88" s="14">
        <f t="shared" si="85"/>
        <v>14823088.539999999</v>
      </c>
      <c r="V88" s="14">
        <f t="shared" si="86"/>
        <v>19168511.300000001</v>
      </c>
      <c r="W88" s="14">
        <f t="shared" si="87"/>
        <v>19888696.080000002</v>
      </c>
      <c r="X88" s="14">
        <f>SUM(X89:X96)</f>
        <v>0</v>
      </c>
      <c r="Y88" s="14">
        <f t="shared" ref="Y88:Z88" si="149">SUM(Y89:Y96)</f>
        <v>0</v>
      </c>
      <c r="Z88" s="14">
        <f t="shared" si="149"/>
        <v>0</v>
      </c>
      <c r="AA88" s="14">
        <f t="shared" si="88"/>
        <v>14823088.539999999</v>
      </c>
      <c r="AB88" s="14">
        <f t="shared" si="89"/>
        <v>19168511.300000001</v>
      </c>
      <c r="AC88" s="14">
        <f t="shared" si="90"/>
        <v>19888696.080000002</v>
      </c>
    </row>
    <row r="89" spans="1:29" x14ac:dyDescent="0.25">
      <c r="A89" s="36" t="s">
        <v>74</v>
      </c>
      <c r="B89" s="13"/>
      <c r="C89" s="30">
        <v>575935.78</v>
      </c>
      <c r="D89" s="30">
        <v>597173.19999999995</v>
      </c>
      <c r="E89" s="30">
        <v>619262.24</v>
      </c>
      <c r="F89" s="30"/>
      <c r="G89" s="30"/>
      <c r="H89" s="30"/>
      <c r="I89" s="30">
        <f t="shared" si="5"/>
        <v>575935.78</v>
      </c>
      <c r="J89" s="30">
        <f t="shared" si="6"/>
        <v>597173.19999999995</v>
      </c>
      <c r="K89" s="30">
        <f t="shared" si="7"/>
        <v>619262.24</v>
      </c>
      <c r="L89" s="30"/>
      <c r="M89" s="30"/>
      <c r="N89" s="30"/>
      <c r="O89" s="30">
        <f t="shared" si="82"/>
        <v>575935.78</v>
      </c>
      <c r="P89" s="30">
        <f t="shared" si="83"/>
        <v>597173.19999999995</v>
      </c>
      <c r="Q89" s="30">
        <f t="shared" si="84"/>
        <v>619262.24</v>
      </c>
      <c r="R89" s="30"/>
      <c r="S89" s="30"/>
      <c r="T89" s="30"/>
      <c r="U89" s="30">
        <f t="shared" si="85"/>
        <v>575935.78</v>
      </c>
      <c r="V89" s="30">
        <f t="shared" si="86"/>
        <v>597173.19999999995</v>
      </c>
      <c r="W89" s="30">
        <f t="shared" si="87"/>
        <v>619262.24</v>
      </c>
      <c r="X89" s="30"/>
      <c r="Y89" s="30"/>
      <c r="Z89" s="30"/>
      <c r="AA89" s="30">
        <f t="shared" si="88"/>
        <v>575935.78</v>
      </c>
      <c r="AB89" s="30">
        <f t="shared" si="89"/>
        <v>597173.19999999995</v>
      </c>
      <c r="AC89" s="30">
        <f t="shared" si="90"/>
        <v>619262.24</v>
      </c>
    </row>
    <row r="90" spans="1:29" ht="39.6" x14ac:dyDescent="0.25">
      <c r="A90" s="36" t="s">
        <v>75</v>
      </c>
      <c r="B90" s="13"/>
      <c r="C90" s="30">
        <v>42000</v>
      </c>
      <c r="D90" s="30">
        <v>42000</v>
      </c>
      <c r="E90" s="30">
        <v>42000</v>
      </c>
      <c r="F90" s="30"/>
      <c r="G90" s="30"/>
      <c r="H90" s="30"/>
      <c r="I90" s="30">
        <f t="shared" si="5"/>
        <v>42000</v>
      </c>
      <c r="J90" s="30">
        <f t="shared" si="6"/>
        <v>42000</v>
      </c>
      <c r="K90" s="30">
        <f t="shared" si="7"/>
        <v>42000</v>
      </c>
      <c r="L90" s="30"/>
      <c r="M90" s="30"/>
      <c r="N90" s="30"/>
      <c r="O90" s="30">
        <f t="shared" si="82"/>
        <v>42000</v>
      </c>
      <c r="P90" s="30">
        <f t="shared" si="83"/>
        <v>42000</v>
      </c>
      <c r="Q90" s="30">
        <f t="shared" si="84"/>
        <v>42000</v>
      </c>
      <c r="R90" s="30"/>
      <c r="S90" s="30"/>
      <c r="T90" s="30"/>
      <c r="U90" s="30">
        <f t="shared" si="85"/>
        <v>42000</v>
      </c>
      <c r="V90" s="30">
        <f t="shared" si="86"/>
        <v>42000</v>
      </c>
      <c r="W90" s="30">
        <f t="shared" si="87"/>
        <v>42000</v>
      </c>
      <c r="X90" s="30"/>
      <c r="Y90" s="30"/>
      <c r="Z90" s="30"/>
      <c r="AA90" s="30">
        <f t="shared" si="88"/>
        <v>42000</v>
      </c>
      <c r="AB90" s="30">
        <f t="shared" si="89"/>
        <v>42000</v>
      </c>
      <c r="AC90" s="30">
        <f t="shared" si="90"/>
        <v>42000</v>
      </c>
    </row>
    <row r="91" spans="1:29" ht="26.4" x14ac:dyDescent="0.25">
      <c r="A91" s="36" t="s">
        <v>76</v>
      </c>
      <c r="B91" s="13"/>
      <c r="C91" s="30">
        <v>92389</v>
      </c>
      <c r="D91" s="30">
        <v>180962</v>
      </c>
      <c r="E91" s="30">
        <v>180962</v>
      </c>
      <c r="F91" s="30"/>
      <c r="G91" s="30"/>
      <c r="H91" s="30"/>
      <c r="I91" s="30">
        <f t="shared" si="5"/>
        <v>92389</v>
      </c>
      <c r="J91" s="30">
        <f t="shared" si="6"/>
        <v>180962</v>
      </c>
      <c r="K91" s="30">
        <f t="shared" si="7"/>
        <v>180962</v>
      </c>
      <c r="L91" s="30"/>
      <c r="M91" s="30"/>
      <c r="N91" s="30"/>
      <c r="O91" s="30">
        <f t="shared" si="82"/>
        <v>92389</v>
      </c>
      <c r="P91" s="30">
        <f t="shared" si="83"/>
        <v>180962</v>
      </c>
      <c r="Q91" s="30">
        <f t="shared" si="84"/>
        <v>180962</v>
      </c>
      <c r="R91" s="30"/>
      <c r="S91" s="30"/>
      <c r="T91" s="30"/>
      <c r="U91" s="30">
        <f t="shared" si="85"/>
        <v>92389</v>
      </c>
      <c r="V91" s="30">
        <f t="shared" si="86"/>
        <v>180962</v>
      </c>
      <c r="W91" s="30">
        <f t="shared" si="87"/>
        <v>180962</v>
      </c>
      <c r="X91" s="30"/>
      <c r="Y91" s="30"/>
      <c r="Z91" s="30"/>
      <c r="AA91" s="30">
        <f t="shared" si="88"/>
        <v>92389</v>
      </c>
      <c r="AB91" s="30">
        <f t="shared" si="89"/>
        <v>180962</v>
      </c>
      <c r="AC91" s="30">
        <f t="shared" si="90"/>
        <v>180962</v>
      </c>
    </row>
    <row r="92" spans="1:29" ht="26.4" x14ac:dyDescent="0.25">
      <c r="A92" s="36" t="s">
        <v>77</v>
      </c>
      <c r="B92" s="13"/>
      <c r="C92" s="30">
        <v>35000</v>
      </c>
      <c r="D92" s="30">
        <v>35000</v>
      </c>
      <c r="E92" s="30">
        <v>35000</v>
      </c>
      <c r="F92" s="30"/>
      <c r="G92" s="30"/>
      <c r="H92" s="30"/>
      <c r="I92" s="30">
        <f t="shared" si="5"/>
        <v>35000</v>
      </c>
      <c r="J92" s="30">
        <f t="shared" si="6"/>
        <v>35000</v>
      </c>
      <c r="K92" s="30">
        <f t="shared" si="7"/>
        <v>35000</v>
      </c>
      <c r="L92" s="30"/>
      <c r="M92" s="30"/>
      <c r="N92" s="30"/>
      <c r="O92" s="30">
        <f t="shared" si="82"/>
        <v>35000</v>
      </c>
      <c r="P92" s="30">
        <f t="shared" si="83"/>
        <v>35000</v>
      </c>
      <c r="Q92" s="30">
        <f t="shared" si="84"/>
        <v>35000</v>
      </c>
      <c r="R92" s="30"/>
      <c r="S92" s="30"/>
      <c r="T92" s="30"/>
      <c r="U92" s="30">
        <f t="shared" si="85"/>
        <v>35000</v>
      </c>
      <c r="V92" s="30">
        <f t="shared" si="86"/>
        <v>35000</v>
      </c>
      <c r="W92" s="30">
        <f t="shared" si="87"/>
        <v>35000</v>
      </c>
      <c r="X92" s="30"/>
      <c r="Y92" s="30"/>
      <c r="Z92" s="30"/>
      <c r="AA92" s="30">
        <f t="shared" si="88"/>
        <v>35000</v>
      </c>
      <c r="AB92" s="30">
        <f t="shared" si="89"/>
        <v>35000</v>
      </c>
      <c r="AC92" s="30">
        <f t="shared" si="90"/>
        <v>35000</v>
      </c>
    </row>
    <row r="93" spans="1:29" ht="39.6" x14ac:dyDescent="0.25">
      <c r="A93" s="36" t="s">
        <v>78</v>
      </c>
      <c r="B93" s="13"/>
      <c r="C93" s="30">
        <v>1598159.85</v>
      </c>
      <c r="D93" s="30">
        <v>1657698.48</v>
      </c>
      <c r="E93" s="30">
        <v>1710306.44</v>
      </c>
      <c r="F93" s="30"/>
      <c r="G93" s="30"/>
      <c r="H93" s="30"/>
      <c r="I93" s="30">
        <f t="shared" si="5"/>
        <v>1598159.85</v>
      </c>
      <c r="J93" s="30">
        <f t="shared" si="6"/>
        <v>1657698.48</v>
      </c>
      <c r="K93" s="30">
        <f t="shared" si="7"/>
        <v>1710306.44</v>
      </c>
      <c r="L93" s="30"/>
      <c r="M93" s="30"/>
      <c r="N93" s="30"/>
      <c r="O93" s="30">
        <f t="shared" si="82"/>
        <v>1598159.85</v>
      </c>
      <c r="P93" s="30">
        <f t="shared" si="83"/>
        <v>1657698.48</v>
      </c>
      <c r="Q93" s="30">
        <f t="shared" si="84"/>
        <v>1710306.44</v>
      </c>
      <c r="R93" s="30"/>
      <c r="S93" s="30"/>
      <c r="T93" s="30"/>
      <c r="U93" s="30">
        <f t="shared" si="85"/>
        <v>1598159.85</v>
      </c>
      <c r="V93" s="30">
        <f t="shared" si="86"/>
        <v>1657698.48</v>
      </c>
      <c r="W93" s="30">
        <f t="shared" si="87"/>
        <v>1710306.44</v>
      </c>
      <c r="X93" s="30"/>
      <c r="Y93" s="30"/>
      <c r="Z93" s="30"/>
      <c r="AA93" s="30">
        <f t="shared" si="88"/>
        <v>1598159.85</v>
      </c>
      <c r="AB93" s="30">
        <f t="shared" si="89"/>
        <v>1657698.48</v>
      </c>
      <c r="AC93" s="30">
        <f t="shared" si="90"/>
        <v>1710306.44</v>
      </c>
    </row>
    <row r="94" spans="1:29" ht="66" x14ac:dyDescent="0.25">
      <c r="A94" s="36" t="s">
        <v>79</v>
      </c>
      <c r="B94" s="13"/>
      <c r="C94" s="30">
        <v>9869771.1199999992</v>
      </c>
      <c r="D94" s="30">
        <v>13376065.560000001</v>
      </c>
      <c r="E94" s="30">
        <v>13911108.18</v>
      </c>
      <c r="F94" s="30">
        <v>-563592.12</v>
      </c>
      <c r="G94" s="30"/>
      <c r="H94" s="30"/>
      <c r="I94" s="30">
        <f t="shared" si="5"/>
        <v>9306179</v>
      </c>
      <c r="J94" s="30">
        <f t="shared" si="6"/>
        <v>13376065.560000001</v>
      </c>
      <c r="K94" s="30">
        <f t="shared" si="7"/>
        <v>13911108.18</v>
      </c>
      <c r="L94" s="30"/>
      <c r="M94" s="30"/>
      <c r="N94" s="30"/>
      <c r="O94" s="30">
        <f t="shared" si="82"/>
        <v>9306179</v>
      </c>
      <c r="P94" s="30">
        <f t="shared" si="83"/>
        <v>13376065.560000001</v>
      </c>
      <c r="Q94" s="30">
        <f t="shared" si="84"/>
        <v>13911108.18</v>
      </c>
      <c r="R94" s="30"/>
      <c r="S94" s="30"/>
      <c r="T94" s="30"/>
      <c r="U94" s="30">
        <f t="shared" si="85"/>
        <v>9306179</v>
      </c>
      <c r="V94" s="30">
        <f t="shared" si="86"/>
        <v>13376065.560000001</v>
      </c>
      <c r="W94" s="30">
        <f t="shared" si="87"/>
        <v>13911108.18</v>
      </c>
      <c r="X94" s="30"/>
      <c r="Y94" s="30"/>
      <c r="Z94" s="30"/>
      <c r="AA94" s="30">
        <f t="shared" si="88"/>
        <v>9306179</v>
      </c>
      <c r="AB94" s="30">
        <f t="shared" si="89"/>
        <v>13376065.560000001</v>
      </c>
      <c r="AC94" s="30">
        <f t="shared" si="90"/>
        <v>13911108.18</v>
      </c>
    </row>
    <row r="95" spans="1:29" ht="26.4" x14ac:dyDescent="0.25">
      <c r="A95" s="36" t="s">
        <v>106</v>
      </c>
      <c r="B95" s="13"/>
      <c r="C95" s="30">
        <v>2879678.88</v>
      </c>
      <c r="D95" s="30">
        <v>2985866.03</v>
      </c>
      <c r="E95" s="30">
        <v>3096311.19</v>
      </c>
      <c r="F95" s="30"/>
      <c r="G95" s="30"/>
      <c r="H95" s="30"/>
      <c r="I95" s="30">
        <f t="shared" si="5"/>
        <v>2879678.88</v>
      </c>
      <c r="J95" s="30">
        <f t="shared" si="6"/>
        <v>2985866.03</v>
      </c>
      <c r="K95" s="30">
        <f t="shared" si="7"/>
        <v>3096311.19</v>
      </c>
      <c r="L95" s="30"/>
      <c r="M95" s="30"/>
      <c r="N95" s="30"/>
      <c r="O95" s="30">
        <f t="shared" si="82"/>
        <v>2879678.88</v>
      </c>
      <c r="P95" s="30">
        <f t="shared" si="83"/>
        <v>2985866.03</v>
      </c>
      <c r="Q95" s="30">
        <f t="shared" si="84"/>
        <v>3096311.19</v>
      </c>
      <c r="R95" s="30"/>
      <c r="S95" s="30"/>
      <c r="T95" s="30"/>
      <c r="U95" s="30">
        <f t="shared" si="85"/>
        <v>2879678.88</v>
      </c>
      <c r="V95" s="30">
        <f t="shared" si="86"/>
        <v>2985866.03</v>
      </c>
      <c r="W95" s="30">
        <f t="shared" si="87"/>
        <v>3096311.19</v>
      </c>
      <c r="X95" s="30"/>
      <c r="Y95" s="30"/>
      <c r="Z95" s="30"/>
      <c r="AA95" s="30">
        <f t="shared" si="88"/>
        <v>2879678.88</v>
      </c>
      <c r="AB95" s="30">
        <f t="shared" si="89"/>
        <v>2985866.03</v>
      </c>
      <c r="AC95" s="30">
        <f t="shared" si="90"/>
        <v>3096311.19</v>
      </c>
    </row>
    <row r="96" spans="1:29" ht="52.8" x14ac:dyDescent="0.25">
      <c r="A96" s="36" t="s">
        <v>111</v>
      </c>
      <c r="B96" s="13"/>
      <c r="C96" s="30"/>
      <c r="D96" s="30"/>
      <c r="E96" s="30"/>
      <c r="F96" s="30"/>
      <c r="G96" s="30"/>
      <c r="H96" s="30"/>
      <c r="I96" s="30"/>
      <c r="J96" s="30"/>
      <c r="K96" s="30"/>
      <c r="L96" s="30">
        <v>293746.03000000003</v>
      </c>
      <c r="M96" s="30">
        <v>293746.03000000003</v>
      </c>
      <c r="N96" s="30">
        <v>293746.03000000003</v>
      </c>
      <c r="O96" s="30">
        <f t="shared" ref="O96" si="150">I96+L96</f>
        <v>293746.03000000003</v>
      </c>
      <c r="P96" s="30">
        <f t="shared" ref="P96" si="151">J96+M96</f>
        <v>293746.03000000003</v>
      </c>
      <c r="Q96" s="30">
        <f t="shared" ref="Q96" si="152">K96+N96</f>
        <v>293746.03000000003</v>
      </c>
      <c r="R96" s="30"/>
      <c r="S96" s="30"/>
      <c r="T96" s="30"/>
      <c r="U96" s="30">
        <f t="shared" si="85"/>
        <v>293746.03000000003</v>
      </c>
      <c r="V96" s="30">
        <f t="shared" si="86"/>
        <v>293746.03000000003</v>
      </c>
      <c r="W96" s="30">
        <f t="shared" si="87"/>
        <v>293746.03000000003</v>
      </c>
      <c r="X96" s="30"/>
      <c r="Y96" s="30"/>
      <c r="Z96" s="30"/>
      <c r="AA96" s="30">
        <f t="shared" si="88"/>
        <v>293746.03000000003</v>
      </c>
      <c r="AB96" s="30">
        <f t="shared" si="89"/>
        <v>293746.03000000003</v>
      </c>
      <c r="AC96" s="30">
        <f t="shared" si="90"/>
        <v>293746.03000000003</v>
      </c>
    </row>
    <row r="97" spans="1:29" ht="52.8" x14ac:dyDescent="0.25">
      <c r="A97" s="38" t="s">
        <v>143</v>
      </c>
      <c r="B97" s="13" t="s">
        <v>80</v>
      </c>
      <c r="C97" s="14">
        <v>1169952.26</v>
      </c>
      <c r="D97" s="14">
        <v>1482612.37</v>
      </c>
      <c r="E97" s="14">
        <v>1466068.83</v>
      </c>
      <c r="F97" s="14">
        <v>-32472.32</v>
      </c>
      <c r="G97" s="14"/>
      <c r="H97" s="14"/>
      <c r="I97" s="14">
        <f t="shared" si="5"/>
        <v>1137479.94</v>
      </c>
      <c r="J97" s="14">
        <f t="shared" si="6"/>
        <v>1482612.37</v>
      </c>
      <c r="K97" s="14">
        <f t="shared" si="7"/>
        <v>1466068.83</v>
      </c>
      <c r="L97" s="14"/>
      <c r="M97" s="14"/>
      <c r="N97" s="14"/>
      <c r="O97" s="14">
        <f t="shared" si="82"/>
        <v>1137479.94</v>
      </c>
      <c r="P97" s="14">
        <f t="shared" si="83"/>
        <v>1482612.37</v>
      </c>
      <c r="Q97" s="14">
        <f t="shared" si="84"/>
        <v>1466068.83</v>
      </c>
      <c r="R97" s="14"/>
      <c r="S97" s="14"/>
      <c r="T97" s="14"/>
      <c r="U97" s="14">
        <f t="shared" si="85"/>
        <v>1137479.94</v>
      </c>
      <c r="V97" s="14">
        <f t="shared" si="86"/>
        <v>1482612.37</v>
      </c>
      <c r="W97" s="14">
        <f t="shared" si="87"/>
        <v>1466068.83</v>
      </c>
      <c r="X97" s="14"/>
      <c r="Y97" s="14"/>
      <c r="Z97" s="14"/>
      <c r="AA97" s="14">
        <f t="shared" si="88"/>
        <v>1137479.94</v>
      </c>
      <c r="AB97" s="14">
        <f t="shared" si="89"/>
        <v>1482612.37</v>
      </c>
      <c r="AC97" s="14">
        <f t="shared" si="90"/>
        <v>1466068.83</v>
      </c>
    </row>
    <row r="98" spans="1:29" ht="39.6" x14ac:dyDescent="0.25">
      <c r="A98" s="38" t="s">
        <v>110</v>
      </c>
      <c r="B98" s="46" t="s">
        <v>109</v>
      </c>
      <c r="C98" s="14">
        <v>2258904.52</v>
      </c>
      <c r="D98" s="14">
        <v>2295544.04</v>
      </c>
      <c r="E98" s="14">
        <v>2349556.84</v>
      </c>
      <c r="F98" s="14">
        <v>-724.42</v>
      </c>
      <c r="G98" s="14">
        <v>-35316.28</v>
      </c>
      <c r="H98" s="14">
        <v>-87200.13</v>
      </c>
      <c r="I98" s="14">
        <f t="shared" si="5"/>
        <v>2258180.1</v>
      </c>
      <c r="J98" s="14">
        <f t="shared" si="6"/>
        <v>2260227.7600000002</v>
      </c>
      <c r="K98" s="14">
        <f t="shared" si="7"/>
        <v>2262356.71</v>
      </c>
      <c r="L98" s="14"/>
      <c r="M98" s="14"/>
      <c r="N98" s="14"/>
      <c r="O98" s="14">
        <f t="shared" si="82"/>
        <v>2258180.1</v>
      </c>
      <c r="P98" s="14">
        <f t="shared" si="83"/>
        <v>2260227.7600000002</v>
      </c>
      <c r="Q98" s="14">
        <f t="shared" si="84"/>
        <v>2262356.71</v>
      </c>
      <c r="R98" s="14"/>
      <c r="S98" s="14"/>
      <c r="T98" s="14"/>
      <c r="U98" s="14">
        <f t="shared" si="85"/>
        <v>2258180.1</v>
      </c>
      <c r="V98" s="14">
        <f t="shared" si="86"/>
        <v>2260227.7600000002</v>
      </c>
      <c r="W98" s="14">
        <f t="shared" si="87"/>
        <v>2262356.71</v>
      </c>
      <c r="X98" s="14">
        <v>-338088.13</v>
      </c>
      <c r="Y98" s="14"/>
      <c r="Z98" s="14"/>
      <c r="AA98" s="14">
        <f t="shared" si="88"/>
        <v>1920091.9700000002</v>
      </c>
      <c r="AB98" s="14">
        <f t="shared" si="89"/>
        <v>2260227.7600000002</v>
      </c>
      <c r="AC98" s="14">
        <f t="shared" si="90"/>
        <v>2262356.71</v>
      </c>
    </row>
    <row r="99" spans="1:29" ht="39.6" x14ac:dyDescent="0.25">
      <c r="A99" s="39" t="s">
        <v>81</v>
      </c>
      <c r="B99" s="13" t="s">
        <v>82</v>
      </c>
      <c r="C99" s="40">
        <v>852607.8</v>
      </c>
      <c r="D99" s="40">
        <v>938041.53</v>
      </c>
      <c r="E99" s="40">
        <v>973390.26</v>
      </c>
      <c r="F99" s="40">
        <v>11602</v>
      </c>
      <c r="G99" s="40">
        <v>8554.66</v>
      </c>
      <c r="H99" s="40">
        <v>8950.59</v>
      </c>
      <c r="I99" s="40">
        <f t="shared" si="5"/>
        <v>864209.8</v>
      </c>
      <c r="J99" s="40">
        <f t="shared" si="6"/>
        <v>946596.19000000006</v>
      </c>
      <c r="K99" s="40">
        <f t="shared" si="7"/>
        <v>982340.85</v>
      </c>
      <c r="L99" s="40"/>
      <c r="M99" s="40"/>
      <c r="N99" s="40"/>
      <c r="O99" s="40">
        <f t="shared" si="82"/>
        <v>864209.8</v>
      </c>
      <c r="P99" s="40">
        <f t="shared" si="83"/>
        <v>946596.19000000006</v>
      </c>
      <c r="Q99" s="40">
        <f t="shared" si="84"/>
        <v>982340.85</v>
      </c>
      <c r="R99" s="40"/>
      <c r="S99" s="40"/>
      <c r="T99" s="40"/>
      <c r="U99" s="40">
        <f t="shared" si="85"/>
        <v>864209.8</v>
      </c>
      <c r="V99" s="40">
        <f t="shared" si="86"/>
        <v>946596.19000000006</v>
      </c>
      <c r="W99" s="40">
        <f t="shared" si="87"/>
        <v>982340.85</v>
      </c>
      <c r="X99" s="40"/>
      <c r="Y99" s="40"/>
      <c r="Z99" s="40"/>
      <c r="AA99" s="40">
        <f t="shared" si="88"/>
        <v>864209.8</v>
      </c>
      <c r="AB99" s="40">
        <f t="shared" si="89"/>
        <v>946596.19000000006</v>
      </c>
      <c r="AC99" s="40">
        <f t="shared" si="90"/>
        <v>982340.85</v>
      </c>
    </row>
    <row r="100" spans="1:29" ht="39.6" x14ac:dyDescent="0.25">
      <c r="A100" s="34" t="s">
        <v>83</v>
      </c>
      <c r="B100" s="13" t="s">
        <v>84</v>
      </c>
      <c r="C100" s="14">
        <v>3128.01</v>
      </c>
      <c r="D100" s="14">
        <v>97108.87</v>
      </c>
      <c r="E100" s="14">
        <v>3097.79</v>
      </c>
      <c r="F100" s="14"/>
      <c r="G100" s="14"/>
      <c r="H100" s="14"/>
      <c r="I100" s="14">
        <f t="shared" si="5"/>
        <v>3128.01</v>
      </c>
      <c r="J100" s="14">
        <f t="shared" si="6"/>
        <v>97108.87</v>
      </c>
      <c r="K100" s="14">
        <f t="shared" si="7"/>
        <v>3097.79</v>
      </c>
      <c r="L100" s="14"/>
      <c r="M100" s="14"/>
      <c r="N100" s="14"/>
      <c r="O100" s="14">
        <f t="shared" si="82"/>
        <v>3128.01</v>
      </c>
      <c r="P100" s="14">
        <f t="shared" si="83"/>
        <v>97108.87</v>
      </c>
      <c r="Q100" s="14">
        <f t="shared" si="84"/>
        <v>3097.79</v>
      </c>
      <c r="R100" s="14"/>
      <c r="S100" s="14"/>
      <c r="T100" s="14"/>
      <c r="U100" s="14">
        <f t="shared" si="85"/>
        <v>3128.01</v>
      </c>
      <c r="V100" s="14">
        <f t="shared" si="86"/>
        <v>97108.87</v>
      </c>
      <c r="W100" s="14">
        <f t="shared" si="87"/>
        <v>3097.79</v>
      </c>
      <c r="X100" s="14"/>
      <c r="Y100" s="14"/>
      <c r="Z100" s="14"/>
      <c r="AA100" s="14">
        <f t="shared" si="88"/>
        <v>3128.01</v>
      </c>
      <c r="AB100" s="14">
        <f t="shared" si="89"/>
        <v>97108.87</v>
      </c>
      <c r="AC100" s="14">
        <f t="shared" si="90"/>
        <v>3097.79</v>
      </c>
    </row>
    <row r="101" spans="1:29" ht="42.75" customHeight="1" x14ac:dyDescent="0.25">
      <c r="A101" s="34" t="s">
        <v>104</v>
      </c>
      <c r="B101" s="13" t="s">
        <v>105</v>
      </c>
      <c r="C101" s="14">
        <v>1615802.83</v>
      </c>
      <c r="D101" s="14">
        <v>1932907.54</v>
      </c>
      <c r="E101" s="14">
        <v>1932907.54</v>
      </c>
      <c r="F101" s="14">
        <v>-12118.52</v>
      </c>
      <c r="G101" s="14">
        <v>-317104.71000000002</v>
      </c>
      <c r="H101" s="14">
        <v>-317104.71000000002</v>
      </c>
      <c r="I101" s="14">
        <f t="shared" ref="I101:I122" si="153">C101+F101</f>
        <v>1603684.31</v>
      </c>
      <c r="J101" s="14">
        <f t="shared" ref="J101:J122" si="154">D101+G101</f>
        <v>1615802.83</v>
      </c>
      <c r="K101" s="14">
        <f t="shared" ref="K101:K122" si="155">E101+H101</f>
        <v>1615802.83</v>
      </c>
      <c r="L101" s="14"/>
      <c r="M101" s="14"/>
      <c r="N101" s="14"/>
      <c r="O101" s="14">
        <f t="shared" si="82"/>
        <v>1603684.31</v>
      </c>
      <c r="P101" s="14">
        <f t="shared" si="83"/>
        <v>1615802.83</v>
      </c>
      <c r="Q101" s="14">
        <f t="shared" si="84"/>
        <v>1615802.83</v>
      </c>
      <c r="R101" s="14"/>
      <c r="S101" s="14"/>
      <c r="T101" s="14"/>
      <c r="U101" s="14">
        <f t="shared" si="85"/>
        <v>1603684.31</v>
      </c>
      <c r="V101" s="14">
        <f t="shared" si="86"/>
        <v>1615802.83</v>
      </c>
      <c r="W101" s="14">
        <f t="shared" si="87"/>
        <v>1615802.83</v>
      </c>
      <c r="X101" s="14"/>
      <c r="Y101" s="14"/>
      <c r="Z101" s="14"/>
      <c r="AA101" s="14">
        <f t="shared" si="88"/>
        <v>1603684.31</v>
      </c>
      <c r="AB101" s="14">
        <f t="shared" si="89"/>
        <v>1615802.83</v>
      </c>
      <c r="AC101" s="14">
        <f t="shared" si="90"/>
        <v>1615802.83</v>
      </c>
    </row>
    <row r="102" spans="1:29" ht="79.2" x14ac:dyDescent="0.25">
      <c r="A102" s="34" t="s">
        <v>85</v>
      </c>
      <c r="B102" s="13" t="s">
        <v>86</v>
      </c>
      <c r="C102" s="14">
        <v>24164078.399999999</v>
      </c>
      <c r="D102" s="14">
        <v>23837536.800000001</v>
      </c>
      <c r="E102" s="14">
        <v>23837536.800000001</v>
      </c>
      <c r="F102" s="14">
        <v>928065.6</v>
      </c>
      <c r="G102" s="14">
        <v>910879.2</v>
      </c>
      <c r="H102" s="14">
        <v>910879.2</v>
      </c>
      <c r="I102" s="14">
        <f t="shared" si="153"/>
        <v>25092144</v>
      </c>
      <c r="J102" s="14">
        <f t="shared" si="154"/>
        <v>24748416</v>
      </c>
      <c r="K102" s="14">
        <f t="shared" si="155"/>
        <v>24748416</v>
      </c>
      <c r="L102" s="14"/>
      <c r="M102" s="14"/>
      <c r="N102" s="14"/>
      <c r="O102" s="14">
        <f t="shared" si="82"/>
        <v>25092144</v>
      </c>
      <c r="P102" s="14">
        <f t="shared" si="83"/>
        <v>24748416</v>
      </c>
      <c r="Q102" s="14">
        <f t="shared" si="84"/>
        <v>24748416</v>
      </c>
      <c r="R102" s="14"/>
      <c r="S102" s="14"/>
      <c r="T102" s="14"/>
      <c r="U102" s="14">
        <f t="shared" si="85"/>
        <v>25092144</v>
      </c>
      <c r="V102" s="14">
        <f t="shared" si="86"/>
        <v>24748416</v>
      </c>
      <c r="W102" s="14">
        <f t="shared" si="87"/>
        <v>24748416</v>
      </c>
      <c r="X102" s="14"/>
      <c r="Y102" s="14"/>
      <c r="Z102" s="14"/>
      <c r="AA102" s="14">
        <f t="shared" si="88"/>
        <v>25092144</v>
      </c>
      <c r="AB102" s="14">
        <f t="shared" si="89"/>
        <v>24748416</v>
      </c>
      <c r="AC102" s="14">
        <f t="shared" si="90"/>
        <v>24748416</v>
      </c>
    </row>
    <row r="103" spans="1:29" x14ac:dyDescent="0.25">
      <c r="A103" s="34" t="s">
        <v>87</v>
      </c>
      <c r="B103" s="41" t="s">
        <v>88</v>
      </c>
      <c r="C103" s="14">
        <v>3560614.65</v>
      </c>
      <c r="D103" s="14">
        <v>3688039.24</v>
      </c>
      <c r="E103" s="14">
        <v>3820573.41</v>
      </c>
      <c r="F103" s="14"/>
      <c r="G103" s="14"/>
      <c r="H103" s="14"/>
      <c r="I103" s="14">
        <f t="shared" si="153"/>
        <v>3560614.65</v>
      </c>
      <c r="J103" s="14">
        <f t="shared" si="154"/>
        <v>3688039.24</v>
      </c>
      <c r="K103" s="14">
        <f t="shared" si="155"/>
        <v>3820573.41</v>
      </c>
      <c r="L103" s="14"/>
      <c r="M103" s="14"/>
      <c r="N103" s="14"/>
      <c r="O103" s="14">
        <f t="shared" si="82"/>
        <v>3560614.65</v>
      </c>
      <c r="P103" s="14">
        <f t="shared" si="83"/>
        <v>3688039.24</v>
      </c>
      <c r="Q103" s="14">
        <f t="shared" si="84"/>
        <v>3820573.41</v>
      </c>
      <c r="R103" s="14"/>
      <c r="S103" s="14"/>
      <c r="T103" s="14"/>
      <c r="U103" s="14">
        <f t="shared" si="85"/>
        <v>3560614.65</v>
      </c>
      <c r="V103" s="14">
        <f t="shared" si="86"/>
        <v>3688039.24</v>
      </c>
      <c r="W103" s="14">
        <f t="shared" si="87"/>
        <v>3820573.41</v>
      </c>
      <c r="X103" s="14"/>
      <c r="Y103" s="14"/>
      <c r="Z103" s="14"/>
      <c r="AA103" s="14">
        <f t="shared" si="88"/>
        <v>3560614.65</v>
      </c>
      <c r="AB103" s="14">
        <f t="shared" si="89"/>
        <v>3688039.24</v>
      </c>
      <c r="AC103" s="14">
        <f t="shared" si="90"/>
        <v>3820573.41</v>
      </c>
    </row>
    <row r="104" spans="1:29" x14ac:dyDescent="0.25">
      <c r="A104" s="22" t="s">
        <v>89</v>
      </c>
      <c r="B104" s="19" t="s">
        <v>90</v>
      </c>
      <c r="C104" s="14">
        <f>SUM(C105)</f>
        <v>246995946.03</v>
      </c>
      <c r="D104" s="14">
        <f t="shared" ref="D104:H104" si="156">SUM(D105)</f>
        <v>246777346.03</v>
      </c>
      <c r="E104" s="14">
        <f t="shared" si="156"/>
        <v>249412946.03</v>
      </c>
      <c r="F104" s="14">
        <f t="shared" si="156"/>
        <v>687456</v>
      </c>
      <c r="G104" s="14">
        <f t="shared" si="156"/>
        <v>687456</v>
      </c>
      <c r="H104" s="14">
        <f t="shared" si="156"/>
        <v>687456</v>
      </c>
      <c r="I104" s="14">
        <f t="shared" si="153"/>
        <v>247683402.03</v>
      </c>
      <c r="J104" s="14">
        <f t="shared" si="154"/>
        <v>247464802.03</v>
      </c>
      <c r="K104" s="14">
        <f t="shared" si="155"/>
        <v>250100402.03</v>
      </c>
      <c r="L104" s="14">
        <f t="shared" ref="L104:N104" si="157">SUM(L105)</f>
        <v>-293746.03000000003</v>
      </c>
      <c r="M104" s="14">
        <f t="shared" si="157"/>
        <v>-293746.03000000003</v>
      </c>
      <c r="N104" s="14">
        <f t="shared" si="157"/>
        <v>-293746.03000000003</v>
      </c>
      <c r="O104" s="14">
        <f t="shared" si="82"/>
        <v>247389656</v>
      </c>
      <c r="P104" s="14">
        <f t="shared" si="83"/>
        <v>247171056</v>
      </c>
      <c r="Q104" s="14">
        <f t="shared" si="84"/>
        <v>249806656</v>
      </c>
      <c r="R104" s="14">
        <f t="shared" ref="R104:T104" si="158">SUM(R105)</f>
        <v>77240</v>
      </c>
      <c r="S104" s="14">
        <f t="shared" si="158"/>
        <v>0</v>
      </c>
      <c r="T104" s="14">
        <f t="shared" si="158"/>
        <v>0</v>
      </c>
      <c r="U104" s="14">
        <f t="shared" si="85"/>
        <v>247466896</v>
      </c>
      <c r="V104" s="14">
        <f t="shared" si="86"/>
        <v>247171056</v>
      </c>
      <c r="W104" s="14">
        <f t="shared" si="87"/>
        <v>249806656</v>
      </c>
      <c r="X104" s="14">
        <f t="shared" ref="X104:Z104" si="159">SUM(X105)</f>
        <v>1069610</v>
      </c>
      <c r="Y104" s="14">
        <f t="shared" si="159"/>
        <v>0</v>
      </c>
      <c r="Z104" s="14">
        <f t="shared" si="159"/>
        <v>0</v>
      </c>
      <c r="AA104" s="14">
        <f t="shared" si="88"/>
        <v>248536506</v>
      </c>
      <c r="AB104" s="14">
        <f t="shared" si="89"/>
        <v>247171056</v>
      </c>
      <c r="AC104" s="14">
        <f t="shared" si="90"/>
        <v>249806656</v>
      </c>
    </row>
    <row r="105" spans="1:29" x14ac:dyDescent="0.25">
      <c r="A105" s="15" t="s">
        <v>91</v>
      </c>
      <c r="B105" s="13" t="s">
        <v>92</v>
      </c>
      <c r="C105" s="14">
        <f>SUM(C106:C107)</f>
        <v>246995946.03</v>
      </c>
      <c r="D105" s="14">
        <f t="shared" ref="D105:E105" si="160">SUM(D106:D107)</f>
        <v>246777346.03</v>
      </c>
      <c r="E105" s="14">
        <f t="shared" si="160"/>
        <v>249412946.03</v>
      </c>
      <c r="F105" s="14">
        <f>SUM(F106:F108)</f>
        <v>687456</v>
      </c>
      <c r="G105" s="14">
        <f t="shared" ref="G105:H105" si="161">SUM(G106:G108)</f>
        <v>687456</v>
      </c>
      <c r="H105" s="14">
        <f t="shared" si="161"/>
        <v>687456</v>
      </c>
      <c r="I105" s="14">
        <f t="shared" si="153"/>
        <v>247683402.03</v>
      </c>
      <c r="J105" s="14">
        <f t="shared" si="154"/>
        <v>247464802.03</v>
      </c>
      <c r="K105" s="14">
        <f t="shared" si="155"/>
        <v>250100402.03</v>
      </c>
      <c r="L105" s="14">
        <f>SUM(L106:L108)</f>
        <v>-293746.03000000003</v>
      </c>
      <c r="M105" s="14">
        <f t="shared" ref="M105:N105" si="162">SUM(M106:M108)</f>
        <v>-293746.03000000003</v>
      </c>
      <c r="N105" s="14">
        <f t="shared" si="162"/>
        <v>-293746.03000000003</v>
      </c>
      <c r="O105" s="14">
        <f t="shared" si="82"/>
        <v>247389656</v>
      </c>
      <c r="P105" s="14">
        <f t="shared" si="83"/>
        <v>247171056</v>
      </c>
      <c r="Q105" s="14">
        <f t="shared" si="84"/>
        <v>249806656</v>
      </c>
      <c r="R105" s="14">
        <f>SUM(R106:R108)</f>
        <v>77240</v>
      </c>
      <c r="S105" s="14">
        <f t="shared" ref="S105:T105" si="163">SUM(S106:S108)</f>
        <v>0</v>
      </c>
      <c r="T105" s="14">
        <f t="shared" si="163"/>
        <v>0</v>
      </c>
      <c r="U105" s="14">
        <f t="shared" si="85"/>
        <v>247466896</v>
      </c>
      <c r="V105" s="14">
        <f t="shared" si="86"/>
        <v>247171056</v>
      </c>
      <c r="W105" s="14">
        <f t="shared" si="87"/>
        <v>249806656</v>
      </c>
      <c r="X105" s="14">
        <f>SUM(X106:X108)</f>
        <v>1069610</v>
      </c>
      <c r="Y105" s="14">
        <f t="shared" ref="Y105:Z105" si="164">SUM(Y106:Y108)</f>
        <v>0</v>
      </c>
      <c r="Z105" s="14">
        <f t="shared" si="164"/>
        <v>0</v>
      </c>
      <c r="AA105" s="14">
        <f t="shared" si="88"/>
        <v>248536506</v>
      </c>
      <c r="AB105" s="14">
        <f t="shared" si="89"/>
        <v>247171056</v>
      </c>
      <c r="AC105" s="14">
        <f t="shared" si="90"/>
        <v>249806656</v>
      </c>
    </row>
    <row r="106" spans="1:29" x14ac:dyDescent="0.25">
      <c r="A106" s="36" t="s">
        <v>93</v>
      </c>
      <c r="B106" s="13"/>
      <c r="C106" s="30">
        <v>246702200</v>
      </c>
      <c r="D106" s="30">
        <v>246483600</v>
      </c>
      <c r="E106" s="30">
        <v>249119200</v>
      </c>
      <c r="F106" s="30"/>
      <c r="G106" s="30"/>
      <c r="H106" s="30"/>
      <c r="I106" s="30">
        <f t="shared" si="153"/>
        <v>246702200</v>
      </c>
      <c r="J106" s="30">
        <f t="shared" si="154"/>
        <v>246483600</v>
      </c>
      <c r="K106" s="30">
        <f t="shared" si="155"/>
        <v>249119200</v>
      </c>
      <c r="L106" s="30"/>
      <c r="M106" s="30"/>
      <c r="N106" s="30"/>
      <c r="O106" s="30">
        <f t="shared" si="82"/>
        <v>246702200</v>
      </c>
      <c r="P106" s="30">
        <f t="shared" si="83"/>
        <v>246483600</v>
      </c>
      <c r="Q106" s="30">
        <f t="shared" si="84"/>
        <v>249119200</v>
      </c>
      <c r="R106" s="30">
        <v>77240</v>
      </c>
      <c r="S106" s="30"/>
      <c r="T106" s="30"/>
      <c r="U106" s="30">
        <f t="shared" si="85"/>
        <v>246779440</v>
      </c>
      <c r="V106" s="30">
        <f t="shared" si="86"/>
        <v>246483600</v>
      </c>
      <c r="W106" s="30">
        <f t="shared" si="87"/>
        <v>249119200</v>
      </c>
      <c r="X106" s="30">
        <v>1069610</v>
      </c>
      <c r="Y106" s="30"/>
      <c r="Z106" s="30"/>
      <c r="AA106" s="30">
        <f t="shared" si="88"/>
        <v>247849050</v>
      </c>
      <c r="AB106" s="30">
        <f t="shared" si="89"/>
        <v>246483600</v>
      </c>
      <c r="AC106" s="30">
        <f t="shared" si="90"/>
        <v>249119200</v>
      </c>
    </row>
    <row r="107" spans="1:29" ht="52.8" x14ac:dyDescent="0.25">
      <c r="A107" s="36" t="s">
        <v>111</v>
      </c>
      <c r="B107" s="13"/>
      <c r="C107" s="30">
        <v>293746.03000000003</v>
      </c>
      <c r="D107" s="30">
        <v>293746.03000000003</v>
      </c>
      <c r="E107" s="30">
        <v>293746.03000000003</v>
      </c>
      <c r="F107" s="30"/>
      <c r="G107" s="30"/>
      <c r="H107" s="30"/>
      <c r="I107" s="30">
        <f t="shared" si="153"/>
        <v>293746.03000000003</v>
      </c>
      <c r="J107" s="30">
        <f t="shared" si="154"/>
        <v>293746.03000000003</v>
      </c>
      <c r="K107" s="30">
        <f t="shared" si="155"/>
        <v>293746.03000000003</v>
      </c>
      <c r="L107" s="30">
        <v>-293746.03000000003</v>
      </c>
      <c r="M107" s="30">
        <v>-293746.03000000003</v>
      </c>
      <c r="N107" s="30">
        <v>-293746.03000000003</v>
      </c>
      <c r="O107" s="30">
        <f t="shared" si="82"/>
        <v>0</v>
      </c>
      <c r="P107" s="30">
        <f t="shared" si="83"/>
        <v>0</v>
      </c>
      <c r="Q107" s="30">
        <f t="shared" si="84"/>
        <v>0</v>
      </c>
      <c r="R107" s="30"/>
      <c r="S107" s="30"/>
      <c r="T107" s="30"/>
      <c r="U107" s="30">
        <f t="shared" si="85"/>
        <v>0</v>
      </c>
      <c r="V107" s="30">
        <f t="shared" si="86"/>
        <v>0</v>
      </c>
      <c r="W107" s="30">
        <f t="shared" si="87"/>
        <v>0</v>
      </c>
      <c r="X107" s="30"/>
      <c r="Y107" s="30"/>
      <c r="Z107" s="30"/>
      <c r="AA107" s="30">
        <f t="shared" si="88"/>
        <v>0</v>
      </c>
      <c r="AB107" s="30">
        <f t="shared" si="89"/>
        <v>0</v>
      </c>
      <c r="AC107" s="30">
        <f t="shared" si="90"/>
        <v>0</v>
      </c>
    </row>
    <row r="108" spans="1:29" ht="92.4" x14ac:dyDescent="0.25">
      <c r="A108" s="35" t="s">
        <v>145</v>
      </c>
      <c r="B108" s="13"/>
      <c r="C108" s="14"/>
      <c r="D108" s="14"/>
      <c r="E108" s="14"/>
      <c r="F108" s="14">
        <v>687456</v>
      </c>
      <c r="G108" s="14">
        <v>687456</v>
      </c>
      <c r="H108" s="14">
        <v>687456</v>
      </c>
      <c r="I108" s="14">
        <f t="shared" si="153"/>
        <v>687456</v>
      </c>
      <c r="J108" s="14">
        <f t="shared" si="154"/>
        <v>687456</v>
      </c>
      <c r="K108" s="14">
        <f t="shared" si="155"/>
        <v>687456</v>
      </c>
      <c r="L108" s="14"/>
      <c r="M108" s="14"/>
      <c r="N108" s="14"/>
      <c r="O108" s="14">
        <f t="shared" si="82"/>
        <v>687456</v>
      </c>
      <c r="P108" s="14">
        <f t="shared" si="83"/>
        <v>687456</v>
      </c>
      <c r="Q108" s="14">
        <f t="shared" si="84"/>
        <v>687456</v>
      </c>
      <c r="R108" s="14"/>
      <c r="S108" s="14"/>
      <c r="T108" s="14"/>
      <c r="U108" s="14">
        <f t="shared" si="85"/>
        <v>687456</v>
      </c>
      <c r="V108" s="14">
        <f t="shared" si="86"/>
        <v>687456</v>
      </c>
      <c r="W108" s="14">
        <f t="shared" si="87"/>
        <v>687456</v>
      </c>
      <c r="X108" s="14"/>
      <c r="Y108" s="14"/>
      <c r="Z108" s="14"/>
      <c r="AA108" s="14">
        <f t="shared" si="88"/>
        <v>687456</v>
      </c>
      <c r="AB108" s="14">
        <f t="shared" si="89"/>
        <v>687456</v>
      </c>
      <c r="AC108" s="14">
        <f t="shared" si="90"/>
        <v>687456</v>
      </c>
    </row>
    <row r="109" spans="1:29" x14ac:dyDescent="0.25">
      <c r="A109" s="15" t="s">
        <v>94</v>
      </c>
      <c r="B109" s="13" t="s">
        <v>95</v>
      </c>
      <c r="C109" s="14">
        <f>+C110</f>
        <v>12874.92</v>
      </c>
      <c r="D109" s="14">
        <f t="shared" ref="D109:H109" si="165">+D110</f>
        <v>0</v>
      </c>
      <c r="E109" s="14">
        <f t="shared" si="165"/>
        <v>0</v>
      </c>
      <c r="F109" s="14">
        <f t="shared" si="165"/>
        <v>4376304.1500000004</v>
      </c>
      <c r="G109" s="14">
        <f t="shared" si="165"/>
        <v>3211720.69</v>
      </c>
      <c r="H109" s="14">
        <f t="shared" si="165"/>
        <v>2740357.18</v>
      </c>
      <c r="I109" s="14">
        <f t="shared" si="153"/>
        <v>4389179.07</v>
      </c>
      <c r="J109" s="14">
        <f t="shared" si="154"/>
        <v>3211720.69</v>
      </c>
      <c r="K109" s="14">
        <f t="shared" si="155"/>
        <v>2740357.18</v>
      </c>
      <c r="L109" s="14">
        <f t="shared" ref="L109:N109" si="166">+L110</f>
        <v>0</v>
      </c>
      <c r="M109" s="14">
        <f t="shared" si="166"/>
        <v>78714252.879999995</v>
      </c>
      <c r="N109" s="14">
        <f t="shared" si="166"/>
        <v>0</v>
      </c>
      <c r="O109" s="14">
        <f t="shared" si="82"/>
        <v>4389179.07</v>
      </c>
      <c r="P109" s="14">
        <f t="shared" si="83"/>
        <v>81925973.569999993</v>
      </c>
      <c r="Q109" s="14">
        <f t="shared" si="84"/>
        <v>2740357.18</v>
      </c>
      <c r="R109" s="14">
        <f t="shared" ref="R109:T109" si="167">+R110</f>
        <v>8625075.0800000001</v>
      </c>
      <c r="S109" s="14">
        <f t="shared" si="167"/>
        <v>0</v>
      </c>
      <c r="T109" s="14">
        <f t="shared" si="167"/>
        <v>0</v>
      </c>
      <c r="U109" s="14">
        <f t="shared" si="85"/>
        <v>13014254.15</v>
      </c>
      <c r="V109" s="14">
        <f t="shared" si="86"/>
        <v>81925973.569999993</v>
      </c>
      <c r="W109" s="14">
        <f t="shared" si="87"/>
        <v>2740357.18</v>
      </c>
      <c r="X109" s="14">
        <f t="shared" ref="X109:Z109" si="168">+X110</f>
        <v>75806408.909999996</v>
      </c>
      <c r="Y109" s="14">
        <f t="shared" si="168"/>
        <v>0</v>
      </c>
      <c r="Z109" s="14">
        <f t="shared" si="168"/>
        <v>0</v>
      </c>
      <c r="AA109" s="14">
        <f t="shared" si="88"/>
        <v>88820663.060000002</v>
      </c>
      <c r="AB109" s="14">
        <f t="shared" si="89"/>
        <v>81925973.569999993</v>
      </c>
      <c r="AC109" s="14">
        <f t="shared" si="90"/>
        <v>2740357.18</v>
      </c>
    </row>
    <row r="110" spans="1:29" ht="26.4" x14ac:dyDescent="0.25">
      <c r="A110" s="15" t="s">
        <v>96</v>
      </c>
      <c r="B110" s="13" t="s">
        <v>97</v>
      </c>
      <c r="C110" s="14">
        <f>SUM(C111:C111)</f>
        <v>12874.92</v>
      </c>
      <c r="D110" s="14">
        <f>SUM(D111:D111)</f>
        <v>0</v>
      </c>
      <c r="E110" s="14">
        <f>SUM(E111:E111)</f>
        <v>0</v>
      </c>
      <c r="F110" s="14">
        <f>F111+F112</f>
        <v>4376304.1500000004</v>
      </c>
      <c r="G110" s="14">
        <f t="shared" ref="G110:H110" si="169">G111+G112</f>
        <v>3211720.69</v>
      </c>
      <c r="H110" s="14">
        <f t="shared" si="169"/>
        <v>2740357.18</v>
      </c>
      <c r="I110" s="14">
        <f t="shared" si="153"/>
        <v>4389179.07</v>
      </c>
      <c r="J110" s="14">
        <f t="shared" si="154"/>
        <v>3211720.69</v>
      </c>
      <c r="K110" s="14">
        <f t="shared" si="155"/>
        <v>2740357.18</v>
      </c>
      <c r="L110" s="14">
        <f>L111+L112+L113</f>
        <v>0</v>
      </c>
      <c r="M110" s="14">
        <f t="shared" ref="M110:N110" si="170">M111+M112+M113</f>
        <v>78714252.879999995</v>
      </c>
      <c r="N110" s="14">
        <f t="shared" si="170"/>
        <v>0</v>
      </c>
      <c r="O110" s="14">
        <f t="shared" si="82"/>
        <v>4389179.07</v>
      </c>
      <c r="P110" s="14">
        <f t="shared" si="83"/>
        <v>81925973.569999993</v>
      </c>
      <c r="Q110" s="14">
        <f t="shared" si="84"/>
        <v>2740357.18</v>
      </c>
      <c r="R110" s="14">
        <f>SUM(R111:R115)</f>
        <v>8625075.0800000001</v>
      </c>
      <c r="S110" s="14">
        <f t="shared" ref="S110:T110" si="171">SUM(S111:S115)</f>
        <v>0</v>
      </c>
      <c r="T110" s="14">
        <f t="shared" si="171"/>
        <v>0</v>
      </c>
      <c r="U110" s="14">
        <f t="shared" si="85"/>
        <v>13014254.15</v>
      </c>
      <c r="V110" s="14">
        <f t="shared" si="86"/>
        <v>81925973.569999993</v>
      </c>
      <c r="W110" s="14">
        <f t="shared" si="87"/>
        <v>2740357.18</v>
      </c>
      <c r="X110" s="14">
        <f>SUM(X111:X116)</f>
        <v>75806408.909999996</v>
      </c>
      <c r="Y110" s="14">
        <f t="shared" ref="Y110:Z110" si="172">SUM(Y111:Y116)</f>
        <v>0</v>
      </c>
      <c r="Z110" s="14">
        <f t="shared" si="172"/>
        <v>0</v>
      </c>
      <c r="AA110" s="14">
        <f t="shared" si="88"/>
        <v>88820663.060000002</v>
      </c>
      <c r="AB110" s="14">
        <f t="shared" si="89"/>
        <v>81925973.569999993</v>
      </c>
      <c r="AC110" s="14">
        <f t="shared" si="90"/>
        <v>2740357.18</v>
      </c>
    </row>
    <row r="111" spans="1:29" ht="66" x14ac:dyDescent="0.25">
      <c r="A111" s="36" t="s">
        <v>98</v>
      </c>
      <c r="B111" s="13"/>
      <c r="C111" s="14">
        <v>12874.92</v>
      </c>
      <c r="D111" s="14"/>
      <c r="E111" s="14"/>
      <c r="F111" s="14"/>
      <c r="G111" s="14"/>
      <c r="H111" s="14"/>
      <c r="I111" s="14">
        <f t="shared" si="153"/>
        <v>12874.92</v>
      </c>
      <c r="J111" s="14">
        <f t="shared" si="154"/>
        <v>0</v>
      </c>
      <c r="K111" s="14">
        <f t="shared" si="155"/>
        <v>0</v>
      </c>
      <c r="L111" s="14"/>
      <c r="M111" s="14"/>
      <c r="N111" s="14"/>
      <c r="O111" s="14">
        <f t="shared" si="82"/>
        <v>12874.92</v>
      </c>
      <c r="P111" s="14">
        <f t="shared" si="83"/>
        <v>0</v>
      </c>
      <c r="Q111" s="14">
        <f t="shared" si="84"/>
        <v>0</v>
      </c>
      <c r="R111" s="14"/>
      <c r="S111" s="14"/>
      <c r="T111" s="14"/>
      <c r="U111" s="14">
        <f t="shared" si="85"/>
        <v>12874.92</v>
      </c>
      <c r="V111" s="14">
        <f t="shared" si="86"/>
        <v>0</v>
      </c>
      <c r="W111" s="14">
        <f t="shared" si="87"/>
        <v>0</v>
      </c>
      <c r="X111" s="14">
        <v>-12874.92</v>
      </c>
      <c r="Y111" s="14"/>
      <c r="Z111" s="14"/>
      <c r="AA111" s="14">
        <f t="shared" si="88"/>
        <v>0</v>
      </c>
      <c r="AB111" s="14">
        <f t="shared" si="89"/>
        <v>0</v>
      </c>
      <c r="AC111" s="14">
        <f t="shared" si="90"/>
        <v>0</v>
      </c>
    </row>
    <row r="112" spans="1:29" ht="39.6" x14ac:dyDescent="0.25">
      <c r="A112" s="53" t="s">
        <v>146</v>
      </c>
      <c r="B112" s="54"/>
      <c r="C112" s="49"/>
      <c r="D112" s="49"/>
      <c r="E112" s="49"/>
      <c r="F112" s="14">
        <v>4376304.1500000004</v>
      </c>
      <c r="G112" s="14">
        <v>3211720.69</v>
      </c>
      <c r="H112" s="14">
        <v>2740357.18</v>
      </c>
      <c r="I112" s="14">
        <f t="shared" ref="I112" si="173">C112+F112</f>
        <v>4376304.1500000004</v>
      </c>
      <c r="J112" s="14">
        <f t="shared" ref="J112" si="174">D112+G112</f>
        <v>3211720.69</v>
      </c>
      <c r="K112" s="14">
        <f t="shared" ref="K112" si="175">E112+H112</f>
        <v>2740357.18</v>
      </c>
      <c r="L112" s="14"/>
      <c r="M112" s="14"/>
      <c r="N112" s="14"/>
      <c r="O112" s="14">
        <f t="shared" si="82"/>
        <v>4376304.1500000004</v>
      </c>
      <c r="P112" s="14">
        <f t="shared" si="83"/>
        <v>3211720.69</v>
      </c>
      <c r="Q112" s="14">
        <f t="shared" si="84"/>
        <v>2740357.18</v>
      </c>
      <c r="R112" s="14"/>
      <c r="S112" s="14"/>
      <c r="T112" s="14"/>
      <c r="U112" s="14">
        <f t="shared" si="85"/>
        <v>4376304.1500000004</v>
      </c>
      <c r="V112" s="14">
        <f t="shared" si="86"/>
        <v>3211720.69</v>
      </c>
      <c r="W112" s="14">
        <f t="shared" si="87"/>
        <v>2740357.18</v>
      </c>
      <c r="X112" s="14"/>
      <c r="Y112" s="14"/>
      <c r="Z112" s="14"/>
      <c r="AA112" s="14">
        <f t="shared" si="88"/>
        <v>4376304.1500000004</v>
      </c>
      <c r="AB112" s="14">
        <f t="shared" si="89"/>
        <v>3211720.69</v>
      </c>
      <c r="AC112" s="14">
        <f t="shared" si="90"/>
        <v>2740357.18</v>
      </c>
    </row>
    <row r="113" spans="1:30" x14ac:dyDescent="0.25">
      <c r="A113" s="56" t="s">
        <v>150</v>
      </c>
      <c r="B113" s="54"/>
      <c r="C113" s="49"/>
      <c r="D113" s="49"/>
      <c r="E113" s="49"/>
      <c r="F113" s="14"/>
      <c r="G113" s="14"/>
      <c r="H113" s="14"/>
      <c r="I113" s="14"/>
      <c r="J113" s="14"/>
      <c r="K113" s="14"/>
      <c r="L113" s="14"/>
      <c r="M113" s="14">
        <v>78714252.879999995</v>
      </c>
      <c r="N113" s="14"/>
      <c r="O113" s="14">
        <f t="shared" ref="O113" si="176">I113+L113</f>
        <v>0</v>
      </c>
      <c r="P113" s="14">
        <f t="shared" ref="P113" si="177">J113+M113</f>
        <v>78714252.879999995</v>
      </c>
      <c r="Q113" s="14">
        <f t="shared" ref="Q113" si="178">K113+N113</f>
        <v>0</v>
      </c>
      <c r="R113" s="14"/>
      <c r="S113" s="14"/>
      <c r="T113" s="14"/>
      <c r="U113" s="14">
        <f t="shared" si="85"/>
        <v>0</v>
      </c>
      <c r="V113" s="14">
        <f t="shared" si="86"/>
        <v>78714252.879999995</v>
      </c>
      <c r="W113" s="14">
        <f t="shared" si="87"/>
        <v>0</v>
      </c>
      <c r="X113" s="14"/>
      <c r="Y113" s="14"/>
      <c r="Z113" s="14"/>
      <c r="AA113" s="14">
        <f t="shared" si="88"/>
        <v>0</v>
      </c>
      <c r="AB113" s="14">
        <f t="shared" si="89"/>
        <v>78714252.879999995</v>
      </c>
      <c r="AC113" s="14">
        <f t="shared" si="90"/>
        <v>0</v>
      </c>
    </row>
    <row r="114" spans="1:30" ht="145.19999999999999" x14ac:dyDescent="0.25">
      <c r="A114" s="61" t="s">
        <v>164</v>
      </c>
      <c r="B114" s="54"/>
      <c r="C114" s="49"/>
      <c r="D114" s="49"/>
      <c r="E114" s="49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>
        <v>625075.07999999996</v>
      </c>
      <c r="S114" s="14"/>
      <c r="T114" s="14"/>
      <c r="U114" s="14">
        <f t="shared" ref="U114" si="179">O114+R114</f>
        <v>625075.07999999996</v>
      </c>
      <c r="V114" s="14">
        <f t="shared" ref="V114" si="180">P114+S114</f>
        <v>0</v>
      </c>
      <c r="W114" s="14">
        <f t="shared" ref="W114" si="181">Q114+T114</f>
        <v>0</v>
      </c>
      <c r="X114" s="14"/>
      <c r="Y114" s="14"/>
      <c r="Z114" s="14"/>
      <c r="AA114" s="14">
        <f t="shared" si="88"/>
        <v>625075.07999999996</v>
      </c>
      <c r="AB114" s="14">
        <f t="shared" si="89"/>
        <v>0</v>
      </c>
      <c r="AC114" s="14">
        <f t="shared" si="90"/>
        <v>0</v>
      </c>
    </row>
    <row r="115" spans="1:30" ht="26.4" x14ac:dyDescent="0.25">
      <c r="A115" s="61" t="s">
        <v>165</v>
      </c>
      <c r="B115" s="54"/>
      <c r="C115" s="49"/>
      <c r="D115" s="49"/>
      <c r="E115" s="49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>
        <v>8000000</v>
      </c>
      <c r="S115" s="14"/>
      <c r="T115" s="14"/>
      <c r="U115" s="14">
        <f t="shared" ref="U115" si="182">O115+R115</f>
        <v>8000000</v>
      </c>
      <c r="V115" s="14">
        <f t="shared" ref="V115" si="183">P115+S115</f>
        <v>0</v>
      </c>
      <c r="W115" s="14">
        <f t="shared" ref="W115" si="184">Q115+T115</f>
        <v>0</v>
      </c>
      <c r="X115" s="14"/>
      <c r="Y115" s="14"/>
      <c r="Z115" s="14"/>
      <c r="AA115" s="14">
        <f t="shared" si="88"/>
        <v>8000000</v>
      </c>
      <c r="AB115" s="14">
        <f t="shared" si="89"/>
        <v>0</v>
      </c>
      <c r="AC115" s="14">
        <f t="shared" si="90"/>
        <v>0</v>
      </c>
    </row>
    <row r="116" spans="1:30" ht="26.4" x14ac:dyDescent="0.25">
      <c r="A116" s="61" t="s">
        <v>193</v>
      </c>
      <c r="B116" s="54"/>
      <c r="C116" s="49"/>
      <c r="D116" s="49"/>
      <c r="E116" s="49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>
        <v>75819283.829999998</v>
      </c>
      <c r="Y116" s="14"/>
      <c r="Z116" s="14"/>
      <c r="AA116" s="14">
        <f t="shared" ref="AA116" si="185">U116+X116</f>
        <v>75819283.829999998</v>
      </c>
      <c r="AB116" s="14">
        <f t="shared" ref="AB116" si="186">V116+Y116</f>
        <v>0</v>
      </c>
      <c r="AC116" s="14">
        <f t="shared" ref="AC116" si="187">W116+Z116</f>
        <v>0</v>
      </c>
    </row>
    <row r="117" spans="1:30" x14ac:dyDescent="0.25">
      <c r="A117" s="50" t="s">
        <v>138</v>
      </c>
      <c r="B117" s="51" t="s">
        <v>139</v>
      </c>
      <c r="C117" s="49"/>
      <c r="D117" s="49"/>
      <c r="E117" s="49"/>
      <c r="F117" s="14">
        <f>F118</f>
        <v>7750000</v>
      </c>
      <c r="G117" s="14">
        <f t="shared" ref="G117:H117" si="188">G118</f>
        <v>6999990</v>
      </c>
      <c r="H117" s="14">
        <f t="shared" si="188"/>
        <v>0</v>
      </c>
      <c r="I117" s="14">
        <f t="shared" ref="I117:I118" si="189">C117+F117</f>
        <v>7750000</v>
      </c>
      <c r="J117" s="14">
        <f t="shared" ref="J117:J118" si="190">D117+G117</f>
        <v>6999990</v>
      </c>
      <c r="K117" s="14">
        <f t="shared" ref="K117:K118" si="191">E117+H117</f>
        <v>0</v>
      </c>
      <c r="L117" s="14">
        <f>L118</f>
        <v>0</v>
      </c>
      <c r="M117" s="14">
        <f t="shared" ref="M117:N117" si="192">M118</f>
        <v>0</v>
      </c>
      <c r="N117" s="14">
        <f t="shared" si="192"/>
        <v>0</v>
      </c>
      <c r="O117" s="14">
        <f t="shared" si="82"/>
        <v>7750000</v>
      </c>
      <c r="P117" s="14">
        <f t="shared" si="83"/>
        <v>6999990</v>
      </c>
      <c r="Q117" s="14">
        <f t="shared" si="84"/>
        <v>0</v>
      </c>
      <c r="R117" s="14">
        <f>R118</f>
        <v>0</v>
      </c>
      <c r="S117" s="14">
        <f t="shared" ref="S117:T117" si="193">S118</f>
        <v>0</v>
      </c>
      <c r="T117" s="14">
        <f t="shared" si="193"/>
        <v>0</v>
      </c>
      <c r="U117" s="14">
        <f t="shared" si="85"/>
        <v>7750000</v>
      </c>
      <c r="V117" s="14">
        <f t="shared" si="86"/>
        <v>6999990</v>
      </c>
      <c r="W117" s="14">
        <f t="shared" si="87"/>
        <v>0</v>
      </c>
      <c r="X117" s="14">
        <f>X118</f>
        <v>500000</v>
      </c>
      <c r="Y117" s="14">
        <f t="shared" ref="Y117:Z117" si="194">Y118</f>
        <v>0</v>
      </c>
      <c r="Z117" s="14">
        <f t="shared" si="194"/>
        <v>0</v>
      </c>
      <c r="AA117" s="14">
        <f t="shared" si="88"/>
        <v>8250000</v>
      </c>
      <c r="AB117" s="14">
        <f t="shared" si="89"/>
        <v>6999990</v>
      </c>
      <c r="AC117" s="14">
        <f t="shared" si="90"/>
        <v>0</v>
      </c>
    </row>
    <row r="118" spans="1:30" x14ac:dyDescent="0.25">
      <c r="A118" s="53" t="s">
        <v>140</v>
      </c>
      <c r="B118" s="54" t="s">
        <v>141</v>
      </c>
      <c r="C118" s="49"/>
      <c r="D118" s="49"/>
      <c r="E118" s="49"/>
      <c r="F118" s="14">
        <f>7000000+750000</f>
        <v>7750000</v>
      </c>
      <c r="G118" s="14">
        <f>7000000-10</f>
        <v>6999990</v>
      </c>
      <c r="H118" s="14"/>
      <c r="I118" s="14">
        <f t="shared" si="189"/>
        <v>7750000</v>
      </c>
      <c r="J118" s="14">
        <f t="shared" si="190"/>
        <v>6999990</v>
      </c>
      <c r="K118" s="14">
        <f t="shared" si="191"/>
        <v>0</v>
      </c>
      <c r="L118" s="14"/>
      <c r="M118" s="14"/>
      <c r="N118" s="14"/>
      <c r="O118" s="14">
        <f t="shared" si="82"/>
        <v>7750000</v>
      </c>
      <c r="P118" s="14">
        <f t="shared" si="83"/>
        <v>6999990</v>
      </c>
      <c r="Q118" s="14">
        <f t="shared" si="84"/>
        <v>0</v>
      </c>
      <c r="R118" s="14"/>
      <c r="S118" s="14"/>
      <c r="T118" s="14"/>
      <c r="U118" s="14">
        <f t="shared" si="85"/>
        <v>7750000</v>
      </c>
      <c r="V118" s="14">
        <f t="shared" si="86"/>
        <v>6999990</v>
      </c>
      <c r="W118" s="14">
        <f t="shared" si="87"/>
        <v>0</v>
      </c>
      <c r="X118" s="14">
        <v>500000</v>
      </c>
      <c r="Y118" s="14"/>
      <c r="Z118" s="14"/>
      <c r="AA118" s="14">
        <f t="shared" si="88"/>
        <v>8250000</v>
      </c>
      <c r="AB118" s="14">
        <f t="shared" si="89"/>
        <v>6999990</v>
      </c>
      <c r="AC118" s="14">
        <f t="shared" si="90"/>
        <v>0</v>
      </c>
    </row>
    <row r="119" spans="1:30" x14ac:dyDescent="0.25">
      <c r="A119" s="53"/>
      <c r="B119" s="54"/>
      <c r="C119" s="49"/>
      <c r="D119" s="49"/>
      <c r="E119" s="49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</row>
    <row r="120" spans="1:30" ht="26.4" x14ac:dyDescent="0.25">
      <c r="A120" s="50" t="s">
        <v>151</v>
      </c>
      <c r="B120" s="51" t="s">
        <v>152</v>
      </c>
      <c r="C120" s="49"/>
      <c r="D120" s="49"/>
      <c r="E120" s="49"/>
      <c r="F120" s="14"/>
      <c r="G120" s="14"/>
      <c r="H120" s="14"/>
      <c r="I120" s="14"/>
      <c r="J120" s="14"/>
      <c r="K120" s="14"/>
      <c r="L120" s="14">
        <f>L121</f>
        <v>-3669.12</v>
      </c>
      <c r="M120" s="14">
        <f t="shared" ref="M120:N120" si="195">M121</f>
        <v>0</v>
      </c>
      <c r="N120" s="14">
        <f t="shared" si="195"/>
        <v>0</v>
      </c>
      <c r="O120" s="14">
        <f t="shared" ref="O120:O121" si="196">I120+L120</f>
        <v>-3669.12</v>
      </c>
      <c r="P120" s="14">
        <f t="shared" ref="P120:P121" si="197">J120+M120</f>
        <v>0</v>
      </c>
      <c r="Q120" s="14">
        <f t="shared" ref="Q120:Q121" si="198">K120+N120</f>
        <v>0</v>
      </c>
      <c r="R120" s="14">
        <f>R121</f>
        <v>0</v>
      </c>
      <c r="S120" s="14">
        <f t="shared" ref="S120:T120" si="199">S121</f>
        <v>0</v>
      </c>
      <c r="T120" s="14">
        <f t="shared" si="199"/>
        <v>0</v>
      </c>
      <c r="U120" s="14">
        <f t="shared" ref="U120:U122" si="200">O120+R120</f>
        <v>-3669.12</v>
      </c>
      <c r="V120" s="14">
        <f t="shared" ref="V120:V122" si="201">P120+S120</f>
        <v>0</v>
      </c>
      <c r="W120" s="14">
        <f t="shared" ref="W120:W122" si="202">Q120+T120</f>
        <v>0</v>
      </c>
      <c r="X120" s="14">
        <f>X121</f>
        <v>0</v>
      </c>
      <c r="Y120" s="14">
        <f t="shared" ref="Y120:Z120" si="203">Y121</f>
        <v>0</v>
      </c>
      <c r="Z120" s="14">
        <f t="shared" si="203"/>
        <v>0</v>
      </c>
      <c r="AA120" s="14">
        <f t="shared" ref="AA120:AA122" si="204">U120+X120</f>
        <v>-3669.12</v>
      </c>
      <c r="AB120" s="14">
        <f t="shared" ref="AB120:AB122" si="205">V120+Y120</f>
        <v>0</v>
      </c>
      <c r="AC120" s="14">
        <f t="shared" ref="AC120:AC122" si="206">W120+Z120</f>
        <v>0</v>
      </c>
    </row>
    <row r="121" spans="1:30" ht="39.6" x14ac:dyDescent="0.25">
      <c r="A121" s="57" t="s">
        <v>153</v>
      </c>
      <c r="B121" s="58" t="s">
        <v>154</v>
      </c>
      <c r="C121" s="49"/>
      <c r="D121" s="49"/>
      <c r="E121" s="49"/>
      <c r="F121" s="14"/>
      <c r="G121" s="14"/>
      <c r="H121" s="14"/>
      <c r="I121" s="14"/>
      <c r="J121" s="14"/>
      <c r="K121" s="14"/>
      <c r="L121" s="14">
        <v>-3669.12</v>
      </c>
      <c r="M121" s="14"/>
      <c r="N121" s="14"/>
      <c r="O121" s="14">
        <f t="shared" si="196"/>
        <v>-3669.12</v>
      </c>
      <c r="P121" s="14">
        <f t="shared" si="197"/>
        <v>0</v>
      </c>
      <c r="Q121" s="14">
        <f t="shared" si="198"/>
        <v>0</v>
      </c>
      <c r="R121" s="14"/>
      <c r="S121" s="14"/>
      <c r="T121" s="14"/>
      <c r="U121" s="14">
        <f t="shared" si="200"/>
        <v>-3669.12</v>
      </c>
      <c r="V121" s="14">
        <f t="shared" si="201"/>
        <v>0</v>
      </c>
      <c r="W121" s="14">
        <f t="shared" si="202"/>
        <v>0</v>
      </c>
      <c r="X121" s="14"/>
      <c r="Y121" s="14"/>
      <c r="Z121" s="14"/>
      <c r="AA121" s="14">
        <f t="shared" si="204"/>
        <v>-3669.12</v>
      </c>
      <c r="AB121" s="14">
        <f t="shared" si="205"/>
        <v>0</v>
      </c>
      <c r="AC121" s="14">
        <f t="shared" si="206"/>
        <v>0</v>
      </c>
    </row>
    <row r="122" spans="1:30" x14ac:dyDescent="0.25">
      <c r="A122" s="43" t="s">
        <v>99</v>
      </c>
      <c r="B122" s="44"/>
      <c r="C122" s="45">
        <f t="shared" ref="C122:H122" si="207">C16+C61</f>
        <v>1051505533.0499998</v>
      </c>
      <c r="D122" s="45">
        <f t="shared" si="207"/>
        <v>1153787145.99</v>
      </c>
      <c r="E122" s="45">
        <f t="shared" si="207"/>
        <v>1089421377.55</v>
      </c>
      <c r="F122" s="45">
        <f t="shared" si="207"/>
        <v>93440646.219999999</v>
      </c>
      <c r="G122" s="45">
        <f t="shared" si="207"/>
        <v>8124801.6200000001</v>
      </c>
      <c r="H122" s="45">
        <f t="shared" si="207"/>
        <v>1326912.6700000004</v>
      </c>
      <c r="I122" s="55">
        <f t="shared" si="153"/>
        <v>1144946179.2699997</v>
      </c>
      <c r="J122" s="55">
        <f t="shared" si="154"/>
        <v>1161911947.6099999</v>
      </c>
      <c r="K122" s="55">
        <f t="shared" si="155"/>
        <v>1090748290.22</v>
      </c>
      <c r="L122" s="45">
        <f>L16+L61</f>
        <v>96613.88</v>
      </c>
      <c r="M122" s="45">
        <f>M16+M61</f>
        <v>78714252.879999995</v>
      </c>
      <c r="N122" s="45">
        <f>N16+N61</f>
        <v>0</v>
      </c>
      <c r="O122" s="55">
        <f t="shared" si="82"/>
        <v>1145042793.1499999</v>
      </c>
      <c r="P122" s="55">
        <f t="shared" si="83"/>
        <v>1240626200.4899998</v>
      </c>
      <c r="Q122" s="55">
        <f t="shared" si="84"/>
        <v>1090748290.22</v>
      </c>
      <c r="R122" s="45">
        <f>R16+R61</f>
        <v>83792915.650000006</v>
      </c>
      <c r="S122" s="45">
        <f>S16+S61</f>
        <v>1921764.64</v>
      </c>
      <c r="T122" s="45">
        <f>T16+T61</f>
        <v>1845156.85</v>
      </c>
      <c r="U122" s="55">
        <f t="shared" si="200"/>
        <v>1228835708.8</v>
      </c>
      <c r="V122" s="55">
        <f t="shared" si="201"/>
        <v>1242547965.1299999</v>
      </c>
      <c r="W122" s="55">
        <f t="shared" si="202"/>
        <v>1092593447.0699999</v>
      </c>
      <c r="X122" s="45">
        <f>X16+X61</f>
        <v>84760894.539999992</v>
      </c>
      <c r="Y122" s="45">
        <f>Y16+Y61</f>
        <v>0</v>
      </c>
      <c r="Z122" s="45">
        <f>Z16+Z61</f>
        <v>0</v>
      </c>
      <c r="AA122" s="55">
        <f t="shared" si="204"/>
        <v>1313596603.3399999</v>
      </c>
      <c r="AB122" s="55">
        <f t="shared" si="205"/>
        <v>1242547965.1299999</v>
      </c>
      <c r="AC122" s="55">
        <f t="shared" si="206"/>
        <v>1092593447.0699999</v>
      </c>
      <c r="AD122" t="s">
        <v>137</v>
      </c>
    </row>
    <row r="123" spans="1:30" x14ac:dyDescent="0.25">
      <c r="A123" s="1"/>
      <c r="B123" s="42"/>
    </row>
  </sheetData>
  <mergeCells count="17">
    <mergeCell ref="R12:W12"/>
    <mergeCell ref="X12:AC12"/>
    <mergeCell ref="X13:Z13"/>
    <mergeCell ref="AA13:AC13"/>
    <mergeCell ref="A11:AC11"/>
    <mergeCell ref="R13:T13"/>
    <mergeCell ref="U13:W13"/>
    <mergeCell ref="L13:N13"/>
    <mergeCell ref="O13:Q13"/>
    <mergeCell ref="I13:K13"/>
    <mergeCell ref="A13:A14"/>
    <mergeCell ref="B13:B14"/>
    <mergeCell ref="C13:E13"/>
    <mergeCell ref="F13:H13"/>
    <mergeCell ref="C12:E12"/>
    <mergeCell ref="F12:K12"/>
    <mergeCell ref="L12:Q12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2025_реш</vt:lpstr>
      <vt:lpstr>'2025_реш'!Область_печати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Семакова</cp:lastModifiedBy>
  <cp:lastPrinted>2024-11-15T07:22:34Z</cp:lastPrinted>
  <dcterms:created xsi:type="dcterms:W3CDTF">2023-11-15T15:25:28Z</dcterms:created>
  <dcterms:modified xsi:type="dcterms:W3CDTF">2025-04-16T12:51:43Z</dcterms:modified>
</cp:coreProperties>
</file>