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2024_реш" sheetId="1" r:id="rId1"/>
  </sheets>
  <definedNames>
    <definedName name="_xlnm.Print_Area" localSheetId="0">'2024_реш'!$A$1:$F$131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5" i="1" l="1"/>
  <c r="E94" i="1"/>
  <c r="E96" i="1"/>
  <c r="E97" i="1"/>
  <c r="E69" i="1" l="1"/>
  <c r="D16" i="1"/>
  <c r="E16" i="1"/>
  <c r="C16" i="1"/>
  <c r="D40" i="1"/>
  <c r="E40" i="1"/>
  <c r="C40" i="1"/>
  <c r="D115" i="1" l="1"/>
  <c r="D111" i="1" s="1"/>
  <c r="D97" i="1"/>
  <c r="D99" i="1"/>
  <c r="D94" i="1"/>
  <c r="D96" i="1"/>
  <c r="D66" i="1"/>
  <c r="D108" i="1"/>
  <c r="F108" i="1" s="1"/>
  <c r="D109" i="1"/>
  <c r="D102" i="1"/>
  <c r="F130" i="1"/>
  <c r="F129" i="1"/>
  <c r="F128" i="1"/>
  <c r="F127" i="1"/>
  <c r="F125" i="1"/>
  <c r="F123" i="1"/>
  <c r="F121" i="1"/>
  <c r="F120" i="1"/>
  <c r="F119" i="1"/>
  <c r="F118" i="1"/>
  <c r="F117" i="1"/>
  <c r="F116" i="1"/>
  <c r="F114" i="1"/>
  <c r="F113" i="1"/>
  <c r="F112" i="1"/>
  <c r="F110" i="1"/>
  <c r="F109" i="1"/>
  <c r="F106" i="1"/>
  <c r="F103" i="1"/>
  <c r="F102" i="1"/>
  <c r="F101" i="1"/>
  <c r="F100" i="1"/>
  <c r="F99" i="1"/>
  <c r="F98" i="1"/>
  <c r="F97" i="1"/>
  <c r="F96" i="1"/>
  <c r="F95" i="1"/>
  <c r="F94" i="1"/>
  <c r="F93" i="1"/>
  <c r="F92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2" i="1"/>
  <c r="F71" i="1"/>
  <c r="F70" i="1"/>
  <c r="F68" i="1"/>
  <c r="F67" i="1"/>
  <c r="F66" i="1"/>
  <c r="F65" i="1"/>
  <c r="F64" i="1"/>
  <c r="F63" i="1"/>
  <c r="F60" i="1"/>
  <c r="D69" i="1"/>
  <c r="F69" i="1" s="1"/>
  <c r="C69" i="1"/>
  <c r="D126" i="1"/>
  <c r="E126" i="1"/>
  <c r="C126" i="1"/>
  <c r="D124" i="1"/>
  <c r="E124" i="1"/>
  <c r="F124" i="1" s="1"/>
  <c r="C124" i="1"/>
  <c r="D122" i="1"/>
  <c r="E122" i="1"/>
  <c r="C122" i="1"/>
  <c r="E111" i="1"/>
  <c r="E107" i="1" s="1"/>
  <c r="C111" i="1"/>
  <c r="C107" i="1" s="1"/>
  <c r="D105" i="1"/>
  <c r="D104" i="1" s="1"/>
  <c r="E105" i="1"/>
  <c r="E104" i="1" s="1"/>
  <c r="F104" i="1" s="1"/>
  <c r="C105" i="1"/>
  <c r="C104" i="1" s="1"/>
  <c r="D91" i="1"/>
  <c r="E91" i="1"/>
  <c r="C91" i="1"/>
  <c r="D74" i="1"/>
  <c r="D73" i="1" s="1"/>
  <c r="E74" i="1"/>
  <c r="E73" i="1" s="1"/>
  <c r="E62" i="1" s="1"/>
  <c r="C74" i="1"/>
  <c r="C73" i="1" s="1"/>
  <c r="C62" i="1" s="1"/>
  <c r="D59" i="1"/>
  <c r="E59" i="1"/>
  <c r="F59" i="1" s="1"/>
  <c r="C59" i="1"/>
  <c r="F49" i="1"/>
  <c r="F44" i="1"/>
  <c r="F43" i="1"/>
  <c r="F42" i="1"/>
  <c r="F41" i="1"/>
  <c r="F39" i="1"/>
  <c r="F38" i="1"/>
  <c r="F36" i="1"/>
  <c r="F35" i="1"/>
  <c r="F33" i="1"/>
  <c r="F31" i="1"/>
  <c r="F30" i="1"/>
  <c r="F28" i="1"/>
  <c r="F27" i="1"/>
  <c r="F26" i="1"/>
  <c r="F24" i="1"/>
  <c r="F23" i="1"/>
  <c r="F22" i="1"/>
  <c r="F20" i="1"/>
  <c r="F19" i="1"/>
  <c r="F18" i="1"/>
  <c r="F17" i="1"/>
  <c r="F15" i="1"/>
  <c r="F13" i="1"/>
  <c r="D48" i="1"/>
  <c r="E48" i="1"/>
  <c r="C48" i="1"/>
  <c r="F40" i="1"/>
  <c r="D37" i="1"/>
  <c r="E37" i="1"/>
  <c r="C37" i="1"/>
  <c r="D34" i="1"/>
  <c r="E34" i="1"/>
  <c r="C34" i="1"/>
  <c r="D32" i="1"/>
  <c r="E32" i="1"/>
  <c r="C32" i="1"/>
  <c r="D29" i="1"/>
  <c r="E29" i="1"/>
  <c r="C29" i="1"/>
  <c r="D25" i="1"/>
  <c r="E25" i="1"/>
  <c r="C25" i="1"/>
  <c r="D21" i="1"/>
  <c r="E21" i="1"/>
  <c r="C21" i="1"/>
  <c r="D14" i="1"/>
  <c r="E14" i="1"/>
  <c r="C14" i="1"/>
  <c r="D12" i="1"/>
  <c r="E12" i="1"/>
  <c r="C12" i="1"/>
  <c r="F91" i="1" l="1"/>
  <c r="F122" i="1"/>
  <c r="F126" i="1"/>
  <c r="F115" i="1"/>
  <c r="F73" i="1"/>
  <c r="F105" i="1"/>
  <c r="F74" i="1"/>
  <c r="D62" i="1"/>
  <c r="F62" i="1" s="1"/>
  <c r="D107" i="1"/>
  <c r="F107" i="1" s="1"/>
  <c r="F111" i="1"/>
  <c r="C90" i="1"/>
  <c r="F16" i="1"/>
  <c r="F34" i="1"/>
  <c r="F14" i="1"/>
  <c r="F29" i="1"/>
  <c r="F12" i="1"/>
  <c r="F25" i="1"/>
  <c r="F37" i="1"/>
  <c r="F21" i="1"/>
  <c r="E90" i="1"/>
  <c r="E57" i="1" s="1"/>
  <c r="E55" i="1" s="1"/>
  <c r="F32" i="1"/>
  <c r="F48" i="1"/>
  <c r="D90" i="1"/>
  <c r="C57" i="1"/>
  <c r="C55" i="1" s="1"/>
  <c r="D11" i="1"/>
  <c r="C11" i="1"/>
  <c r="E11" i="1"/>
  <c r="D57" i="1" l="1"/>
  <c r="F90" i="1"/>
  <c r="E131" i="1"/>
  <c r="C131" i="1"/>
  <c r="F11" i="1"/>
  <c r="D55" i="1" l="1"/>
  <c r="F57" i="1"/>
  <c r="F55" i="1" l="1"/>
  <c r="D131" i="1"/>
  <c r="F131" i="1" s="1"/>
</calcChain>
</file>

<file path=xl/sharedStrings.xml><?xml version="1.0" encoding="utf-8"?>
<sst xmlns="http://schemas.openxmlformats.org/spreadsheetml/2006/main" count="209" uniqueCount="207">
  <si>
    <t>Приложение № 1</t>
  </si>
  <si>
    <t>к решению Собрания депутатов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</si>
  <si>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</si>
  <si>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</si>
  <si>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</si>
  <si>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</si>
  <si>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</si>
  <si>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</si>
  <si>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</si>
  <si>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</si>
  <si>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</si>
  <si>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</si>
  <si>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</si>
  <si>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</si>
  <si>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</si>
  <si>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</si>
  <si>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</si>
  <si>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</si>
  <si>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</si>
  <si>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</si>
  <si>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</si>
  <si>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</si>
  <si>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</si>
  <si>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</si>
  <si>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</si>
  <si>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</si>
  <si>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</si>
  <si>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</si>
  <si>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</si>
  <si>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</si>
  <si>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</si>
  <si>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</si>
  <si>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</si>
  <si>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</si>
  <si>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</si>
  <si>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</si>
  <si>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</si>
  <si>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</si>
  <si>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</si>
  <si>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</si>
  <si>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</si>
  <si>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</si>
  <si>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</si>
  <si>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</si>
  <si>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</si>
  <si>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</si>
  <si>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</si>
  <si>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</si>
  <si>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</si>
  <si>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</si>
  <si>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</si>
  <si>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</si>
  <si>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</si>
  <si>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</si>
  <si>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</si>
  <si>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</si>
  <si>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</si>
  <si>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</si>
  <si>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</si>
  <si>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</si>
  <si>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</si>
  <si>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</si>
  <si>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</si>
  <si>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</si>
  <si>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</si>
  <si>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</si>
  <si>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</si>
  <si>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</si>
  <si>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</si>
  <si>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</si>
  <si>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</si>
  <si>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</si>
  <si>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</si>
  <si>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</si>
  <si>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</si>
  <si>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</si>
  <si>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</si>
  <si>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</si>
  <si>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</si>
  <si>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</si>
  <si>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</si>
  <si>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</si>
  <si>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</si>
  <si>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</si>
  <si>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</si>
  <si>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</si>
  <si>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</si>
  <si>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</si>
  <si>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</si>
  <si>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</si>
  <si>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</si>
  <si>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</si>
  <si>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</si>
  <si>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</si>
  <si>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</si>
  <si>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</si>
  <si>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</si>
  <si>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</si>
  <si>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</si>
  <si>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</si>
  <si>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</si>
  <si>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</si>
  <si>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</si>
  <si>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</si>
  <si>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</si>
  <si>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</si>
  <si>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</si>
  <si>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</si>
  <si>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</si>
  <si>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</si>
  <si>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</si>
  <si>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</si>
  <si>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</si>
  <si>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</si>
  <si>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</si>
  <si>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</si>
  <si>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</si>
  <si>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</si>
  <si>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</si>
  <si>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</si>
  <si>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</si>
  <si>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</si>
  <si>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</si>
  <si>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</si>
  <si>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</si>
  <si>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</si>
  <si>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</si>
  <si>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</si>
  <si>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</si>
  <si>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</si>
  <si>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</si>
  <si>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</si>
  <si>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</si>
  <si>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</si>
  <si>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</si>
  <si>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</si>
  <si>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</si>
  <si>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</si>
  <si>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</si>
  <si>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</si>
  <si>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</si>
  <si>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</si>
  <si>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</si>
  <si>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</si>
  <si>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</si>
  <si>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</si>
  <si>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</si>
  <si>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</si>
  <si>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</si>
  <si>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</si>
  <si>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</si>
  <si>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</si>
  <si>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</si>
  <si>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</si>
  <si>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</si>
  <si>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</si>
  <si>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</si>
  <si>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</si>
  <si>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</si>
  <si>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</si>
  <si>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</si>
  <si>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</si>
  <si>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</si>
  <si>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</si>
  <si>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</si>
  <si>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</si>
  <si>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</si>
  <si>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</si>
  <si>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</si>
  <si>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</si>
  <si>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</si>
  <si>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</si>
  <si>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2 02 20299 14 0000 150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</si>
  <si>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</si>
  <si>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</si>
  <si>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</si>
  <si>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</si>
  <si>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на реализацию мероприятий по модернизации учреждений отрасли культуры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</si>
  <si>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</si>
  <si>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</si>
  <si>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</si>
  <si>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</si>
  <si>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</si>
  <si>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</si>
  <si>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</si>
  <si>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</si>
  <si>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 xml:space="preserve"> на реализацию мероприятий по оборудованию источников наружного противопожарного водоснабжения</t>
  </si>
  <si>
    <t xml:space="preserve"> на приобретение и установку автономных дымовых пожарных извещателей</t>
  </si>
  <si>
    <t xml:space="preserve"> на проведение работ по ликвидации чрезвычайной ситуации, вызванной затором льда в районе д.Ёлкино на реке Пёза</t>
  </si>
  <si>
    <t>Субсидии бюджетам муниципальных округов на проведение комплексных кадастровых работ</t>
  </si>
  <si>
    <t>2 02 25511 14 0000 150</t>
  </si>
  <si>
    <t>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</si>
  <si>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</si>
  <si>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оказание единовременной материальной и финансовой помощи гражданам, пострадавшим в результате паводка в д.Бычье и д. Сафоново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</si>
  <si>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</si>
  <si>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</si>
  <si>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2 02 45424 14 0000 150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</si>
  <si>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</si>
  <si>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округов </t>
  </si>
  <si>
    <t xml:space="preserve">2 19 35118 14 0000 150 </t>
  </si>
  <si>
    <t>Исполнено</t>
  </si>
  <si>
    <t>Процент исполнения</t>
  </si>
  <si>
    <t xml:space="preserve">Отчет об исполнении бюджета  муниципального округа по поступлениям доходов за 2024 год </t>
  </si>
  <si>
    <t>Утверждено на 2024 год в редакции от 23.12.2024 № 297</t>
  </si>
  <si>
    <t>План кассовых поступлений и выплат (сводная бюджетная роспись) на 01.01.2025 года</t>
  </si>
  <si>
    <t>(рублей)</t>
  </si>
  <si>
    <t>от 15 апреля 2025 года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</si>
</sst>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0" fillId="0" borderId="0"/>
    <xf numFmtId="0" fontId="4" fillId="0" borderId="0"/>
  </cellStyleXfs>
  <cellXfs count="90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0" fontId="5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6" fillId="0" borderId="5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left" vertical="center" wrapText="1" indent="1"/>
    </xf>
    <xf numFmtId="49" fontId="9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9" fillId="3" borderId="5" xfId="2" applyNumberFormat="1" applyFont="1" applyFill="1" applyBorder="1" applyAlignment="1">
      <alignment horizontal="left" vertical="center" wrapText="1" indent="1"/>
    </xf>
    <xf numFmtId="2" fontId="9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1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2" fontId="9" fillId="3" borderId="5" xfId="2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left" vertical="center" wrapText="1" indent="1"/>
    </xf>
    <xf numFmtId="49" fontId="2" fillId="0" borderId="7" xfId="0" applyNumberFormat="1" applyFont="1" applyBorder="1" applyAlignment="1">
      <alignment horizontal="center" vertical="center"/>
    </xf>
    <xf numFmtId="49" fontId="12" fillId="0" borderId="8" xfId="3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 indent="2"/>
    </xf>
    <xf numFmtId="49" fontId="2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wrapText="1" indent="2"/>
    </xf>
    <xf numFmtId="49" fontId="2" fillId="0" borderId="10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2" fontId="9" fillId="0" borderId="7" xfId="0" applyNumberFormat="1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49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left" vertical="center" wrapText="1" indent="2"/>
    </xf>
    <xf numFmtId="49" fontId="2" fillId="0" borderId="9" xfId="0" applyNumberFormat="1" applyFont="1" applyBorder="1" applyAlignment="1">
      <alignment horizontal="center"/>
    </xf>
    <xf numFmtId="0" fontId="11" fillId="0" borderId="0" xfId="0" applyFont="1" applyAlignment="1">
      <alignment horizontal="left" wrapText="1" indent="2"/>
    </xf>
    <xf numFmtId="0" fontId="2" fillId="0" borderId="7" xfId="0" applyFont="1" applyBorder="1" applyAlignment="1">
      <alignment horizontal="left" vertical="center" wrapText="1" indent="3"/>
    </xf>
    <xf numFmtId="4" fontId="0" fillId="0" borderId="0" xfId="0" applyNumberFormat="1"/>
    <xf numFmtId="0" fontId="2" fillId="0" borderId="6" xfId="0" applyFont="1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1"/>
    </xf>
    <xf numFmtId="49" fontId="0" fillId="0" borderId="7" xfId="0" applyNumberForma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7" fillId="0" borderId="5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3" fontId="0" fillId="0" borderId="5" xfId="0" applyNumberFormat="1" applyBorder="1"/>
    <xf numFmtId="3" fontId="1" fillId="0" borderId="5" xfId="1" applyNumberFormat="1" applyFont="1" applyFill="1" applyBorder="1" applyAlignment="1">
      <alignment horizontal="right"/>
    </xf>
    <xf numFmtId="3" fontId="6" fillId="0" borderId="2" xfId="0" applyNumberFormat="1" applyFont="1" applyBorder="1" applyAlignment="1">
      <alignment horizontal="right"/>
    </xf>
    <xf numFmtId="4" fontId="0" fillId="0" borderId="5" xfId="0" applyNumberFormat="1" applyFont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2"/>
  <sheetViews>
    <sheetView tabSelected="1" zoomScaleNormal="100" workbookViewId="0">
      <selection activeCell="A6" sqref="A6:F6"/>
    </sheetView>
  </sheetViews>
  <sheetFormatPr defaultRowHeight="13.2" x14ac:dyDescent="0.25"/>
  <cols>
    <col min="1" max="1" width="76.88671875" customWidth="1"/>
    <col min="2" max="2" width="23" customWidth="1"/>
    <col min="3" max="3" width="16.109375" customWidth="1"/>
    <col min="4" max="4" width="17.6640625" customWidth="1"/>
    <col min="5" max="5" width="16.109375" customWidth="1"/>
    <col min="6" max="6" width="12.6640625" customWidth="1"/>
    <col min="7" max="7" width="13.88671875" bestFit="1" customWidth="1"/>
  </cols>
  <sheetData>
    <row r="1" spans="1:6" x14ac:dyDescent="0.25">
      <c r="B1" s="1"/>
      <c r="E1" s="2"/>
      <c r="F1" s="79" t="s">
        <v>0</v>
      </c>
    </row>
    <row r="2" spans="1:6" x14ac:dyDescent="0.25">
      <c r="B2" s="1"/>
      <c r="E2" s="3"/>
      <c r="F2" s="79" t="s">
        <v>1</v>
      </c>
    </row>
    <row r="3" spans="1:6" x14ac:dyDescent="0.25">
      <c r="B3" s="1"/>
      <c r="E3" s="3"/>
      <c r="F3" s="79" t="s">
        <v>2</v>
      </c>
    </row>
    <row r="4" spans="1:6" x14ac:dyDescent="0.25">
      <c r="B4" s="1"/>
      <c r="E4" s="2"/>
      <c r="F4" s="80" t="s">
        <v>206</v>
      </c>
    </row>
    <row r="5" spans="1:6" x14ac:dyDescent="0.25">
      <c r="B5" s="1"/>
      <c r="E5" s="2"/>
    </row>
    <row r="6" spans="1:6" ht="18" customHeight="1" x14ac:dyDescent="0.25">
      <c r="A6" s="87" t="s">
        <v>202</v>
      </c>
      <c r="B6" s="88"/>
      <c r="C6" s="88"/>
      <c r="D6" s="88"/>
      <c r="E6" s="88"/>
      <c r="F6" s="88"/>
    </row>
    <row r="7" spans="1:6" ht="13.5" customHeight="1" x14ac:dyDescent="0.25">
      <c r="A7" s="4"/>
      <c r="B7" s="5"/>
      <c r="C7" s="89"/>
      <c r="D7" s="89"/>
      <c r="E7" s="89"/>
      <c r="F7" s="3" t="s">
        <v>205</v>
      </c>
    </row>
    <row r="8" spans="1:6" ht="82.5" customHeight="1" x14ac:dyDescent="0.25">
      <c r="A8" s="75" t="s">
        <v>3</v>
      </c>
      <c r="B8" s="75" t="s">
        <v>4</v>
      </c>
      <c r="C8" s="77" t="s">
        <v>203</v>
      </c>
      <c r="D8" s="77" t="s">
        <v>204</v>
      </c>
      <c r="E8" s="76" t="s">
        <v>200</v>
      </c>
      <c r="F8" s="78" t="s">
        <v>201</v>
      </c>
    </row>
    <row r="9" spans="1:6" ht="9.9" customHeight="1" x14ac:dyDescent="0.25">
      <c r="A9" s="6">
        <v>1</v>
      </c>
      <c r="B9" s="6">
        <v>2</v>
      </c>
      <c r="C9" s="50">
        <v>3</v>
      </c>
      <c r="D9" s="50">
        <v>4</v>
      </c>
      <c r="E9" s="50">
        <v>5</v>
      </c>
      <c r="F9" s="50">
        <v>6</v>
      </c>
    </row>
    <row r="10" spans="1:6" x14ac:dyDescent="0.25">
      <c r="A10" s="7"/>
      <c r="B10" s="8"/>
      <c r="C10" s="9"/>
      <c r="D10" s="9"/>
      <c r="E10" s="9"/>
      <c r="F10" s="9"/>
    </row>
    <row r="11" spans="1:6" ht="18" customHeight="1" x14ac:dyDescent="0.25">
      <c r="A11" s="10" t="s">
        <v>5</v>
      </c>
      <c r="B11" s="11" t="s">
        <v>6</v>
      </c>
      <c r="C11" s="12">
        <f>C12+C14+C16+C21+C25+C29+C32+C34+C37+C40+C48</f>
        <v>285174097.19</v>
      </c>
      <c r="D11" s="12">
        <f t="shared" ref="D11:E11" si="0">D12+D14+D16+D21+D25+D29+D32+D34+D37+D40+D48</f>
        <v>285174097.19</v>
      </c>
      <c r="E11" s="12">
        <f t="shared" si="0"/>
        <v>268122770.71000001</v>
      </c>
      <c r="F11" s="81">
        <f>E11/D11*100</f>
        <v>94.020730968198919</v>
      </c>
    </row>
    <row r="12" spans="1:6" ht="18.75" customHeight="1" x14ac:dyDescent="0.25">
      <c r="A12" s="13" t="s">
        <v>7</v>
      </c>
      <c r="B12" s="14" t="s">
        <v>8</v>
      </c>
      <c r="C12" s="15">
        <f>C13</f>
        <v>198246600</v>
      </c>
      <c r="D12" s="15">
        <f t="shared" ref="D12:E12" si="1">D13</f>
        <v>198246600</v>
      </c>
      <c r="E12" s="15">
        <f t="shared" si="1"/>
        <v>182463912.49000001</v>
      </c>
      <c r="F12" s="82">
        <f t="shared" ref="F12:F49" si="2">E12/D12*100</f>
        <v>92.038860938850902</v>
      </c>
    </row>
    <row r="13" spans="1:6" x14ac:dyDescent="0.25">
      <c r="A13" s="16" t="s">
        <v>9</v>
      </c>
      <c r="B13" s="14" t="s">
        <v>10</v>
      </c>
      <c r="C13" s="15">
        <v>198246600</v>
      </c>
      <c r="D13" s="15">
        <v>198246600</v>
      </c>
      <c r="E13" s="15">
        <v>182463912.49000001</v>
      </c>
      <c r="F13" s="82">
        <f t="shared" si="2"/>
        <v>92.038860938850902</v>
      </c>
    </row>
    <row r="14" spans="1:6" ht="29.25" customHeight="1" x14ac:dyDescent="0.25">
      <c r="A14" s="17" t="s">
        <v>11</v>
      </c>
      <c r="B14" s="14" t="s">
        <v>12</v>
      </c>
      <c r="C14" s="15">
        <f>C15</f>
        <v>18925493</v>
      </c>
      <c r="D14" s="15">
        <f t="shared" ref="D14:E14" si="3">D15</f>
        <v>18925493</v>
      </c>
      <c r="E14" s="15">
        <f t="shared" si="3"/>
        <v>20300884.120000001</v>
      </c>
      <c r="F14" s="82">
        <f t="shared" si="2"/>
        <v>107.26739916365719</v>
      </c>
    </row>
    <row r="15" spans="1:6" ht="26.4" x14ac:dyDescent="0.25">
      <c r="A15" s="16" t="s">
        <v>13</v>
      </c>
      <c r="B15" s="14" t="s">
        <v>14</v>
      </c>
      <c r="C15" s="15">
        <v>18925493</v>
      </c>
      <c r="D15" s="15">
        <v>18925493</v>
      </c>
      <c r="E15" s="15">
        <v>20300884.120000001</v>
      </c>
      <c r="F15" s="82">
        <f t="shared" si="2"/>
        <v>107.26739916365719</v>
      </c>
    </row>
    <row r="16" spans="1:6" ht="18.75" customHeight="1" x14ac:dyDescent="0.25">
      <c r="A16" s="17" t="s">
        <v>15</v>
      </c>
      <c r="B16" s="14" t="s">
        <v>16</v>
      </c>
      <c r="C16" s="15">
        <f>C17+C19+C20+C18</f>
        <v>32140200</v>
      </c>
      <c r="D16" s="15">
        <f t="shared" ref="D16:E16" si="4">D17+D19+D20+D18</f>
        <v>32140200</v>
      </c>
      <c r="E16" s="15">
        <f t="shared" si="4"/>
        <v>20775841.07</v>
      </c>
      <c r="F16" s="82">
        <f t="shared" si="2"/>
        <v>64.641293675832756</v>
      </c>
    </row>
    <row r="17" spans="1:6" ht="13.5" customHeight="1" x14ac:dyDescent="0.25">
      <c r="A17" s="16" t="s">
        <v>17</v>
      </c>
      <c r="B17" s="14" t="s">
        <v>18</v>
      </c>
      <c r="C17" s="15">
        <v>3786000</v>
      </c>
      <c r="D17" s="15">
        <v>3786000</v>
      </c>
      <c r="E17" s="15">
        <v>4430408.5</v>
      </c>
      <c r="F17" s="82">
        <f t="shared" si="2"/>
        <v>117.02082673005812</v>
      </c>
    </row>
    <row r="18" spans="1:6" x14ac:dyDescent="0.25">
      <c r="A18" s="16" t="s">
        <v>19</v>
      </c>
      <c r="B18" s="14" t="s">
        <v>20</v>
      </c>
      <c r="C18" s="15">
        <v>0</v>
      </c>
      <c r="D18" s="15">
        <v>0</v>
      </c>
      <c r="E18" s="15">
        <v>7308</v>
      </c>
      <c r="F18" s="82" t="e">
        <f t="shared" si="2"/>
        <v>#DIV/0!</v>
      </c>
    </row>
    <row r="19" spans="1:6" x14ac:dyDescent="0.25">
      <c r="A19" s="16" t="s">
        <v>21</v>
      </c>
      <c r="B19" s="14" t="s">
        <v>22</v>
      </c>
      <c r="C19" s="15">
        <v>27002200</v>
      </c>
      <c r="D19" s="15">
        <v>27002200</v>
      </c>
      <c r="E19" s="15">
        <v>15278632</v>
      </c>
      <c r="F19" s="82">
        <f t="shared" si="2"/>
        <v>56.582915466147199</v>
      </c>
    </row>
    <row r="20" spans="1:6" x14ac:dyDescent="0.25">
      <c r="A20" s="16" t="s">
        <v>23</v>
      </c>
      <c r="B20" s="14" t="s">
        <v>24</v>
      </c>
      <c r="C20" s="15">
        <v>1352000</v>
      </c>
      <c r="D20" s="15">
        <v>1352000</v>
      </c>
      <c r="E20" s="15">
        <v>1059492.57</v>
      </c>
      <c r="F20" s="82">
        <f t="shared" si="2"/>
        <v>78.364835059171597</v>
      </c>
    </row>
    <row r="21" spans="1:6" ht="18.75" customHeight="1" x14ac:dyDescent="0.25">
      <c r="A21" s="17" t="s">
        <v>25</v>
      </c>
      <c r="B21" s="14" t="s">
        <v>26</v>
      </c>
      <c r="C21" s="15">
        <f>C22+C23+C24</f>
        <v>11164066</v>
      </c>
      <c r="D21" s="15">
        <f t="shared" ref="D21:E21" si="5">D22+D23+D24</f>
        <v>11164066</v>
      </c>
      <c r="E21" s="15">
        <f t="shared" si="5"/>
        <v>12051597.59</v>
      </c>
      <c r="F21" s="82">
        <f t="shared" si="2"/>
        <v>107.94989558463735</v>
      </c>
    </row>
    <row r="22" spans="1:6" x14ac:dyDescent="0.25">
      <c r="A22" s="16" t="s">
        <v>27</v>
      </c>
      <c r="B22" s="14" t="s">
        <v>28</v>
      </c>
      <c r="C22" s="15">
        <v>2064000</v>
      </c>
      <c r="D22" s="15">
        <v>2064000</v>
      </c>
      <c r="E22" s="15">
        <v>2736455.21</v>
      </c>
      <c r="F22" s="82">
        <f t="shared" si="2"/>
        <v>132.58019428294574</v>
      </c>
    </row>
    <row r="23" spans="1:6" x14ac:dyDescent="0.25">
      <c r="A23" s="16" t="s">
        <v>29</v>
      </c>
      <c r="B23" s="14" t="s">
        <v>30</v>
      </c>
      <c r="C23" s="15">
        <v>7676066</v>
      </c>
      <c r="D23" s="15">
        <v>7676066</v>
      </c>
      <c r="E23" s="15">
        <v>8154475.3700000001</v>
      </c>
      <c r="F23" s="82">
        <f t="shared" si="2"/>
        <v>106.23248119544569</v>
      </c>
    </row>
    <row r="24" spans="1:6" x14ac:dyDescent="0.25">
      <c r="A24" s="16" t="s">
        <v>31</v>
      </c>
      <c r="B24" s="14" t="s">
        <v>32</v>
      </c>
      <c r="C24" s="15">
        <v>1424000</v>
      </c>
      <c r="D24" s="15">
        <v>1424000</v>
      </c>
      <c r="E24" s="15">
        <v>1160667.01</v>
      </c>
      <c r="F24" s="82">
        <f t="shared" si="2"/>
        <v>81.50751474719101</v>
      </c>
    </row>
    <row r="25" spans="1:6" ht="18.75" customHeight="1" x14ac:dyDescent="0.25">
      <c r="A25" s="17" t="s">
        <v>33</v>
      </c>
      <c r="B25" s="14" t="s">
        <v>34</v>
      </c>
      <c r="C25" s="15">
        <f>C26+C27+C28</f>
        <v>1318000</v>
      </c>
      <c r="D25" s="15">
        <f t="shared" ref="D25:E25" si="6">D26+D27+D28</f>
        <v>1318000</v>
      </c>
      <c r="E25" s="15">
        <f t="shared" si="6"/>
        <v>2290473.98</v>
      </c>
      <c r="F25" s="82">
        <f t="shared" si="2"/>
        <v>173.78406525037937</v>
      </c>
    </row>
    <row r="26" spans="1:6" ht="26.4" x14ac:dyDescent="0.25">
      <c r="A26" s="16" t="s">
        <v>35</v>
      </c>
      <c r="B26" s="14" t="s">
        <v>36</v>
      </c>
      <c r="C26" s="18">
        <v>550000</v>
      </c>
      <c r="D26" s="18">
        <v>550000</v>
      </c>
      <c r="E26" s="18">
        <v>1681191.98</v>
      </c>
      <c r="F26" s="21">
        <f t="shared" si="2"/>
        <v>305.67126909090911</v>
      </c>
    </row>
    <row r="27" spans="1:6" ht="31.5" customHeight="1" x14ac:dyDescent="0.25">
      <c r="A27" s="16" t="s">
        <v>37</v>
      </c>
      <c r="B27" s="14" t="s">
        <v>38</v>
      </c>
      <c r="C27" s="18">
        <v>33000</v>
      </c>
      <c r="D27" s="18">
        <v>33000</v>
      </c>
      <c r="E27" s="18">
        <v>42200</v>
      </c>
      <c r="F27" s="21">
        <f t="shared" si="2"/>
        <v>127.87878787878788</v>
      </c>
    </row>
    <row r="28" spans="1:6" ht="26.4" x14ac:dyDescent="0.25">
      <c r="A28" s="19" t="s">
        <v>39</v>
      </c>
      <c r="B28" s="20" t="s">
        <v>40</v>
      </c>
      <c r="C28" s="18">
        <v>735000</v>
      </c>
      <c r="D28" s="18">
        <v>735000</v>
      </c>
      <c r="E28" s="18">
        <v>567082</v>
      </c>
      <c r="F28" s="21">
        <f t="shared" si="2"/>
        <v>77.154013605442174</v>
      </c>
    </row>
    <row r="29" spans="1:6" ht="26.4" x14ac:dyDescent="0.25">
      <c r="A29" s="13" t="s">
        <v>41</v>
      </c>
      <c r="B29" s="14" t="s">
        <v>42</v>
      </c>
      <c r="C29" s="15">
        <f>C30+C31</f>
        <v>7837000</v>
      </c>
      <c r="D29" s="15">
        <f t="shared" ref="D29:E29" si="7">D30+D31</f>
        <v>7837000</v>
      </c>
      <c r="E29" s="15">
        <f t="shared" si="7"/>
        <v>8319264.1500000004</v>
      </c>
      <c r="F29" s="82">
        <f t="shared" si="2"/>
        <v>106.15368316958021</v>
      </c>
    </row>
    <row r="30" spans="1:6" ht="52.8" x14ac:dyDescent="0.25">
      <c r="A30" s="16" t="s">
        <v>43</v>
      </c>
      <c r="B30" s="20" t="s">
        <v>44</v>
      </c>
      <c r="C30" s="21">
        <v>3247000</v>
      </c>
      <c r="D30" s="21">
        <v>3247000</v>
      </c>
      <c r="E30" s="18">
        <v>3223196.29</v>
      </c>
      <c r="F30" s="21">
        <f t="shared" si="2"/>
        <v>99.26690144749</v>
      </c>
    </row>
    <row r="31" spans="1:6" ht="52.8" x14ac:dyDescent="0.25">
      <c r="A31" s="16" t="s">
        <v>45</v>
      </c>
      <c r="B31" s="14" t="s">
        <v>46</v>
      </c>
      <c r="C31" s="21">
        <v>4590000</v>
      </c>
      <c r="D31" s="21">
        <v>4590000</v>
      </c>
      <c r="E31" s="18">
        <v>5096067.8600000003</v>
      </c>
      <c r="F31" s="21">
        <f t="shared" si="2"/>
        <v>111.02544357298476</v>
      </c>
    </row>
    <row r="32" spans="1:6" ht="18.75" customHeight="1" x14ac:dyDescent="0.25">
      <c r="A32" s="17" t="s">
        <v>47</v>
      </c>
      <c r="B32" s="14" t="s">
        <v>48</v>
      </c>
      <c r="C32" s="15">
        <f>C33</f>
        <v>10474532</v>
      </c>
      <c r="D32" s="15">
        <f t="shared" ref="D32:E32" si="8">D33</f>
        <v>10474532</v>
      </c>
      <c r="E32" s="15">
        <f t="shared" si="8"/>
        <v>9703156.2799999993</v>
      </c>
      <c r="F32" s="82">
        <f t="shared" si="2"/>
        <v>92.635702291997376</v>
      </c>
    </row>
    <row r="33" spans="1:6" x14ac:dyDescent="0.25">
      <c r="A33" s="22" t="s">
        <v>49</v>
      </c>
      <c r="B33" s="14" t="s">
        <v>50</v>
      </c>
      <c r="C33" s="18">
        <v>10474532</v>
      </c>
      <c r="D33" s="18">
        <v>10474532</v>
      </c>
      <c r="E33" s="18">
        <v>9703156.2799999993</v>
      </c>
      <c r="F33" s="21">
        <f t="shared" si="2"/>
        <v>92.635702291997376</v>
      </c>
    </row>
    <row r="34" spans="1:6" ht="18.75" customHeight="1" x14ac:dyDescent="0.25">
      <c r="A34" s="17" t="s">
        <v>51</v>
      </c>
      <c r="B34" s="14" t="s">
        <v>52</v>
      </c>
      <c r="C34" s="15">
        <f>C35+C36</f>
        <v>2651254.84</v>
      </c>
      <c r="D34" s="15">
        <f t="shared" ref="D34:E34" si="9">D35+D36</f>
        <v>2651254.84</v>
      </c>
      <c r="E34" s="15">
        <f t="shared" si="9"/>
        <v>8020886.6500000004</v>
      </c>
      <c r="F34" s="82">
        <f t="shared" si="2"/>
        <v>302.531711738431</v>
      </c>
    </row>
    <row r="35" spans="1:6" x14ac:dyDescent="0.25">
      <c r="A35" s="16" t="s">
        <v>53</v>
      </c>
      <c r="B35" s="14" t="s">
        <v>54</v>
      </c>
      <c r="C35" s="15">
        <v>961700</v>
      </c>
      <c r="D35" s="15">
        <v>961700</v>
      </c>
      <c r="E35" s="15">
        <v>4355327.51</v>
      </c>
      <c r="F35" s="82">
        <f t="shared" si="2"/>
        <v>452.87797753977327</v>
      </c>
    </row>
    <row r="36" spans="1:6" x14ac:dyDescent="0.25">
      <c r="A36" s="36" t="s">
        <v>55</v>
      </c>
      <c r="B36" s="24" t="s">
        <v>56</v>
      </c>
      <c r="C36" s="15">
        <v>1689554.84</v>
      </c>
      <c r="D36" s="15">
        <v>1689554.84</v>
      </c>
      <c r="E36" s="15">
        <v>3665559.14</v>
      </c>
      <c r="F36" s="82">
        <f t="shared" si="2"/>
        <v>216.95413804975991</v>
      </c>
    </row>
    <row r="37" spans="1:6" ht="18.75" customHeight="1" x14ac:dyDescent="0.25">
      <c r="A37" s="25" t="s">
        <v>57</v>
      </c>
      <c r="B37" s="26" t="s">
        <v>58</v>
      </c>
      <c r="C37" s="15">
        <f>C38+C39</f>
        <v>375000</v>
      </c>
      <c r="D37" s="15">
        <f t="shared" ref="D37:E37" si="10">D38+D39</f>
        <v>375000</v>
      </c>
      <c r="E37" s="15">
        <f t="shared" si="10"/>
        <v>2548333.0099999998</v>
      </c>
      <c r="F37" s="82">
        <f t="shared" si="2"/>
        <v>679.55546933333335</v>
      </c>
    </row>
    <row r="38" spans="1:6" ht="52.8" x14ac:dyDescent="0.25">
      <c r="A38" s="16" t="s">
        <v>59</v>
      </c>
      <c r="B38" s="20" t="s">
        <v>60</v>
      </c>
      <c r="C38" s="15">
        <v>150000</v>
      </c>
      <c r="D38" s="15">
        <v>150000</v>
      </c>
      <c r="E38" s="15">
        <v>2186535</v>
      </c>
      <c r="F38" s="82">
        <f t="shared" si="2"/>
        <v>1457.69</v>
      </c>
    </row>
    <row r="39" spans="1:6" ht="26.4" x14ac:dyDescent="0.25">
      <c r="A39" s="16" t="s">
        <v>61</v>
      </c>
      <c r="B39" s="14" t="s">
        <v>62</v>
      </c>
      <c r="C39" s="15">
        <v>225000</v>
      </c>
      <c r="D39" s="15">
        <v>225000</v>
      </c>
      <c r="E39" s="15">
        <v>361798.01</v>
      </c>
      <c r="F39" s="82">
        <f t="shared" si="2"/>
        <v>160.79911555555555</v>
      </c>
    </row>
    <row r="40" spans="1:6" ht="18.75" customHeight="1" x14ac:dyDescent="0.25">
      <c r="A40" s="17" t="s">
        <v>63</v>
      </c>
      <c r="B40" s="14" t="s">
        <v>64</v>
      </c>
      <c r="C40" s="15">
        <f>C41+C42+C44+C46+C45</f>
        <v>1395000</v>
      </c>
      <c r="D40" s="15">
        <f t="shared" ref="D40:E40" si="11">D41+D42+D44+D46+D45</f>
        <v>1395000</v>
      </c>
      <c r="E40" s="15">
        <f t="shared" si="11"/>
        <v>1001470.02</v>
      </c>
      <c r="F40" s="82">
        <f t="shared" si="2"/>
        <v>71.789965591397859</v>
      </c>
    </row>
    <row r="41" spans="1:6" ht="45.6" x14ac:dyDescent="0.25">
      <c r="A41" s="27" t="s">
        <v>65</v>
      </c>
      <c r="B41" s="28" t="s">
        <v>66</v>
      </c>
      <c r="C41" s="15">
        <v>252850</v>
      </c>
      <c r="D41" s="15">
        <v>252850</v>
      </c>
      <c r="E41" s="15">
        <v>208588.96</v>
      </c>
      <c r="F41" s="82">
        <f t="shared" si="2"/>
        <v>82.495139410717812</v>
      </c>
    </row>
    <row r="42" spans="1:6" ht="22.8" x14ac:dyDescent="0.25">
      <c r="A42" s="27" t="s">
        <v>67</v>
      </c>
      <c r="B42" s="29" t="s">
        <v>68</v>
      </c>
      <c r="C42" s="15">
        <v>10000</v>
      </c>
      <c r="D42" s="15">
        <v>10000</v>
      </c>
      <c r="E42" s="15">
        <v>18839.599999999999</v>
      </c>
      <c r="F42" s="82">
        <f t="shared" si="2"/>
        <v>188.39599999999999</v>
      </c>
    </row>
    <row r="43" spans="1:6" hidden="1" x14ac:dyDescent="0.25">
      <c r="A43" s="27" t="s">
        <v>69</v>
      </c>
      <c r="B43" s="29" t="s">
        <v>70</v>
      </c>
      <c r="C43" s="15">
        <v>0</v>
      </c>
      <c r="D43" s="15">
        <v>0</v>
      </c>
      <c r="E43" s="15"/>
      <c r="F43" s="82" t="e">
        <f t="shared" si="2"/>
        <v>#DIV/0!</v>
      </c>
    </row>
    <row r="44" spans="1:6" ht="34.200000000000003" x14ac:dyDescent="0.25">
      <c r="A44" s="27" t="s">
        <v>71</v>
      </c>
      <c r="B44" s="29" t="s">
        <v>72</v>
      </c>
      <c r="C44" s="15">
        <v>1132150</v>
      </c>
      <c r="D44" s="15">
        <v>1132150</v>
      </c>
      <c r="E44" s="15">
        <v>77358.75</v>
      </c>
      <c r="F44" s="82">
        <f t="shared" si="2"/>
        <v>6.8329064169942137</v>
      </c>
    </row>
    <row r="45" spans="1:6" x14ac:dyDescent="0.25">
      <c r="A45" s="27" t="s">
        <v>69</v>
      </c>
      <c r="B45" s="29" t="s">
        <v>70</v>
      </c>
      <c r="C45" s="15"/>
      <c r="D45" s="15"/>
      <c r="E45" s="86">
        <v>23363.71</v>
      </c>
      <c r="F45" s="82"/>
    </row>
    <row r="46" spans="1:6" x14ac:dyDescent="0.25">
      <c r="A46" s="27" t="s">
        <v>73</v>
      </c>
      <c r="B46" s="29" t="s">
        <v>74</v>
      </c>
      <c r="C46" s="15">
        <v>0</v>
      </c>
      <c r="D46" s="15">
        <v>0</v>
      </c>
      <c r="E46" s="15">
        <v>673319</v>
      </c>
      <c r="F46" s="82"/>
    </row>
    <row r="47" spans="1:6" x14ac:dyDescent="0.25">
      <c r="A47" s="30"/>
      <c r="B47" s="30"/>
      <c r="C47" s="30"/>
      <c r="D47" s="30"/>
      <c r="E47" s="30"/>
      <c r="F47" s="83"/>
    </row>
    <row r="48" spans="1:6" x14ac:dyDescent="0.25">
      <c r="A48" s="62" t="s">
        <v>155</v>
      </c>
      <c r="B48" s="61" t="s">
        <v>150</v>
      </c>
      <c r="C48" s="15">
        <f>C49</f>
        <v>646951.35</v>
      </c>
      <c r="D48" s="15">
        <f t="shared" ref="D48:E48" si="12">D49</f>
        <v>646951.35</v>
      </c>
      <c r="E48" s="15">
        <f t="shared" si="12"/>
        <v>646951.35</v>
      </c>
      <c r="F48" s="82">
        <f t="shared" si="2"/>
        <v>100</v>
      </c>
    </row>
    <row r="49" spans="1:7" x14ac:dyDescent="0.25">
      <c r="A49" s="63" t="s">
        <v>156</v>
      </c>
      <c r="B49" s="61" t="s">
        <v>151</v>
      </c>
      <c r="C49" s="15">
        <v>646951.35</v>
      </c>
      <c r="D49" s="15">
        <v>646951.35</v>
      </c>
      <c r="E49" s="15">
        <v>646951.35</v>
      </c>
      <c r="F49" s="82">
        <f t="shared" si="2"/>
        <v>100</v>
      </c>
    </row>
    <row r="50" spans="1:7" ht="26.4" hidden="1" x14ac:dyDescent="0.25">
      <c r="A50" s="63" t="s">
        <v>158</v>
      </c>
      <c r="B50" s="61" t="s">
        <v>152</v>
      </c>
      <c r="C50" s="15">
        <v>141667.67000000001</v>
      </c>
      <c r="D50" s="15"/>
      <c r="E50" s="15"/>
      <c r="F50" s="15"/>
    </row>
    <row r="51" spans="1:7" ht="26.4" hidden="1" x14ac:dyDescent="0.25">
      <c r="A51" s="63" t="s">
        <v>159</v>
      </c>
      <c r="B51" s="61" t="s">
        <v>153</v>
      </c>
      <c r="C51" s="15">
        <v>65900</v>
      </c>
      <c r="D51" s="15"/>
      <c r="E51" s="15"/>
      <c r="F51" s="15"/>
    </row>
    <row r="52" spans="1:7" ht="26.4" hidden="1" x14ac:dyDescent="0.25">
      <c r="A52" s="63" t="s">
        <v>160</v>
      </c>
      <c r="B52" s="61" t="s">
        <v>154</v>
      </c>
      <c r="C52" s="15">
        <v>46951.35</v>
      </c>
      <c r="D52" s="15"/>
      <c r="E52" s="15"/>
      <c r="F52" s="15"/>
    </row>
    <row r="53" spans="1:7" ht="26.4" hidden="1" x14ac:dyDescent="0.25">
      <c r="A53" s="63" t="s">
        <v>161</v>
      </c>
      <c r="B53" s="61" t="s">
        <v>157</v>
      </c>
      <c r="C53" s="15">
        <v>392432.32999999996</v>
      </c>
      <c r="D53" s="15"/>
      <c r="E53" s="15"/>
      <c r="F53" s="15"/>
    </row>
    <row r="54" spans="1:7" x14ac:dyDescent="0.25">
      <c r="A54" s="30"/>
      <c r="B54" s="30"/>
      <c r="C54" s="30"/>
      <c r="D54" s="30"/>
      <c r="E54" s="30"/>
      <c r="F54" s="30"/>
    </row>
    <row r="55" spans="1:7" x14ac:dyDescent="0.25">
      <c r="A55" s="10" t="s">
        <v>75</v>
      </c>
      <c r="B55" s="11" t="s">
        <v>76</v>
      </c>
      <c r="C55" s="12">
        <f>C57+C122+C124+C126</f>
        <v>813080798.10000002</v>
      </c>
      <c r="D55" s="12">
        <f>D57+D122+D124+D126</f>
        <v>810730496.09000003</v>
      </c>
      <c r="E55" s="12">
        <f>E57+E122+E124+E126</f>
        <v>809634678.37</v>
      </c>
      <c r="F55" s="81">
        <f>E55/D55*100</f>
        <v>99.864835759196808</v>
      </c>
      <c r="G55" s="70"/>
    </row>
    <row r="56" spans="1:7" x14ac:dyDescent="0.25">
      <c r="A56" s="13"/>
      <c r="B56" s="14"/>
      <c r="C56" s="31"/>
      <c r="D56" s="31"/>
      <c r="E56" s="31"/>
      <c r="F56" s="31"/>
    </row>
    <row r="57" spans="1:7" ht="26.4" x14ac:dyDescent="0.25">
      <c r="A57" s="32" t="s">
        <v>77</v>
      </c>
      <c r="B57" s="20" t="s">
        <v>78</v>
      </c>
      <c r="C57" s="18">
        <f>C59+C62+C90+C107</f>
        <v>808216830.27999997</v>
      </c>
      <c r="D57" s="18">
        <f>D59+D62+D90+D107</f>
        <v>805866528.26999998</v>
      </c>
      <c r="E57" s="18">
        <f>E59+E62+E90+E107</f>
        <v>804770710.54999995</v>
      </c>
      <c r="F57" s="21">
        <f t="shared" ref="F57:F119" si="13">E57/D57*100</f>
        <v>99.864019948520195</v>
      </c>
    </row>
    <row r="58" spans="1:7" x14ac:dyDescent="0.25">
      <c r="A58" s="32"/>
      <c r="B58" s="20"/>
      <c r="C58" s="21"/>
      <c r="D58" s="21"/>
      <c r="E58" s="21"/>
      <c r="F58" s="21"/>
    </row>
    <row r="59" spans="1:7" x14ac:dyDescent="0.25">
      <c r="A59" s="33" t="s">
        <v>79</v>
      </c>
      <c r="B59" s="34" t="s">
        <v>80</v>
      </c>
      <c r="C59" s="18">
        <f>C60</f>
        <v>423018289.69999999</v>
      </c>
      <c r="D59" s="18">
        <f t="shared" ref="D59:E59" si="14">D60</f>
        <v>423018289.69999999</v>
      </c>
      <c r="E59" s="18">
        <f t="shared" si="14"/>
        <v>423018289.69999999</v>
      </c>
      <c r="F59" s="21">
        <f t="shared" si="13"/>
        <v>100</v>
      </c>
    </row>
    <row r="60" spans="1:7" ht="30" customHeight="1" x14ac:dyDescent="0.25">
      <c r="A60" s="33" t="s">
        <v>81</v>
      </c>
      <c r="B60" s="51" t="s">
        <v>82</v>
      </c>
      <c r="C60" s="18">
        <v>423018289.69999999</v>
      </c>
      <c r="D60" s="18">
        <v>423018289.69999999</v>
      </c>
      <c r="E60" s="18">
        <v>423018289.69999999</v>
      </c>
      <c r="F60" s="21">
        <f t="shared" si="13"/>
        <v>100</v>
      </c>
    </row>
    <row r="61" spans="1:7" x14ac:dyDescent="0.25">
      <c r="A61" s="13"/>
      <c r="B61" s="14"/>
      <c r="C61" s="35"/>
      <c r="D61" s="35"/>
      <c r="E61" s="35"/>
      <c r="F61" s="35"/>
    </row>
    <row r="62" spans="1:7" ht="26.4" x14ac:dyDescent="0.25">
      <c r="A62" s="36" t="s">
        <v>83</v>
      </c>
      <c r="B62" s="20" t="s">
        <v>84</v>
      </c>
      <c r="C62" s="15">
        <f>C63+C64+C65+C66+C67+C68+C69+C71+C72+C73</f>
        <v>26842426.079999998</v>
      </c>
      <c r="D62" s="15">
        <f t="shared" ref="D62:E62" si="15">D63+D64+D65+D66+D67+D68+D69+D71+D72+D73</f>
        <v>26542426.079999998</v>
      </c>
      <c r="E62" s="15">
        <f t="shared" si="15"/>
        <v>25609027.100000001</v>
      </c>
      <c r="F62" s="82">
        <f t="shared" si="13"/>
        <v>96.483369767380367</v>
      </c>
    </row>
    <row r="63" spans="1:7" ht="66" x14ac:dyDescent="0.25">
      <c r="A63" s="64" t="s">
        <v>170</v>
      </c>
      <c r="B63" s="65" t="s">
        <v>172</v>
      </c>
      <c r="C63" s="15">
        <v>236180</v>
      </c>
      <c r="D63" s="15">
        <v>236180</v>
      </c>
      <c r="E63" s="15">
        <v>236180</v>
      </c>
      <c r="F63" s="82">
        <f t="shared" si="13"/>
        <v>100</v>
      </c>
    </row>
    <row r="64" spans="1:7" ht="52.8" x14ac:dyDescent="0.25">
      <c r="A64" s="64" t="s">
        <v>171</v>
      </c>
      <c r="B64" s="65" t="s">
        <v>173</v>
      </c>
      <c r="C64" s="15">
        <v>4579</v>
      </c>
      <c r="D64" s="15">
        <v>4579</v>
      </c>
      <c r="E64" s="15">
        <v>4579</v>
      </c>
      <c r="F64" s="82">
        <f t="shared" si="13"/>
        <v>100</v>
      </c>
    </row>
    <row r="65" spans="1:6" ht="26.4" x14ac:dyDescent="0.25">
      <c r="A65" s="72" t="s">
        <v>189</v>
      </c>
      <c r="B65" s="73" t="s">
        <v>190</v>
      </c>
      <c r="C65" s="15">
        <v>312000</v>
      </c>
      <c r="D65" s="15">
        <v>312000</v>
      </c>
      <c r="E65" s="15">
        <v>312000</v>
      </c>
      <c r="F65" s="82">
        <f t="shared" si="13"/>
        <v>100</v>
      </c>
    </row>
    <row r="66" spans="1:6" ht="39.6" x14ac:dyDescent="0.25">
      <c r="A66" s="36" t="s">
        <v>85</v>
      </c>
      <c r="B66" s="20" t="s">
        <v>86</v>
      </c>
      <c r="C66" s="15">
        <v>4119355.7699999996</v>
      </c>
      <c r="D66" s="15">
        <f>4119355.77-300000</f>
        <v>3819355.77</v>
      </c>
      <c r="E66" s="15">
        <v>3819355.77</v>
      </c>
      <c r="F66" s="82">
        <f t="shared" si="13"/>
        <v>100</v>
      </c>
    </row>
    <row r="67" spans="1:6" ht="39.6" x14ac:dyDescent="0.25">
      <c r="A67" s="36" t="s">
        <v>144</v>
      </c>
      <c r="B67" s="20" t="s">
        <v>145</v>
      </c>
      <c r="C67" s="15">
        <v>1250000</v>
      </c>
      <c r="D67" s="15">
        <v>1250000</v>
      </c>
      <c r="E67" s="15">
        <v>1250000</v>
      </c>
      <c r="F67" s="82">
        <f t="shared" si="13"/>
        <v>100</v>
      </c>
    </row>
    <row r="68" spans="1:6" ht="26.4" x14ac:dyDescent="0.25">
      <c r="A68" s="64" t="s">
        <v>168</v>
      </c>
      <c r="B68" s="65" t="s">
        <v>169</v>
      </c>
      <c r="C68" s="15">
        <v>317682.42</v>
      </c>
      <c r="D68" s="15">
        <v>317682.42</v>
      </c>
      <c r="E68" s="15">
        <v>317682.42</v>
      </c>
      <c r="F68" s="82">
        <f t="shared" si="13"/>
        <v>100</v>
      </c>
    </row>
    <row r="69" spans="1:6" ht="15.75" customHeight="1" x14ac:dyDescent="0.25">
      <c r="A69" s="36" t="s">
        <v>129</v>
      </c>
      <c r="B69" s="20" t="s">
        <v>87</v>
      </c>
      <c r="C69" s="15">
        <f>C70</f>
        <v>213083.33000000002</v>
      </c>
      <c r="D69" s="15">
        <f>D70</f>
        <v>213083.33000000002</v>
      </c>
      <c r="E69" s="15">
        <f>E70</f>
        <v>213083.33000000002</v>
      </c>
      <c r="F69" s="82">
        <f t="shared" si="13"/>
        <v>100</v>
      </c>
    </row>
    <row r="70" spans="1:6" ht="39.6" x14ac:dyDescent="0.25">
      <c r="A70" s="37" t="s">
        <v>88</v>
      </c>
      <c r="B70" s="20"/>
      <c r="C70" s="15">
        <v>213083.33000000002</v>
      </c>
      <c r="D70" s="15">
        <v>213083.33000000002</v>
      </c>
      <c r="E70" s="15">
        <v>213083.33000000002</v>
      </c>
      <c r="F70" s="82">
        <f t="shared" si="13"/>
        <v>100</v>
      </c>
    </row>
    <row r="71" spans="1:6" ht="26.4" x14ac:dyDescent="0.25">
      <c r="A71" s="66" t="s">
        <v>165</v>
      </c>
      <c r="B71" s="65" t="s">
        <v>166</v>
      </c>
      <c r="C71" s="15">
        <v>1643636.52</v>
      </c>
      <c r="D71" s="15">
        <v>1643636.52</v>
      </c>
      <c r="E71" s="15">
        <v>1643636.52</v>
      </c>
      <c r="F71" s="82">
        <f t="shared" si="13"/>
        <v>100</v>
      </c>
    </row>
    <row r="72" spans="1:6" ht="26.4" x14ac:dyDescent="0.25">
      <c r="A72" s="64" t="s">
        <v>163</v>
      </c>
      <c r="B72" s="65" t="s">
        <v>164</v>
      </c>
      <c r="C72" s="15">
        <v>2325666</v>
      </c>
      <c r="D72" s="15">
        <v>2325666</v>
      </c>
      <c r="E72" s="15">
        <v>2325666</v>
      </c>
      <c r="F72" s="82">
        <f t="shared" si="13"/>
        <v>100</v>
      </c>
    </row>
    <row r="73" spans="1:6" x14ac:dyDescent="0.25">
      <c r="A73" s="16" t="s">
        <v>89</v>
      </c>
      <c r="B73" s="14" t="s">
        <v>90</v>
      </c>
      <c r="C73" s="31">
        <f>C74</f>
        <v>16420243.039999999</v>
      </c>
      <c r="D73" s="31">
        <f t="shared" ref="D73:E73" si="16">D74</f>
        <v>16420243.039999999</v>
      </c>
      <c r="E73" s="31">
        <f t="shared" si="16"/>
        <v>15486844.060000001</v>
      </c>
      <c r="F73" s="35">
        <f t="shared" si="13"/>
        <v>94.315559290284426</v>
      </c>
    </row>
    <row r="74" spans="1:6" x14ac:dyDescent="0.25">
      <c r="A74" s="38" t="s">
        <v>91</v>
      </c>
      <c r="B74" s="14" t="s">
        <v>92</v>
      </c>
      <c r="C74" s="31">
        <f>SUM(C75:C89)</f>
        <v>16420243.039999999</v>
      </c>
      <c r="D74" s="31">
        <f>SUM(D75:D89)</f>
        <v>16420243.039999999</v>
      </c>
      <c r="E74" s="31">
        <f>SUM(E75:E89)</f>
        <v>15486844.060000001</v>
      </c>
      <c r="F74" s="35">
        <f t="shared" si="13"/>
        <v>94.315559290284426</v>
      </c>
    </row>
    <row r="75" spans="1:6" ht="39.6" x14ac:dyDescent="0.25">
      <c r="A75" s="39" t="s">
        <v>93</v>
      </c>
      <c r="B75" s="14"/>
      <c r="C75" s="31">
        <v>157548.56</v>
      </c>
      <c r="D75" s="31">
        <v>157548.56</v>
      </c>
      <c r="E75" s="31">
        <v>157548.56</v>
      </c>
      <c r="F75" s="35">
        <f t="shared" si="13"/>
        <v>100</v>
      </c>
    </row>
    <row r="76" spans="1:6" ht="26.4" x14ac:dyDescent="0.25">
      <c r="A76" s="40" t="s">
        <v>130</v>
      </c>
      <c r="B76" s="14"/>
      <c r="C76" s="31">
        <v>127500</v>
      </c>
      <c r="D76" s="31">
        <v>127500</v>
      </c>
      <c r="E76" s="31">
        <v>127500</v>
      </c>
      <c r="F76" s="35">
        <f t="shared" si="13"/>
        <v>100</v>
      </c>
    </row>
    <row r="77" spans="1:6" ht="26.4" x14ac:dyDescent="0.25">
      <c r="A77" s="40" t="s">
        <v>94</v>
      </c>
      <c r="B77" s="14"/>
      <c r="C77" s="31">
        <v>149322.78</v>
      </c>
      <c r="D77" s="31">
        <v>149322.78</v>
      </c>
      <c r="E77" s="31">
        <v>149322.78</v>
      </c>
      <c r="F77" s="35">
        <f t="shared" si="13"/>
        <v>100</v>
      </c>
    </row>
    <row r="78" spans="1:6" ht="26.4" x14ac:dyDescent="0.25">
      <c r="A78" s="39" t="s">
        <v>95</v>
      </c>
      <c r="B78" s="14"/>
      <c r="C78" s="15">
        <v>706000</v>
      </c>
      <c r="D78" s="15">
        <v>706000</v>
      </c>
      <c r="E78" s="15">
        <v>706000</v>
      </c>
      <c r="F78" s="82">
        <f t="shared" si="13"/>
        <v>100</v>
      </c>
    </row>
    <row r="79" spans="1:6" x14ac:dyDescent="0.25">
      <c r="A79" s="39" t="s">
        <v>131</v>
      </c>
      <c r="B79" s="14"/>
      <c r="C79" s="15">
        <v>468000</v>
      </c>
      <c r="D79" s="15">
        <v>468000</v>
      </c>
      <c r="E79" s="15">
        <v>468000</v>
      </c>
      <c r="F79" s="82">
        <f t="shared" si="13"/>
        <v>100</v>
      </c>
    </row>
    <row r="80" spans="1:6" ht="26.4" x14ac:dyDescent="0.25">
      <c r="A80" s="39" t="s">
        <v>174</v>
      </c>
      <c r="B80" s="14"/>
      <c r="C80" s="15">
        <v>56321.87</v>
      </c>
      <c r="D80" s="15">
        <v>56321.87</v>
      </c>
      <c r="E80" s="15">
        <v>56321.87</v>
      </c>
      <c r="F80" s="82">
        <f t="shared" si="13"/>
        <v>100</v>
      </c>
    </row>
    <row r="81" spans="1:6" ht="52.8" x14ac:dyDescent="0.25">
      <c r="A81" s="39" t="s">
        <v>175</v>
      </c>
      <c r="B81" s="14"/>
      <c r="C81" s="15">
        <v>648872</v>
      </c>
      <c r="D81" s="15">
        <v>648872</v>
      </c>
      <c r="E81" s="15">
        <v>648872</v>
      </c>
      <c r="F81" s="82">
        <f t="shared" si="13"/>
        <v>100</v>
      </c>
    </row>
    <row r="82" spans="1:6" ht="39.6" x14ac:dyDescent="0.25">
      <c r="A82" s="69" t="s">
        <v>182</v>
      </c>
      <c r="B82" s="14"/>
      <c r="C82" s="15">
        <v>951600</v>
      </c>
      <c r="D82" s="15">
        <v>951600</v>
      </c>
      <c r="E82" s="15">
        <v>951600</v>
      </c>
      <c r="F82" s="82">
        <f t="shared" si="13"/>
        <v>100</v>
      </c>
    </row>
    <row r="83" spans="1:6" ht="26.4" x14ac:dyDescent="0.25">
      <c r="A83" s="69" t="s">
        <v>183</v>
      </c>
      <c r="B83" s="14"/>
      <c r="C83" s="15">
        <v>5019493.67</v>
      </c>
      <c r="D83" s="15">
        <v>5019493.67</v>
      </c>
      <c r="E83" s="15">
        <v>4114175.4700000007</v>
      </c>
      <c r="F83" s="82">
        <f t="shared" si="13"/>
        <v>81.96395374675312</v>
      </c>
    </row>
    <row r="84" spans="1:6" ht="26.4" x14ac:dyDescent="0.25">
      <c r="A84" s="71" t="s">
        <v>184</v>
      </c>
      <c r="B84" s="14"/>
      <c r="C84" s="15">
        <v>146400</v>
      </c>
      <c r="D84" s="15">
        <v>146400</v>
      </c>
      <c r="E84" s="15">
        <v>146400</v>
      </c>
      <c r="F84" s="82">
        <f t="shared" si="13"/>
        <v>100</v>
      </c>
    </row>
    <row r="85" spans="1:6" ht="26.4" x14ac:dyDescent="0.25">
      <c r="A85" s="71" t="s">
        <v>185</v>
      </c>
      <c r="B85" s="14"/>
      <c r="C85" s="15">
        <v>347624.16</v>
      </c>
      <c r="D85" s="15">
        <v>347624.16</v>
      </c>
      <c r="E85" s="15">
        <v>319543.38</v>
      </c>
      <c r="F85" s="82">
        <f t="shared" si="13"/>
        <v>91.922086197921345</v>
      </c>
    </row>
    <row r="86" spans="1:6" ht="26.4" x14ac:dyDescent="0.25">
      <c r="A86" s="71" t="s">
        <v>186</v>
      </c>
      <c r="B86" s="14"/>
      <c r="C86" s="15">
        <v>4055000</v>
      </c>
      <c r="D86" s="15">
        <v>4055000</v>
      </c>
      <c r="E86" s="15">
        <v>4055000</v>
      </c>
      <c r="F86" s="82">
        <f t="shared" si="13"/>
        <v>100</v>
      </c>
    </row>
    <row r="87" spans="1:6" x14ac:dyDescent="0.25">
      <c r="A87" s="71" t="s">
        <v>187</v>
      </c>
      <c r="B87" s="14"/>
      <c r="C87" s="15">
        <v>69560</v>
      </c>
      <c r="D87" s="15">
        <v>69560</v>
      </c>
      <c r="E87" s="15">
        <v>69560</v>
      </c>
      <c r="F87" s="82">
        <f t="shared" si="13"/>
        <v>100</v>
      </c>
    </row>
    <row r="88" spans="1:6" ht="26.4" x14ac:dyDescent="0.25">
      <c r="A88" s="71" t="s">
        <v>188</v>
      </c>
      <c r="B88" s="14"/>
      <c r="C88" s="15">
        <v>1197000</v>
      </c>
      <c r="D88" s="15">
        <v>1197000</v>
      </c>
      <c r="E88" s="15">
        <v>1197000</v>
      </c>
      <c r="F88" s="82">
        <f t="shared" si="13"/>
        <v>100</v>
      </c>
    </row>
    <row r="89" spans="1:6" ht="26.4" x14ac:dyDescent="0.25">
      <c r="A89" s="71" t="s">
        <v>193</v>
      </c>
      <c r="B89" s="14"/>
      <c r="C89" s="15">
        <v>2320000</v>
      </c>
      <c r="D89" s="15">
        <v>2320000</v>
      </c>
      <c r="E89" s="15">
        <v>2320000</v>
      </c>
      <c r="F89" s="82">
        <f t="shared" si="13"/>
        <v>100</v>
      </c>
    </row>
    <row r="90" spans="1:6" ht="21" customHeight="1" x14ac:dyDescent="0.25">
      <c r="A90" s="36" t="s">
        <v>96</v>
      </c>
      <c r="B90" s="20" t="s">
        <v>97</v>
      </c>
      <c r="C90" s="15">
        <f>C91+C99+C100+C101+C102+C103+C104</f>
        <v>287757048.01999998</v>
      </c>
      <c r="D90" s="15">
        <f>D91+D99+D100+D101+D102+D103+D104</f>
        <v>285983259.47000003</v>
      </c>
      <c r="E90" s="15">
        <f>E91+E99+E100+E101+E102+E103+E104</f>
        <v>285983259.47000003</v>
      </c>
      <c r="F90" s="82">
        <f t="shared" si="13"/>
        <v>100</v>
      </c>
    </row>
    <row r="91" spans="1:6" ht="26.4" x14ac:dyDescent="0.25">
      <c r="A91" s="36" t="s">
        <v>98</v>
      </c>
      <c r="B91" s="14" t="s">
        <v>99</v>
      </c>
      <c r="C91" s="15">
        <f>SUM(C92:C98)</f>
        <v>17290345.02</v>
      </c>
      <c r="D91" s="15">
        <f t="shared" ref="D91:E91" si="17">SUM(D92:D98)</f>
        <v>16716731.870000001</v>
      </c>
      <c r="E91" s="15">
        <f t="shared" si="17"/>
        <v>16716731.870000001</v>
      </c>
      <c r="F91" s="82">
        <f t="shared" si="13"/>
        <v>100</v>
      </c>
    </row>
    <row r="92" spans="1:6" ht="17.25" customHeight="1" x14ac:dyDescent="0.25">
      <c r="A92" s="38" t="s">
        <v>100</v>
      </c>
      <c r="B92" s="14"/>
      <c r="C92" s="31">
        <v>570678.98</v>
      </c>
      <c r="D92" s="31">
        <v>570678.98</v>
      </c>
      <c r="E92" s="31">
        <v>570678.98</v>
      </c>
      <c r="F92" s="35">
        <f t="shared" si="13"/>
        <v>100</v>
      </c>
    </row>
    <row r="93" spans="1:6" ht="39.6" x14ac:dyDescent="0.25">
      <c r="A93" s="38" t="s">
        <v>101</v>
      </c>
      <c r="B93" s="14"/>
      <c r="C93" s="31">
        <v>42000</v>
      </c>
      <c r="D93" s="31">
        <v>42000</v>
      </c>
      <c r="E93" s="31">
        <v>42000</v>
      </c>
      <c r="F93" s="35">
        <f t="shared" si="13"/>
        <v>100</v>
      </c>
    </row>
    <row r="94" spans="1:6" ht="26.4" x14ac:dyDescent="0.25">
      <c r="A94" s="38" t="s">
        <v>102</v>
      </c>
      <c r="B94" s="14"/>
      <c r="C94" s="31">
        <v>88836</v>
      </c>
      <c r="D94" s="31">
        <f>88836-20500.56</f>
        <v>68335.44</v>
      </c>
      <c r="E94" s="31">
        <f>88836-20500.56</f>
        <v>68335.44</v>
      </c>
      <c r="F94" s="35">
        <f t="shared" si="13"/>
        <v>100</v>
      </c>
    </row>
    <row r="95" spans="1:6" ht="26.4" x14ac:dyDescent="0.25">
      <c r="A95" s="38" t="s">
        <v>103</v>
      </c>
      <c r="B95" s="14"/>
      <c r="C95" s="31">
        <v>35000</v>
      </c>
      <c r="D95" s="31">
        <v>35000</v>
      </c>
      <c r="E95" s="31">
        <v>35000</v>
      </c>
      <c r="F95" s="35">
        <f t="shared" si="13"/>
        <v>100</v>
      </c>
    </row>
    <row r="96" spans="1:6" ht="39.6" x14ac:dyDescent="0.25">
      <c r="A96" s="38" t="s">
        <v>104</v>
      </c>
      <c r="B96" s="14"/>
      <c r="C96" s="31">
        <v>1478106.91</v>
      </c>
      <c r="D96" s="31">
        <f>1478106.91-254253.26</f>
        <v>1223853.6499999999</v>
      </c>
      <c r="E96" s="31">
        <f>1478106.91-254253.26</f>
        <v>1223853.6499999999</v>
      </c>
      <c r="F96" s="35">
        <f t="shared" si="13"/>
        <v>100</v>
      </c>
    </row>
    <row r="97" spans="1:6" ht="54" customHeight="1" x14ac:dyDescent="0.25">
      <c r="A97" s="38" t="s">
        <v>105</v>
      </c>
      <c r="B97" s="14"/>
      <c r="C97" s="31">
        <v>12960332.23</v>
      </c>
      <c r="D97" s="31">
        <f>12960332.23-298859.33</f>
        <v>12661472.9</v>
      </c>
      <c r="E97" s="31">
        <f>12960332.23-298859.33</f>
        <v>12661472.9</v>
      </c>
      <c r="F97" s="35">
        <f t="shared" si="13"/>
        <v>100</v>
      </c>
    </row>
    <row r="98" spans="1:6" ht="65.25" customHeight="1" x14ac:dyDescent="0.25">
      <c r="A98" s="38" t="s">
        <v>106</v>
      </c>
      <c r="B98" s="14"/>
      <c r="C98" s="31">
        <v>2115390.9</v>
      </c>
      <c r="D98" s="31">
        <v>2115390.9</v>
      </c>
      <c r="E98" s="31">
        <v>2115390.9</v>
      </c>
      <c r="F98" s="35">
        <f t="shared" si="13"/>
        <v>100</v>
      </c>
    </row>
    <row r="99" spans="1:6" ht="56.25" customHeight="1" x14ac:dyDescent="0.25">
      <c r="A99" s="41" t="s">
        <v>107</v>
      </c>
      <c r="B99" s="14" t="s">
        <v>108</v>
      </c>
      <c r="C99" s="15">
        <v>2210502</v>
      </c>
      <c r="D99" s="15">
        <f>2210502-145636.45</f>
        <v>2064865.55</v>
      </c>
      <c r="E99" s="15">
        <v>2064865.55</v>
      </c>
      <c r="F99" s="82">
        <f t="shared" si="13"/>
        <v>100</v>
      </c>
    </row>
    <row r="100" spans="1:6" ht="37.5" customHeight="1" x14ac:dyDescent="0.25">
      <c r="A100" s="42" t="s">
        <v>109</v>
      </c>
      <c r="B100" s="14" t="s">
        <v>110</v>
      </c>
      <c r="C100" s="43">
        <v>731291.71</v>
      </c>
      <c r="D100" s="43">
        <v>731291.71</v>
      </c>
      <c r="E100" s="43">
        <v>731291.71</v>
      </c>
      <c r="F100" s="84">
        <f t="shared" si="13"/>
        <v>100</v>
      </c>
    </row>
    <row r="101" spans="1:6" ht="37.5" customHeight="1" x14ac:dyDescent="0.25">
      <c r="A101" s="36" t="s">
        <v>111</v>
      </c>
      <c r="B101" s="14" t="s">
        <v>112</v>
      </c>
      <c r="C101" s="15">
        <v>2658.84</v>
      </c>
      <c r="D101" s="15">
        <v>2658.84</v>
      </c>
      <c r="E101" s="15">
        <v>2658.84</v>
      </c>
      <c r="F101" s="82">
        <f t="shared" si="13"/>
        <v>100</v>
      </c>
    </row>
    <row r="102" spans="1:6" ht="81" customHeight="1" x14ac:dyDescent="0.25">
      <c r="A102" s="36" t="s">
        <v>113</v>
      </c>
      <c r="B102" s="14" t="s">
        <v>114</v>
      </c>
      <c r="C102" s="15">
        <v>23192281.619999997</v>
      </c>
      <c r="D102" s="15">
        <f>23192281.62-1054538.95</f>
        <v>22137742.670000002</v>
      </c>
      <c r="E102" s="15">
        <v>22137742.670000002</v>
      </c>
      <c r="F102" s="82">
        <f t="shared" si="13"/>
        <v>100</v>
      </c>
    </row>
    <row r="103" spans="1:6" x14ac:dyDescent="0.25">
      <c r="A103" s="36" t="s">
        <v>115</v>
      </c>
      <c r="B103" s="44" t="s">
        <v>116</v>
      </c>
      <c r="C103" s="15">
        <v>6382468.8299999991</v>
      </c>
      <c r="D103" s="15">
        <v>6382468.8299999991</v>
      </c>
      <c r="E103" s="15">
        <v>6382468.8300000001</v>
      </c>
      <c r="F103" s="82">
        <f t="shared" si="13"/>
        <v>100.00000000000003</v>
      </c>
    </row>
    <row r="104" spans="1:6" x14ac:dyDescent="0.25">
      <c r="A104" s="23" t="s">
        <v>117</v>
      </c>
      <c r="B104" s="20" t="s">
        <v>118</v>
      </c>
      <c r="C104" s="15">
        <f>C105</f>
        <v>237947500</v>
      </c>
      <c r="D104" s="15">
        <f t="shared" ref="D104:E105" si="18">D105</f>
        <v>237947500</v>
      </c>
      <c r="E104" s="15">
        <f t="shared" si="18"/>
        <v>237947500</v>
      </c>
      <c r="F104" s="82">
        <f t="shared" si="13"/>
        <v>100</v>
      </c>
    </row>
    <row r="105" spans="1:6" x14ac:dyDescent="0.25">
      <c r="A105" s="16" t="s">
        <v>119</v>
      </c>
      <c r="B105" s="14" t="s">
        <v>120</v>
      </c>
      <c r="C105" s="15">
        <f>C106</f>
        <v>237947500</v>
      </c>
      <c r="D105" s="15">
        <f t="shared" si="18"/>
        <v>237947500</v>
      </c>
      <c r="E105" s="15">
        <f t="shared" si="18"/>
        <v>237947500</v>
      </c>
      <c r="F105" s="82">
        <f t="shared" si="13"/>
        <v>100</v>
      </c>
    </row>
    <row r="106" spans="1:6" x14ac:dyDescent="0.25">
      <c r="A106" s="38" t="s">
        <v>121</v>
      </c>
      <c r="B106" s="14"/>
      <c r="C106" s="31">
        <v>237947500</v>
      </c>
      <c r="D106" s="31">
        <v>237947500</v>
      </c>
      <c r="E106" s="31">
        <v>237947500</v>
      </c>
      <c r="F106" s="35">
        <f t="shared" si="13"/>
        <v>100</v>
      </c>
    </row>
    <row r="107" spans="1:6" x14ac:dyDescent="0.25">
      <c r="A107" s="16" t="s">
        <v>122</v>
      </c>
      <c r="B107" s="14" t="s">
        <v>123</v>
      </c>
      <c r="C107" s="15">
        <f>C108+C109+C110+C111</f>
        <v>70599066.480000004</v>
      </c>
      <c r="D107" s="15">
        <f t="shared" ref="D107:E107" si="19">D108+D109+D110+D111</f>
        <v>70322553.019999996</v>
      </c>
      <c r="E107" s="15">
        <f t="shared" si="19"/>
        <v>70160134.280000001</v>
      </c>
      <c r="F107" s="82">
        <f t="shared" si="13"/>
        <v>99.76903748082951</v>
      </c>
    </row>
    <row r="108" spans="1:6" ht="105.6" x14ac:dyDescent="0.25">
      <c r="A108" s="16" t="s">
        <v>195</v>
      </c>
      <c r="B108" s="14" t="s">
        <v>194</v>
      </c>
      <c r="C108" s="15">
        <v>230400</v>
      </c>
      <c r="D108" s="15">
        <f>230400-26774.48</f>
        <v>203625.52</v>
      </c>
      <c r="E108" s="15">
        <v>203625.52</v>
      </c>
      <c r="F108" s="82">
        <f t="shared" si="13"/>
        <v>100</v>
      </c>
    </row>
    <row r="109" spans="1:6" ht="52.8" x14ac:dyDescent="0.25">
      <c r="A109" s="16" t="s">
        <v>142</v>
      </c>
      <c r="B109" s="14" t="s">
        <v>143</v>
      </c>
      <c r="C109" s="15">
        <v>1598897.66</v>
      </c>
      <c r="D109" s="15">
        <f>1598897.66-69227.29</f>
        <v>1529670.3699999999</v>
      </c>
      <c r="E109" s="15">
        <v>1529670.37</v>
      </c>
      <c r="F109" s="82">
        <f t="shared" si="13"/>
        <v>100.00000000000003</v>
      </c>
    </row>
    <row r="110" spans="1:6" ht="52.8" x14ac:dyDescent="0.25">
      <c r="A110" s="74" t="s">
        <v>197</v>
      </c>
      <c r="B110" s="14" t="s">
        <v>196</v>
      </c>
      <c r="C110" s="15">
        <v>1500000</v>
      </c>
      <c r="D110" s="15">
        <v>1500000</v>
      </c>
      <c r="E110" s="15">
        <v>1500000</v>
      </c>
      <c r="F110" s="82">
        <f t="shared" si="13"/>
        <v>100</v>
      </c>
    </row>
    <row r="111" spans="1:6" ht="26.4" x14ac:dyDescent="0.25">
      <c r="A111" s="16" t="s">
        <v>124</v>
      </c>
      <c r="B111" s="14" t="s">
        <v>125</v>
      </c>
      <c r="C111" s="15">
        <f>SUM(C112:C121)</f>
        <v>67269768.820000008</v>
      </c>
      <c r="D111" s="15">
        <f>SUM(D112:D121)</f>
        <v>67089257.130000003</v>
      </c>
      <c r="E111" s="15">
        <f>SUM(E112:E121)</f>
        <v>66926838.390000001</v>
      </c>
      <c r="F111" s="82">
        <f t="shared" si="13"/>
        <v>99.757906486152791</v>
      </c>
    </row>
    <row r="112" spans="1:6" ht="26.4" x14ac:dyDescent="0.25">
      <c r="A112" s="37" t="s">
        <v>128</v>
      </c>
      <c r="B112" s="14"/>
      <c r="C112" s="15">
        <v>1603575.06</v>
      </c>
      <c r="D112" s="15">
        <v>1603575.06</v>
      </c>
      <c r="E112" s="15">
        <v>1603575.06</v>
      </c>
      <c r="F112" s="82">
        <f t="shared" si="13"/>
        <v>100</v>
      </c>
    </row>
    <row r="113" spans="1:6" ht="26.4" x14ac:dyDescent="0.25">
      <c r="A113" s="45" t="s">
        <v>126</v>
      </c>
      <c r="B113" s="14"/>
      <c r="C113" s="15">
        <v>39054000</v>
      </c>
      <c r="D113" s="15">
        <v>39054000</v>
      </c>
      <c r="E113" s="15">
        <v>39037076</v>
      </c>
      <c r="F113" s="82">
        <f t="shared" si="13"/>
        <v>99.956665130332354</v>
      </c>
    </row>
    <row r="114" spans="1:6" ht="26.4" x14ac:dyDescent="0.25">
      <c r="A114" s="38" t="s">
        <v>132</v>
      </c>
      <c r="B114" s="14"/>
      <c r="C114" s="15">
        <v>6339943</v>
      </c>
      <c r="D114" s="15">
        <v>6339943</v>
      </c>
      <c r="E114" s="15">
        <v>6339943</v>
      </c>
      <c r="F114" s="82">
        <f t="shared" si="13"/>
        <v>100</v>
      </c>
    </row>
    <row r="115" spans="1:6" ht="145.19999999999999" x14ac:dyDescent="0.25">
      <c r="A115" s="58" t="s">
        <v>141</v>
      </c>
      <c r="B115" s="59"/>
      <c r="C115" s="15">
        <v>921054.02</v>
      </c>
      <c r="D115" s="15">
        <f>921054.02-180511.69</f>
        <v>740542.33000000007</v>
      </c>
      <c r="E115" s="15">
        <f>921054.02-180511.69</f>
        <v>740542.33000000007</v>
      </c>
      <c r="F115" s="82">
        <f t="shared" si="13"/>
        <v>100</v>
      </c>
    </row>
    <row r="116" spans="1:6" ht="26.4" x14ac:dyDescent="0.25">
      <c r="A116" s="58" t="s">
        <v>162</v>
      </c>
      <c r="B116" s="59"/>
      <c r="C116" s="15">
        <v>2815993.82</v>
      </c>
      <c r="D116" s="15">
        <v>2815993.82</v>
      </c>
      <c r="E116" s="15">
        <v>2670499.08</v>
      </c>
      <c r="F116" s="82">
        <f t="shared" si="13"/>
        <v>94.833272041768907</v>
      </c>
    </row>
    <row r="117" spans="1:6" ht="39.6" x14ac:dyDescent="0.25">
      <c r="A117" s="58" t="s">
        <v>167</v>
      </c>
      <c r="B117" s="59"/>
      <c r="C117" s="15">
        <v>4400</v>
      </c>
      <c r="D117" s="15">
        <v>4400</v>
      </c>
      <c r="E117" s="15">
        <v>4400</v>
      </c>
      <c r="F117" s="82">
        <f t="shared" si="13"/>
        <v>100</v>
      </c>
    </row>
    <row r="118" spans="1:6" ht="79.2" x14ac:dyDescent="0.25">
      <c r="A118" s="58" t="s">
        <v>176</v>
      </c>
      <c r="B118" s="59"/>
      <c r="C118" s="15">
        <v>108120.64</v>
      </c>
      <c r="D118" s="15">
        <v>108120.64</v>
      </c>
      <c r="E118" s="15">
        <v>108120.64</v>
      </c>
      <c r="F118" s="82">
        <f t="shared" si="13"/>
        <v>100</v>
      </c>
    </row>
    <row r="119" spans="1:6" x14ac:dyDescent="0.25">
      <c r="A119" s="58" t="s">
        <v>177</v>
      </c>
      <c r="B119" s="59"/>
      <c r="C119" s="15">
        <v>10674400</v>
      </c>
      <c r="D119" s="15">
        <v>10674400</v>
      </c>
      <c r="E119" s="15">
        <v>10674400</v>
      </c>
      <c r="F119" s="82">
        <f t="shared" si="13"/>
        <v>100</v>
      </c>
    </row>
    <row r="120" spans="1:6" ht="39.6" x14ac:dyDescent="0.25">
      <c r="A120" s="58" t="s">
        <v>191</v>
      </c>
      <c r="B120" s="59"/>
      <c r="C120" s="15">
        <v>5000000</v>
      </c>
      <c r="D120" s="15">
        <v>5000000</v>
      </c>
      <c r="E120" s="15">
        <v>5000000</v>
      </c>
      <c r="F120" s="82">
        <f t="shared" ref="F120:F131" si="20">E120/D120*100</f>
        <v>100</v>
      </c>
    </row>
    <row r="121" spans="1:6" ht="39.6" x14ac:dyDescent="0.25">
      <c r="A121" s="58" t="s">
        <v>192</v>
      </c>
      <c r="B121" s="59"/>
      <c r="C121" s="15">
        <v>748282.28</v>
      </c>
      <c r="D121" s="15">
        <v>748282.28</v>
      </c>
      <c r="E121" s="15">
        <v>748282.28</v>
      </c>
      <c r="F121" s="82">
        <f t="shared" si="20"/>
        <v>100</v>
      </c>
    </row>
    <row r="122" spans="1:6" x14ac:dyDescent="0.25">
      <c r="A122" s="52" t="s">
        <v>178</v>
      </c>
      <c r="B122" s="53" t="s">
        <v>180</v>
      </c>
      <c r="C122" s="15">
        <f>C123</f>
        <v>5274000</v>
      </c>
      <c r="D122" s="15">
        <f t="shared" ref="D122:E122" si="21">D123</f>
        <v>5274000</v>
      </c>
      <c r="E122" s="15">
        <f t="shared" si="21"/>
        <v>5274000</v>
      </c>
      <c r="F122" s="82">
        <f t="shared" si="20"/>
        <v>100</v>
      </c>
    </row>
    <row r="123" spans="1:6" x14ac:dyDescent="0.25">
      <c r="A123" s="68" t="s">
        <v>179</v>
      </c>
      <c r="B123" s="67" t="s">
        <v>181</v>
      </c>
      <c r="C123" s="15">
        <v>5274000</v>
      </c>
      <c r="D123" s="15">
        <v>5274000</v>
      </c>
      <c r="E123" s="15">
        <v>5274000</v>
      </c>
      <c r="F123" s="82">
        <f t="shared" si="20"/>
        <v>100</v>
      </c>
    </row>
    <row r="124" spans="1:6" ht="39.6" x14ac:dyDescent="0.25">
      <c r="A124" s="52" t="s">
        <v>137</v>
      </c>
      <c r="B124" s="55" t="s">
        <v>138</v>
      </c>
      <c r="C124" s="15">
        <f>C125</f>
        <v>212371.45</v>
      </c>
      <c r="D124" s="15">
        <f t="shared" ref="D124:E124" si="22">D125</f>
        <v>212371.45</v>
      </c>
      <c r="E124" s="15">
        <f t="shared" si="22"/>
        <v>212371.45</v>
      </c>
      <c r="F124" s="82">
        <f t="shared" si="20"/>
        <v>100</v>
      </c>
    </row>
    <row r="125" spans="1:6" ht="26.4" x14ac:dyDescent="0.25">
      <c r="A125" s="56" t="s">
        <v>139</v>
      </c>
      <c r="B125" s="57" t="s">
        <v>140</v>
      </c>
      <c r="C125" s="15">
        <v>212371.45</v>
      </c>
      <c r="D125" s="15">
        <v>212371.45</v>
      </c>
      <c r="E125" s="15">
        <v>212371.45</v>
      </c>
      <c r="F125" s="82">
        <f t="shared" si="20"/>
        <v>100</v>
      </c>
    </row>
    <row r="126" spans="1:6" ht="26.4" x14ac:dyDescent="0.25">
      <c r="A126" s="52" t="s">
        <v>133</v>
      </c>
      <c r="B126" s="53" t="s">
        <v>134</v>
      </c>
      <c r="C126" s="15">
        <f>C127+C128+C129+C130</f>
        <v>-622403.63</v>
      </c>
      <c r="D126" s="15">
        <f t="shared" ref="D126:E126" si="23">D127+D128+D129+D130</f>
        <v>-622403.63</v>
      </c>
      <c r="E126" s="15">
        <f t="shared" si="23"/>
        <v>-622403.63</v>
      </c>
      <c r="F126" s="82">
        <f t="shared" si="20"/>
        <v>100</v>
      </c>
    </row>
    <row r="127" spans="1:6" ht="52.8" x14ac:dyDescent="0.25">
      <c r="A127" s="56" t="s">
        <v>147</v>
      </c>
      <c r="B127" s="60" t="s">
        <v>146</v>
      </c>
      <c r="C127" s="15">
        <v>-159902.1</v>
      </c>
      <c r="D127" s="15">
        <v>-159902.1</v>
      </c>
      <c r="E127" s="15">
        <v>-159902.1</v>
      </c>
      <c r="F127" s="82">
        <f t="shared" si="20"/>
        <v>100</v>
      </c>
    </row>
    <row r="128" spans="1:6" ht="39.6" x14ac:dyDescent="0.25">
      <c r="A128" s="56" t="s">
        <v>198</v>
      </c>
      <c r="B128" s="60" t="s">
        <v>199</v>
      </c>
      <c r="C128" s="15">
        <v>-18994.2</v>
      </c>
      <c r="D128" s="15">
        <v>-18994.2</v>
      </c>
      <c r="E128" s="15">
        <v>-18994.2</v>
      </c>
      <c r="F128" s="82">
        <f t="shared" si="20"/>
        <v>100</v>
      </c>
    </row>
    <row r="129" spans="1:6" ht="52.8" x14ac:dyDescent="0.25">
      <c r="A129" s="56" t="s">
        <v>149</v>
      </c>
      <c r="B129" s="60" t="s">
        <v>148</v>
      </c>
      <c r="C129" s="15">
        <v>-52302.68</v>
      </c>
      <c r="D129" s="15">
        <v>-52302.68</v>
      </c>
      <c r="E129" s="15">
        <v>-52302.68</v>
      </c>
      <c r="F129" s="82">
        <f t="shared" si="20"/>
        <v>100</v>
      </c>
    </row>
    <row r="130" spans="1:6" ht="27.75" customHeight="1" x14ac:dyDescent="0.25">
      <c r="A130" s="56" t="s">
        <v>135</v>
      </c>
      <c r="B130" s="54" t="s">
        <v>136</v>
      </c>
      <c r="C130" s="15">
        <v>-391204.65</v>
      </c>
      <c r="D130" s="15">
        <v>-391204.65</v>
      </c>
      <c r="E130" s="15">
        <v>-391204.65</v>
      </c>
      <c r="F130" s="82">
        <f t="shared" si="20"/>
        <v>100</v>
      </c>
    </row>
    <row r="131" spans="1:6" ht="14.1" customHeight="1" x14ac:dyDescent="0.25">
      <c r="A131" s="47" t="s">
        <v>127</v>
      </c>
      <c r="B131" s="48"/>
      <c r="C131" s="49">
        <f>C11+C55</f>
        <v>1098254895.29</v>
      </c>
      <c r="D131" s="49">
        <f>D11+D55</f>
        <v>1095904593.28</v>
      </c>
      <c r="E131" s="49">
        <f>E11+E55</f>
        <v>1077757449.0799999</v>
      </c>
      <c r="F131" s="85">
        <f t="shared" si="20"/>
        <v>98.344094521432169</v>
      </c>
    </row>
    <row r="132" spans="1:6" x14ac:dyDescent="0.25">
      <c r="A132" s="1"/>
      <c r="B132" s="46"/>
    </row>
  </sheetData>
  <mergeCells count="2">
    <mergeCell ref="A6:F6"/>
    <mergeCell ref="C7:E7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2023-11-15T15:35:30Z</cp:lastPrinted>
  <dcterms:created xsi:type="dcterms:W3CDTF">2023-11-15T15:25:28Z</dcterms:created>
  <dcterms:modified xsi:type="dcterms:W3CDTF">2025-04-16T12:50:15Z</dcterms:modified>
</cp:coreProperties>
</file>