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156" yWindow="12" windowWidth="28656" windowHeight="15588" activeTab="1"/>
  </bookViews>
  <sheets>
    <sheet name="разд,подр" sheetId="6" r:id="rId1"/>
    <sheet name="ведомств" sheetId="5" r:id="rId2"/>
  </sheets>
  <externalReferences>
    <externalReference r:id="rId3"/>
  </externalReferences>
  <definedNames>
    <definedName name="_xlnm._FilterDatabase" localSheetId="1" hidden="1">ведомств!$A$466:$AZ$1669</definedName>
    <definedName name="_xlnm.Print_Titles" localSheetId="1">ведомств!$12:$13</definedName>
    <definedName name="_xlnm.Print_Titles" localSheetId="0">'разд,подр'!$12:$13</definedName>
    <definedName name="_xlnm.Print_Area" localSheetId="1">ведомств!$A$1:$AE$1697</definedName>
    <definedName name="_xlnm.Print_Area" localSheetId="0">'разд,подр'!$A$1:$Y$82</definedName>
  </definedNames>
  <calcPr calcId="152511"/>
</workbook>
</file>

<file path=xl/calcChain.xml><?xml version="1.0" encoding="utf-8"?>
<calcChain xmlns="http://schemas.openxmlformats.org/spreadsheetml/2006/main">
  <c r="AD445" i="5" l="1"/>
  <c r="AB446" i="5"/>
  <c r="AC446" i="5"/>
  <c r="AD446" i="5"/>
  <c r="Z445" i="5"/>
  <c r="AC445" i="5" s="1"/>
  <c r="AA445" i="5"/>
  <c r="Y445" i="5"/>
  <c r="AB445" i="5" s="1"/>
  <c r="Y458" i="5" l="1"/>
  <c r="Y654" i="5" l="1"/>
  <c r="AB654" i="5" s="1"/>
  <c r="Y650" i="5"/>
  <c r="AB650" i="5" s="1"/>
  <c r="AD984" i="5"/>
  <c r="AC984" i="5"/>
  <c r="AB984" i="5"/>
  <c r="AA983" i="5"/>
  <c r="AD983" i="5" s="1"/>
  <c r="Z983" i="5"/>
  <c r="Z982" i="5" s="1"/>
  <c r="Y983" i="5"/>
  <c r="AB983" i="5" s="1"/>
  <c r="AD980" i="5"/>
  <c r="AC980" i="5"/>
  <c r="AB980" i="5"/>
  <c r="AA979" i="5"/>
  <c r="AA978" i="5" s="1"/>
  <c r="Z979" i="5"/>
  <c r="AC979" i="5" s="1"/>
  <c r="Y979" i="5"/>
  <c r="AB979" i="5" s="1"/>
  <c r="AC654" i="5"/>
  <c r="AD654" i="5"/>
  <c r="Z653" i="5"/>
  <c r="Z652" i="5" s="1"/>
  <c r="AA653" i="5"/>
  <c r="AD653" i="5" s="1"/>
  <c r="Y653" i="5"/>
  <c r="Y652" i="5" s="1"/>
  <c r="Y651" i="5" s="1"/>
  <c r="AB651" i="5" s="1"/>
  <c r="AC650" i="5"/>
  <c r="AD650" i="5"/>
  <c r="Z649" i="5"/>
  <c r="AC649" i="5" s="1"/>
  <c r="AA649" i="5"/>
  <c r="AD649" i="5" s="1"/>
  <c r="Y649" i="5"/>
  <c r="Y648" i="5" s="1"/>
  <c r="Y647" i="5" s="1"/>
  <c r="AB647" i="5" s="1"/>
  <c r="Z493" i="5"/>
  <c r="AC493" i="5" s="1"/>
  <c r="AA493" i="5"/>
  <c r="AA492" i="5" s="1"/>
  <c r="Y493" i="5"/>
  <c r="AB493" i="5" s="1"/>
  <c r="Z492" i="5"/>
  <c r="AC492" i="5" s="1"/>
  <c r="AD865" i="5"/>
  <c r="AC865" i="5"/>
  <c r="AB865" i="5"/>
  <c r="AA864" i="5"/>
  <c r="AD864" i="5" s="1"/>
  <c r="Z864" i="5"/>
  <c r="AC864" i="5" s="1"/>
  <c r="Y492" i="5" l="1"/>
  <c r="AB492" i="5" s="1"/>
  <c r="AC653" i="5"/>
  <c r="AD979" i="5"/>
  <c r="AA982" i="5"/>
  <c r="AD982" i="5" s="1"/>
  <c r="AC983" i="5"/>
  <c r="AB652" i="5"/>
  <c r="AB649" i="5"/>
  <c r="Y978" i="5"/>
  <c r="Z981" i="5"/>
  <c r="AC981" i="5" s="1"/>
  <c r="AC982" i="5"/>
  <c r="AA977" i="5"/>
  <c r="AD977" i="5" s="1"/>
  <c r="AD978" i="5"/>
  <c r="Z978" i="5"/>
  <c r="Y982" i="5"/>
  <c r="Z651" i="5"/>
  <c r="AC651" i="5" s="1"/>
  <c r="AC652" i="5"/>
  <c r="AD493" i="5"/>
  <c r="AA648" i="5"/>
  <c r="AB653" i="5"/>
  <c r="Z648" i="5"/>
  <c r="AA652" i="5"/>
  <c r="AB648" i="5"/>
  <c r="AD492" i="5"/>
  <c r="Y864" i="5"/>
  <c r="AB864" i="5" s="1"/>
  <c r="J21" i="5"/>
  <c r="J20" i="5" s="1"/>
  <c r="K21" i="5"/>
  <c r="K20" i="5" s="1"/>
  <c r="K19" i="5" s="1"/>
  <c r="L21" i="5"/>
  <c r="L20" i="5" s="1"/>
  <c r="M21" i="5"/>
  <c r="N21" i="5"/>
  <c r="N20" i="5" s="1"/>
  <c r="O21" i="5"/>
  <c r="S21" i="5"/>
  <c r="S20" i="5" s="1"/>
  <c r="S19" i="5" s="1"/>
  <c r="T21" i="5"/>
  <c r="T20" i="5" s="1"/>
  <c r="T19" i="5" s="1"/>
  <c r="U21" i="5"/>
  <c r="U20" i="5" s="1"/>
  <c r="U19" i="5" s="1"/>
  <c r="P22" i="5"/>
  <c r="Q22" i="5"/>
  <c r="R22" i="5"/>
  <c r="S25" i="5"/>
  <c r="S24" i="5" s="1"/>
  <c r="S23" i="5" s="1"/>
  <c r="T25" i="5"/>
  <c r="T24" i="5" s="1"/>
  <c r="T23" i="5" s="1"/>
  <c r="U25" i="5"/>
  <c r="U24" i="5" s="1"/>
  <c r="U23" i="5" s="1"/>
  <c r="J30" i="5"/>
  <c r="J29" i="5" s="1"/>
  <c r="K30" i="5"/>
  <c r="K29" i="5" s="1"/>
  <c r="K28" i="5" s="1"/>
  <c r="L30" i="5"/>
  <c r="L29" i="5" s="1"/>
  <c r="M30" i="5"/>
  <c r="N30" i="5"/>
  <c r="N29" i="5" s="1"/>
  <c r="N28" i="5" s="1"/>
  <c r="O30" i="5"/>
  <c r="S30" i="5"/>
  <c r="S29" i="5" s="1"/>
  <c r="S28" i="5" s="1"/>
  <c r="T30" i="5"/>
  <c r="T29" i="5" s="1"/>
  <c r="T28" i="5" s="1"/>
  <c r="U30" i="5"/>
  <c r="U29" i="5" s="1"/>
  <c r="U28" i="5" s="1"/>
  <c r="P31" i="5"/>
  <c r="Q31" i="5"/>
  <c r="R31" i="5"/>
  <c r="J38" i="5"/>
  <c r="K38" i="5"/>
  <c r="K37" i="5" s="1"/>
  <c r="L38" i="5"/>
  <c r="L37" i="5" s="1"/>
  <c r="M38" i="5"/>
  <c r="M37" i="5" s="1"/>
  <c r="N38" i="5"/>
  <c r="O38" i="5"/>
  <c r="O37" i="5" s="1"/>
  <c r="S38" i="5"/>
  <c r="S37" i="5" s="1"/>
  <c r="T38" i="5"/>
  <c r="T37" i="5" s="1"/>
  <c r="U38" i="5"/>
  <c r="U37" i="5" s="1"/>
  <c r="P39" i="5"/>
  <c r="Q39" i="5"/>
  <c r="R39" i="5"/>
  <c r="M41" i="5"/>
  <c r="M40" i="5" s="1"/>
  <c r="N41" i="5"/>
  <c r="N40" i="5" s="1"/>
  <c r="O41" i="5"/>
  <c r="O40" i="5" s="1"/>
  <c r="S41" i="5"/>
  <c r="S40" i="5" s="1"/>
  <c r="T41" i="5"/>
  <c r="T40" i="5" s="1"/>
  <c r="U41" i="5"/>
  <c r="U40" i="5" s="1"/>
  <c r="J42" i="5"/>
  <c r="J41" i="5" s="1"/>
  <c r="K42" i="5"/>
  <c r="Q42" i="5" s="1"/>
  <c r="L42" i="5"/>
  <c r="L41" i="5" s="1"/>
  <c r="J44" i="5"/>
  <c r="J43" i="5" s="1"/>
  <c r="K44" i="5"/>
  <c r="K43" i="5" s="1"/>
  <c r="L44" i="5"/>
  <c r="L43" i="5" s="1"/>
  <c r="M44" i="5"/>
  <c r="N44" i="5"/>
  <c r="N43" i="5" s="1"/>
  <c r="O44" i="5"/>
  <c r="S44" i="5"/>
  <c r="S43" i="5" s="1"/>
  <c r="T44" i="5"/>
  <c r="T43" i="5" s="1"/>
  <c r="U44" i="5"/>
  <c r="U43" i="5" s="1"/>
  <c r="P45" i="5"/>
  <c r="Q45" i="5"/>
  <c r="R45" i="5"/>
  <c r="J47" i="5"/>
  <c r="K47" i="5"/>
  <c r="L47" i="5"/>
  <c r="M47" i="5"/>
  <c r="N47" i="5"/>
  <c r="O47" i="5"/>
  <c r="S47" i="5"/>
  <c r="T47" i="5"/>
  <c r="U47" i="5"/>
  <c r="M59" i="5"/>
  <c r="M58" i="5" s="1"/>
  <c r="M57" i="5" s="1"/>
  <c r="M56" i="5" s="1"/>
  <c r="N59" i="5"/>
  <c r="N58" i="5" s="1"/>
  <c r="N57" i="5" s="1"/>
  <c r="N56" i="5" s="1"/>
  <c r="O59" i="5"/>
  <c r="O58" i="5" s="1"/>
  <c r="O57" i="5" s="1"/>
  <c r="O56" i="5" s="1"/>
  <c r="S59" i="5"/>
  <c r="S58" i="5" s="1"/>
  <c r="S57" i="5" s="1"/>
  <c r="S56" i="5" s="1"/>
  <c r="T59" i="5"/>
  <c r="T58" i="5" s="1"/>
  <c r="T57" i="5" s="1"/>
  <c r="T56" i="5" s="1"/>
  <c r="U59" i="5"/>
  <c r="U58" i="5" s="1"/>
  <c r="U57" i="5" s="1"/>
  <c r="U56" i="5" s="1"/>
  <c r="J60" i="5"/>
  <c r="P60" i="5" s="1"/>
  <c r="K60" i="5"/>
  <c r="K59" i="5" s="1"/>
  <c r="L60" i="5"/>
  <c r="R60" i="5" s="1"/>
  <c r="J62" i="5"/>
  <c r="K62" i="5"/>
  <c r="L62" i="5"/>
  <c r="M62" i="5"/>
  <c r="N62" i="5"/>
  <c r="O62" i="5"/>
  <c r="S62" i="5"/>
  <c r="T62" i="5"/>
  <c r="U62" i="5"/>
  <c r="J79" i="5"/>
  <c r="K79" i="5"/>
  <c r="L79" i="5"/>
  <c r="M79" i="5"/>
  <c r="N79" i="5"/>
  <c r="O79" i="5"/>
  <c r="S79" i="5"/>
  <c r="T79" i="5"/>
  <c r="U79" i="5"/>
  <c r="P80" i="5"/>
  <c r="Q80" i="5"/>
  <c r="R80" i="5"/>
  <c r="J81" i="5"/>
  <c r="K81" i="5"/>
  <c r="L81" i="5"/>
  <c r="M81" i="5"/>
  <c r="N81" i="5"/>
  <c r="Q81" i="5" s="1"/>
  <c r="O81" i="5"/>
  <c r="S81" i="5"/>
  <c r="T81" i="5"/>
  <c r="U81" i="5"/>
  <c r="P82" i="5"/>
  <c r="Q82" i="5"/>
  <c r="R82" i="5"/>
  <c r="M84" i="5"/>
  <c r="M83" i="5" s="1"/>
  <c r="N84" i="5"/>
  <c r="N83" i="5" s="1"/>
  <c r="O84" i="5"/>
  <c r="O83" i="5" s="1"/>
  <c r="S84" i="5"/>
  <c r="S83" i="5" s="1"/>
  <c r="T84" i="5"/>
  <c r="T83" i="5" s="1"/>
  <c r="U84" i="5"/>
  <c r="U83" i="5" s="1"/>
  <c r="J85" i="5"/>
  <c r="P85" i="5" s="1"/>
  <c r="K85" i="5"/>
  <c r="K84" i="5" s="1"/>
  <c r="L85" i="5"/>
  <c r="J87" i="5"/>
  <c r="J86" i="5" s="1"/>
  <c r="K87" i="5"/>
  <c r="K86" i="5" s="1"/>
  <c r="L87" i="5"/>
  <c r="L86" i="5" s="1"/>
  <c r="M87" i="5"/>
  <c r="M86" i="5" s="1"/>
  <c r="N87" i="5"/>
  <c r="N86" i="5" s="1"/>
  <c r="O87" i="5"/>
  <c r="O86" i="5" s="1"/>
  <c r="S87" i="5"/>
  <c r="S86" i="5" s="1"/>
  <c r="T87" i="5"/>
  <c r="T86" i="5" s="1"/>
  <c r="U87" i="5"/>
  <c r="U86" i="5" s="1"/>
  <c r="P88" i="5"/>
  <c r="Q88" i="5"/>
  <c r="R88" i="5"/>
  <c r="S90" i="5"/>
  <c r="S89" i="5" s="1"/>
  <c r="T90" i="5"/>
  <c r="T89" i="5" s="1"/>
  <c r="U90" i="5"/>
  <c r="U89" i="5" s="1"/>
  <c r="J94" i="5"/>
  <c r="J93" i="5" s="1"/>
  <c r="P93" i="5" s="1"/>
  <c r="K94" i="5"/>
  <c r="K93" i="5" s="1"/>
  <c r="L94" i="5"/>
  <c r="M94" i="5"/>
  <c r="M93" i="5" s="1"/>
  <c r="N94" i="5"/>
  <c r="O94" i="5"/>
  <c r="O93" i="5" s="1"/>
  <c r="S94" i="5"/>
  <c r="S93" i="5" s="1"/>
  <c r="T94" i="5"/>
  <c r="T93" i="5" s="1"/>
  <c r="U94" i="5"/>
  <c r="U93" i="5" s="1"/>
  <c r="P95" i="5"/>
  <c r="Q95" i="5"/>
  <c r="R95" i="5"/>
  <c r="M97" i="5"/>
  <c r="M96" i="5" s="1"/>
  <c r="N97" i="5"/>
  <c r="N96" i="5" s="1"/>
  <c r="O97" i="5"/>
  <c r="O96" i="5" s="1"/>
  <c r="S97" i="5"/>
  <c r="S96" i="5" s="1"/>
  <c r="T97" i="5"/>
  <c r="T96" i="5" s="1"/>
  <c r="U97" i="5"/>
  <c r="U96" i="5" s="1"/>
  <c r="J98" i="5"/>
  <c r="J97" i="5" s="1"/>
  <c r="K98" i="5"/>
  <c r="Q98" i="5" s="1"/>
  <c r="L98" i="5"/>
  <c r="L97" i="5" s="1"/>
  <c r="J100" i="5"/>
  <c r="J99" i="5" s="1"/>
  <c r="K100" i="5"/>
  <c r="L100" i="5"/>
  <c r="L99" i="5" s="1"/>
  <c r="M100" i="5"/>
  <c r="N100" i="5"/>
  <c r="N99" i="5" s="1"/>
  <c r="O100" i="5"/>
  <c r="S100" i="5"/>
  <c r="S99" i="5" s="1"/>
  <c r="T100" i="5"/>
  <c r="T99" i="5" s="1"/>
  <c r="U100" i="5"/>
  <c r="U99" i="5" s="1"/>
  <c r="P101" i="5"/>
  <c r="Q101" i="5"/>
  <c r="R101" i="5"/>
  <c r="J103" i="5"/>
  <c r="J102" i="5" s="1"/>
  <c r="K103" i="5"/>
  <c r="K102" i="5" s="1"/>
  <c r="L103" i="5"/>
  <c r="M103" i="5"/>
  <c r="M102" i="5" s="1"/>
  <c r="N103" i="5"/>
  <c r="O103" i="5"/>
  <c r="O102" i="5" s="1"/>
  <c r="S103" i="5"/>
  <c r="S102" i="5" s="1"/>
  <c r="T103" i="5"/>
  <c r="T102" i="5" s="1"/>
  <c r="U103" i="5"/>
  <c r="U102" i="5" s="1"/>
  <c r="P104" i="5"/>
  <c r="Q104" i="5"/>
  <c r="R104" i="5"/>
  <c r="L106" i="5"/>
  <c r="L105" i="5" s="1"/>
  <c r="M106" i="5"/>
  <c r="M105" i="5" s="1"/>
  <c r="N106" i="5"/>
  <c r="N105" i="5" s="1"/>
  <c r="O106" i="5"/>
  <c r="S106" i="5"/>
  <c r="S105" i="5" s="1"/>
  <c r="T106" i="5"/>
  <c r="T105" i="5" s="1"/>
  <c r="U106" i="5"/>
  <c r="U105" i="5" s="1"/>
  <c r="J107" i="5"/>
  <c r="J106" i="5" s="1"/>
  <c r="K107" i="5"/>
  <c r="K106" i="5" s="1"/>
  <c r="K105" i="5" s="1"/>
  <c r="R107" i="5"/>
  <c r="M110" i="5"/>
  <c r="M109" i="5" s="1"/>
  <c r="N110" i="5"/>
  <c r="N109" i="5" s="1"/>
  <c r="O110" i="5"/>
  <c r="O109" i="5" s="1"/>
  <c r="S110" i="5"/>
  <c r="S109" i="5" s="1"/>
  <c r="T110" i="5"/>
  <c r="T109" i="5" s="1"/>
  <c r="U110" i="5"/>
  <c r="U109" i="5" s="1"/>
  <c r="J111" i="5"/>
  <c r="P111" i="5" s="1"/>
  <c r="K111" i="5"/>
  <c r="K110" i="5" s="1"/>
  <c r="L111" i="5"/>
  <c r="J113" i="5"/>
  <c r="J112" i="5" s="1"/>
  <c r="K113" i="5"/>
  <c r="K112" i="5" s="1"/>
  <c r="L113" i="5"/>
  <c r="L112" i="5" s="1"/>
  <c r="M113" i="5"/>
  <c r="M112" i="5" s="1"/>
  <c r="N113" i="5"/>
  <c r="N112" i="5" s="1"/>
  <c r="O113" i="5"/>
  <c r="O112" i="5" s="1"/>
  <c r="S113" i="5"/>
  <c r="S112" i="5" s="1"/>
  <c r="T113" i="5"/>
  <c r="T112" i="5" s="1"/>
  <c r="U113" i="5"/>
  <c r="U112" i="5" s="1"/>
  <c r="P114" i="5"/>
  <c r="Q114" i="5"/>
  <c r="R114" i="5"/>
  <c r="J116" i="5"/>
  <c r="K116" i="5"/>
  <c r="L116" i="5"/>
  <c r="L115" i="5" s="1"/>
  <c r="M116" i="5"/>
  <c r="M115" i="5" s="1"/>
  <c r="N116" i="5"/>
  <c r="N115" i="5" s="1"/>
  <c r="O116" i="5"/>
  <c r="R116" i="5" s="1"/>
  <c r="S116" i="5"/>
  <c r="S115" i="5" s="1"/>
  <c r="T116" i="5"/>
  <c r="T115" i="5" s="1"/>
  <c r="U116" i="5"/>
  <c r="U115" i="5" s="1"/>
  <c r="P117" i="5"/>
  <c r="Q117" i="5"/>
  <c r="R117" i="5"/>
  <c r="J119" i="5"/>
  <c r="K119" i="5"/>
  <c r="L119" i="5"/>
  <c r="M119" i="5"/>
  <c r="N119" i="5"/>
  <c r="O119" i="5"/>
  <c r="S119" i="5"/>
  <c r="T119" i="5"/>
  <c r="U119" i="5"/>
  <c r="J131" i="5"/>
  <c r="P131" i="5" s="1"/>
  <c r="K131" i="5"/>
  <c r="L131" i="5"/>
  <c r="M131" i="5"/>
  <c r="N131" i="5"/>
  <c r="O131" i="5"/>
  <c r="S131" i="5"/>
  <c r="T131" i="5"/>
  <c r="U131" i="5"/>
  <c r="P132" i="5"/>
  <c r="Q132" i="5"/>
  <c r="R132" i="5"/>
  <c r="J133" i="5"/>
  <c r="K133" i="5"/>
  <c r="L133" i="5"/>
  <c r="M133" i="5"/>
  <c r="N133" i="5"/>
  <c r="O133" i="5"/>
  <c r="S133" i="5"/>
  <c r="T133" i="5"/>
  <c r="U133" i="5"/>
  <c r="P134" i="5"/>
  <c r="Q134" i="5"/>
  <c r="R134" i="5"/>
  <c r="J135" i="5"/>
  <c r="K135" i="5"/>
  <c r="L135" i="5"/>
  <c r="M135" i="5"/>
  <c r="N135" i="5"/>
  <c r="O135" i="5"/>
  <c r="S135" i="5"/>
  <c r="T135" i="5"/>
  <c r="U135" i="5"/>
  <c r="P136" i="5"/>
  <c r="Q136" i="5"/>
  <c r="R136" i="5"/>
  <c r="Q141" i="5"/>
  <c r="J142" i="5"/>
  <c r="J141" i="5" s="1"/>
  <c r="K142" i="5"/>
  <c r="K141" i="5" s="1"/>
  <c r="K140" i="5" s="1"/>
  <c r="K139" i="5" s="1"/>
  <c r="K138" i="5" s="1"/>
  <c r="L142" i="5"/>
  <c r="M142" i="5"/>
  <c r="P142" i="5" s="1"/>
  <c r="N142" i="5"/>
  <c r="N141" i="5" s="1"/>
  <c r="N140" i="5" s="1"/>
  <c r="N139" i="5" s="1"/>
  <c r="N138" i="5" s="1"/>
  <c r="O142" i="5"/>
  <c r="O141" i="5" s="1"/>
  <c r="O140" i="5" s="1"/>
  <c r="O139" i="5" s="1"/>
  <c r="O138" i="5" s="1"/>
  <c r="S142" i="5"/>
  <c r="S141" i="5" s="1"/>
  <c r="S140" i="5" s="1"/>
  <c r="S139" i="5" s="1"/>
  <c r="S138" i="5" s="1"/>
  <c r="T142" i="5"/>
  <c r="T141" i="5" s="1"/>
  <c r="T140" i="5" s="1"/>
  <c r="T139" i="5" s="1"/>
  <c r="T138" i="5" s="1"/>
  <c r="U142" i="5"/>
  <c r="U141" i="5" s="1"/>
  <c r="U140" i="5" s="1"/>
  <c r="U139" i="5" s="1"/>
  <c r="U138" i="5" s="1"/>
  <c r="P143" i="5"/>
  <c r="Q143" i="5"/>
  <c r="R143" i="5"/>
  <c r="J149" i="5"/>
  <c r="K149" i="5"/>
  <c r="L149" i="5"/>
  <c r="M149" i="5"/>
  <c r="N149" i="5"/>
  <c r="O149" i="5"/>
  <c r="R149" i="5"/>
  <c r="S149" i="5"/>
  <c r="T149" i="5"/>
  <c r="U149" i="5"/>
  <c r="P150" i="5"/>
  <c r="Q150" i="5"/>
  <c r="R150" i="5"/>
  <c r="J151" i="5"/>
  <c r="K151" i="5"/>
  <c r="Q151" i="5" s="1"/>
  <c r="L151" i="5"/>
  <c r="M151" i="5"/>
  <c r="N151" i="5"/>
  <c r="O151" i="5"/>
  <c r="S151" i="5"/>
  <c r="T151" i="5"/>
  <c r="U151" i="5"/>
  <c r="P152" i="5"/>
  <c r="Q152" i="5"/>
  <c r="R152" i="5"/>
  <c r="J154" i="5"/>
  <c r="K154" i="5"/>
  <c r="L154" i="5"/>
  <c r="M154" i="5"/>
  <c r="N154" i="5"/>
  <c r="O154" i="5"/>
  <c r="S154" i="5"/>
  <c r="T154" i="5"/>
  <c r="U154" i="5"/>
  <c r="P155" i="5"/>
  <c r="Q155" i="5"/>
  <c r="R155" i="5"/>
  <c r="J156" i="5"/>
  <c r="K156" i="5"/>
  <c r="Q156" i="5" s="1"/>
  <c r="L156" i="5"/>
  <c r="M156" i="5"/>
  <c r="N156" i="5"/>
  <c r="O156" i="5"/>
  <c r="S156" i="5"/>
  <c r="T156" i="5"/>
  <c r="U156" i="5"/>
  <c r="P157" i="5"/>
  <c r="Q157" i="5"/>
  <c r="R157" i="5"/>
  <c r="S159" i="5"/>
  <c r="S158" i="5" s="1"/>
  <c r="T159" i="5"/>
  <c r="T158" i="5" s="1"/>
  <c r="U159" i="5"/>
  <c r="U158" i="5" s="1"/>
  <c r="M168" i="5"/>
  <c r="M167" i="5" s="1"/>
  <c r="N168" i="5"/>
  <c r="N167" i="5" s="1"/>
  <c r="O168" i="5"/>
  <c r="O167" i="5" s="1"/>
  <c r="S168" i="5"/>
  <c r="S167" i="5" s="1"/>
  <c r="T168" i="5"/>
  <c r="T167" i="5" s="1"/>
  <c r="U168" i="5"/>
  <c r="U167" i="5" s="1"/>
  <c r="J169" i="5"/>
  <c r="P169" i="5" s="1"/>
  <c r="K169" i="5"/>
  <c r="K168" i="5" s="1"/>
  <c r="L169" i="5"/>
  <c r="R169" i="5" s="1"/>
  <c r="J171" i="5"/>
  <c r="J170" i="5" s="1"/>
  <c r="K171" i="5"/>
  <c r="K170" i="5" s="1"/>
  <c r="L171" i="5"/>
  <c r="L170" i="5" s="1"/>
  <c r="M171" i="5"/>
  <c r="M170" i="5" s="1"/>
  <c r="N171" i="5"/>
  <c r="O171" i="5"/>
  <c r="O170" i="5" s="1"/>
  <c r="S171" i="5"/>
  <c r="S170" i="5" s="1"/>
  <c r="T171" i="5"/>
  <c r="T170" i="5" s="1"/>
  <c r="U171" i="5"/>
  <c r="U170" i="5" s="1"/>
  <c r="P172" i="5"/>
  <c r="Q172" i="5"/>
  <c r="R172" i="5"/>
  <c r="J174" i="5"/>
  <c r="J173" i="5" s="1"/>
  <c r="K174" i="5"/>
  <c r="K173" i="5" s="1"/>
  <c r="L174" i="5"/>
  <c r="L173" i="5" s="1"/>
  <c r="M174" i="5"/>
  <c r="N174" i="5"/>
  <c r="N173" i="5" s="1"/>
  <c r="O174" i="5"/>
  <c r="S174" i="5"/>
  <c r="S173" i="5" s="1"/>
  <c r="T174" i="5"/>
  <c r="T173" i="5" s="1"/>
  <c r="U174" i="5"/>
  <c r="U173" i="5" s="1"/>
  <c r="P175" i="5"/>
  <c r="Q175" i="5"/>
  <c r="R175" i="5"/>
  <c r="J177" i="5"/>
  <c r="J176" i="5" s="1"/>
  <c r="K177" i="5"/>
  <c r="K176" i="5" s="1"/>
  <c r="L177" i="5"/>
  <c r="M177" i="5"/>
  <c r="M176" i="5" s="1"/>
  <c r="N177" i="5"/>
  <c r="O177" i="5"/>
  <c r="O176" i="5" s="1"/>
  <c r="S177" i="5"/>
  <c r="S176" i="5" s="1"/>
  <c r="T177" i="5"/>
  <c r="T176" i="5" s="1"/>
  <c r="U177" i="5"/>
  <c r="U176" i="5" s="1"/>
  <c r="P178" i="5"/>
  <c r="Q178" i="5"/>
  <c r="R178" i="5"/>
  <c r="M184" i="5"/>
  <c r="M183" i="5" s="1"/>
  <c r="N184" i="5"/>
  <c r="N183" i="5" s="1"/>
  <c r="O184" i="5"/>
  <c r="O183" i="5" s="1"/>
  <c r="S184" i="5"/>
  <c r="S183" i="5" s="1"/>
  <c r="T184" i="5"/>
  <c r="T183" i="5" s="1"/>
  <c r="U184" i="5"/>
  <c r="U183" i="5" s="1"/>
  <c r="J185" i="5"/>
  <c r="J184" i="5" s="1"/>
  <c r="K185" i="5"/>
  <c r="Q185" i="5" s="1"/>
  <c r="L185" i="5"/>
  <c r="L184" i="5" s="1"/>
  <c r="R185" i="5"/>
  <c r="J187" i="5"/>
  <c r="K187" i="5"/>
  <c r="L187" i="5"/>
  <c r="L186" i="5" s="1"/>
  <c r="M187" i="5"/>
  <c r="M186" i="5" s="1"/>
  <c r="N187" i="5"/>
  <c r="N186" i="5" s="1"/>
  <c r="O187" i="5"/>
  <c r="S187" i="5"/>
  <c r="S186" i="5" s="1"/>
  <c r="T187" i="5"/>
  <c r="T186" i="5" s="1"/>
  <c r="U187" i="5"/>
  <c r="U186" i="5" s="1"/>
  <c r="P188" i="5"/>
  <c r="Q188" i="5"/>
  <c r="R188" i="5"/>
  <c r="J190" i="5"/>
  <c r="J189" i="5" s="1"/>
  <c r="K190" i="5"/>
  <c r="K189" i="5" s="1"/>
  <c r="L190" i="5"/>
  <c r="M190" i="5"/>
  <c r="M189" i="5" s="1"/>
  <c r="N190" i="5"/>
  <c r="O190" i="5"/>
  <c r="O189" i="5" s="1"/>
  <c r="S190" i="5"/>
  <c r="S189" i="5" s="1"/>
  <c r="T190" i="5"/>
  <c r="T189" i="5" s="1"/>
  <c r="U190" i="5"/>
  <c r="U189" i="5" s="1"/>
  <c r="P191" i="5"/>
  <c r="Q191" i="5"/>
  <c r="R191" i="5"/>
  <c r="S193" i="5"/>
  <c r="S192" i="5" s="1"/>
  <c r="T193" i="5"/>
  <c r="T192" i="5" s="1"/>
  <c r="U193" i="5"/>
  <c r="U192" i="5" s="1"/>
  <c r="J196" i="5"/>
  <c r="J195" i="5" s="1"/>
  <c r="K196" i="5"/>
  <c r="K195" i="5" s="1"/>
  <c r="L196" i="5"/>
  <c r="M196" i="5"/>
  <c r="M195" i="5" s="1"/>
  <c r="N196" i="5"/>
  <c r="O196" i="5"/>
  <c r="O195" i="5" s="1"/>
  <c r="S196" i="5"/>
  <c r="S195" i="5" s="1"/>
  <c r="T196" i="5"/>
  <c r="T195" i="5" s="1"/>
  <c r="U196" i="5"/>
  <c r="U195" i="5" s="1"/>
  <c r="P197" i="5"/>
  <c r="Q197" i="5"/>
  <c r="R197" i="5"/>
  <c r="J199" i="5"/>
  <c r="J198" i="5" s="1"/>
  <c r="K199" i="5"/>
  <c r="K198" i="5" s="1"/>
  <c r="L199" i="5"/>
  <c r="L198" i="5" s="1"/>
  <c r="M199" i="5"/>
  <c r="N199" i="5"/>
  <c r="N198" i="5" s="1"/>
  <c r="O199" i="5"/>
  <c r="S199" i="5"/>
  <c r="S198" i="5" s="1"/>
  <c r="T199" i="5"/>
  <c r="T198" i="5" s="1"/>
  <c r="U199" i="5"/>
  <c r="U198" i="5" s="1"/>
  <c r="P200" i="5"/>
  <c r="Q200" i="5"/>
  <c r="R200" i="5"/>
  <c r="J202" i="5"/>
  <c r="K202" i="5"/>
  <c r="K201" i="5" s="1"/>
  <c r="L202" i="5"/>
  <c r="L201" i="5" s="1"/>
  <c r="M202" i="5"/>
  <c r="M201" i="5" s="1"/>
  <c r="N202" i="5"/>
  <c r="O202" i="5"/>
  <c r="O201" i="5" s="1"/>
  <c r="S202" i="5"/>
  <c r="S201" i="5" s="1"/>
  <c r="T202" i="5"/>
  <c r="T201" i="5" s="1"/>
  <c r="U202" i="5"/>
  <c r="U201" i="5" s="1"/>
  <c r="P203" i="5"/>
  <c r="Q203" i="5"/>
  <c r="R203" i="5"/>
  <c r="M205" i="5"/>
  <c r="N205" i="5"/>
  <c r="Q205" i="5" s="1"/>
  <c r="O205" i="5"/>
  <c r="O204" i="5" s="1"/>
  <c r="R204" i="5" s="1"/>
  <c r="S205" i="5"/>
  <c r="S204" i="5" s="1"/>
  <c r="T205" i="5"/>
  <c r="T204" i="5" s="1"/>
  <c r="U205" i="5"/>
  <c r="U204" i="5" s="1"/>
  <c r="P206" i="5"/>
  <c r="Q206" i="5"/>
  <c r="R206" i="5"/>
  <c r="M208" i="5"/>
  <c r="M207" i="5" s="1"/>
  <c r="P207" i="5" s="1"/>
  <c r="N208" i="5"/>
  <c r="N207" i="5" s="1"/>
  <c r="Q207" i="5" s="1"/>
  <c r="O208" i="5"/>
  <c r="O207" i="5" s="1"/>
  <c r="R207" i="5" s="1"/>
  <c r="R208" i="5"/>
  <c r="S208" i="5"/>
  <c r="S207" i="5" s="1"/>
  <c r="T208" i="5"/>
  <c r="T207" i="5" s="1"/>
  <c r="U208" i="5"/>
  <c r="U207" i="5" s="1"/>
  <c r="P209" i="5"/>
  <c r="Q209" i="5"/>
  <c r="R209" i="5"/>
  <c r="J212" i="5"/>
  <c r="J211" i="5" s="1"/>
  <c r="K212" i="5"/>
  <c r="K211" i="5" s="1"/>
  <c r="K210" i="5" s="1"/>
  <c r="L212" i="5"/>
  <c r="L211" i="5" s="1"/>
  <c r="M212" i="5"/>
  <c r="N212" i="5"/>
  <c r="N211" i="5" s="1"/>
  <c r="N210" i="5" s="1"/>
  <c r="O212" i="5"/>
  <c r="S212" i="5"/>
  <c r="S211" i="5" s="1"/>
  <c r="S210" i="5" s="1"/>
  <c r="T212" i="5"/>
  <c r="T211" i="5" s="1"/>
  <c r="T210" i="5" s="1"/>
  <c r="U212" i="5"/>
  <c r="U211" i="5" s="1"/>
  <c r="U210" i="5" s="1"/>
  <c r="P213" i="5"/>
  <c r="Q213" i="5"/>
  <c r="R213" i="5"/>
  <c r="J216" i="5"/>
  <c r="J215" i="5" s="1"/>
  <c r="J214" i="5" s="1"/>
  <c r="K216" i="5"/>
  <c r="K215" i="5" s="1"/>
  <c r="L216" i="5"/>
  <c r="L215" i="5" s="1"/>
  <c r="L214" i="5" s="1"/>
  <c r="M216" i="5"/>
  <c r="M215" i="5" s="1"/>
  <c r="M214" i="5" s="1"/>
  <c r="N216" i="5"/>
  <c r="O216" i="5"/>
  <c r="O215" i="5" s="1"/>
  <c r="O214" i="5" s="1"/>
  <c r="S216" i="5"/>
  <c r="S215" i="5" s="1"/>
  <c r="S214" i="5" s="1"/>
  <c r="T216" i="5"/>
  <c r="T215" i="5" s="1"/>
  <c r="T214" i="5" s="1"/>
  <c r="U216" i="5"/>
  <c r="U215" i="5" s="1"/>
  <c r="U214" i="5" s="1"/>
  <c r="P217" i="5"/>
  <c r="Q217" i="5"/>
  <c r="R217" i="5"/>
  <c r="M232" i="5"/>
  <c r="N232" i="5"/>
  <c r="O232" i="5"/>
  <c r="S232" i="5"/>
  <c r="T232" i="5"/>
  <c r="U232" i="5"/>
  <c r="J233" i="5"/>
  <c r="J232" i="5" s="1"/>
  <c r="K233" i="5"/>
  <c r="Q233" i="5" s="1"/>
  <c r="L233" i="5"/>
  <c r="L232" i="5" s="1"/>
  <c r="P234" i="5"/>
  <c r="Q234" i="5"/>
  <c r="R234" i="5"/>
  <c r="P235" i="5"/>
  <c r="Q235" i="5"/>
  <c r="R235" i="5"/>
  <c r="J236" i="5"/>
  <c r="K236" i="5"/>
  <c r="L236" i="5"/>
  <c r="M236" i="5"/>
  <c r="N236" i="5"/>
  <c r="O236" i="5"/>
  <c r="S236" i="5"/>
  <c r="T236" i="5"/>
  <c r="U236" i="5"/>
  <c r="P237" i="5"/>
  <c r="Q237" i="5"/>
  <c r="R237" i="5"/>
  <c r="M239" i="5"/>
  <c r="M238" i="5" s="1"/>
  <c r="N239" i="5"/>
  <c r="N238" i="5" s="1"/>
  <c r="O239" i="5"/>
  <c r="O238" i="5" s="1"/>
  <c r="S239" i="5"/>
  <c r="S238" i="5" s="1"/>
  <c r="T239" i="5"/>
  <c r="T238" i="5" s="1"/>
  <c r="U239" i="5"/>
  <c r="U238" i="5" s="1"/>
  <c r="J240" i="5"/>
  <c r="P240" i="5" s="1"/>
  <c r="K240" i="5"/>
  <c r="K239" i="5" s="1"/>
  <c r="L240" i="5"/>
  <c r="J242" i="5"/>
  <c r="J241" i="5" s="1"/>
  <c r="K242" i="5"/>
  <c r="K241" i="5" s="1"/>
  <c r="L242" i="5"/>
  <c r="L241" i="5" s="1"/>
  <c r="M242" i="5"/>
  <c r="M241" i="5" s="1"/>
  <c r="N242" i="5"/>
  <c r="O242" i="5"/>
  <c r="O241" i="5" s="1"/>
  <c r="S242" i="5"/>
  <c r="S241" i="5" s="1"/>
  <c r="T242" i="5"/>
  <c r="T241" i="5" s="1"/>
  <c r="U242" i="5"/>
  <c r="U241" i="5" s="1"/>
  <c r="P243" i="5"/>
  <c r="Q243" i="5"/>
  <c r="R243" i="5"/>
  <c r="J245" i="5"/>
  <c r="J244" i="5" s="1"/>
  <c r="K245" i="5"/>
  <c r="L245" i="5"/>
  <c r="L244" i="5" s="1"/>
  <c r="M245" i="5"/>
  <c r="N245" i="5"/>
  <c r="N244" i="5" s="1"/>
  <c r="O245" i="5"/>
  <c r="R245" i="5" s="1"/>
  <c r="S245" i="5"/>
  <c r="S244" i="5" s="1"/>
  <c r="T245" i="5"/>
  <c r="T244" i="5" s="1"/>
  <c r="U245" i="5"/>
  <c r="U244" i="5" s="1"/>
  <c r="P246" i="5"/>
  <c r="Q246" i="5"/>
  <c r="R246" i="5"/>
  <c r="J248" i="5"/>
  <c r="J247" i="5" s="1"/>
  <c r="K248" i="5"/>
  <c r="K247" i="5" s="1"/>
  <c r="L248" i="5"/>
  <c r="M248" i="5"/>
  <c r="M247" i="5" s="1"/>
  <c r="N248" i="5"/>
  <c r="O248" i="5"/>
  <c r="O247" i="5" s="1"/>
  <c r="S248" i="5"/>
  <c r="S247" i="5" s="1"/>
  <c r="T248" i="5"/>
  <c r="T247" i="5" s="1"/>
  <c r="U248" i="5"/>
  <c r="U247" i="5" s="1"/>
  <c r="P249" i="5"/>
  <c r="Q249" i="5"/>
  <c r="R249" i="5"/>
  <c r="J252" i="5"/>
  <c r="J251" i="5" s="1"/>
  <c r="K252" i="5"/>
  <c r="K251" i="5" s="1"/>
  <c r="L252" i="5"/>
  <c r="L251" i="5" s="1"/>
  <c r="M252" i="5"/>
  <c r="N252" i="5"/>
  <c r="N251" i="5" s="1"/>
  <c r="N250" i="5" s="1"/>
  <c r="O252" i="5"/>
  <c r="S252" i="5"/>
  <c r="S251" i="5" s="1"/>
  <c r="S250" i="5" s="1"/>
  <c r="T252" i="5"/>
  <c r="T251" i="5" s="1"/>
  <c r="T250" i="5" s="1"/>
  <c r="U252" i="5"/>
  <c r="U251" i="5" s="1"/>
  <c r="U250" i="5" s="1"/>
  <c r="P253" i="5"/>
  <c r="Q253" i="5"/>
  <c r="R253" i="5"/>
  <c r="J256" i="5"/>
  <c r="J255" i="5" s="1"/>
  <c r="K256" i="5"/>
  <c r="K255" i="5" s="1"/>
  <c r="L256" i="5"/>
  <c r="L255" i="5" s="1"/>
  <c r="N256" i="5"/>
  <c r="O256" i="5"/>
  <c r="O255" i="5" s="1"/>
  <c r="S256" i="5"/>
  <c r="S255" i="5" s="1"/>
  <c r="T256" i="5"/>
  <c r="T255" i="5" s="1"/>
  <c r="U256" i="5"/>
  <c r="U255" i="5" s="1"/>
  <c r="M257" i="5"/>
  <c r="Q257" i="5"/>
  <c r="R257" i="5"/>
  <c r="J259" i="5"/>
  <c r="J258" i="5" s="1"/>
  <c r="K259" i="5"/>
  <c r="K258" i="5" s="1"/>
  <c r="L259" i="5"/>
  <c r="L258" i="5" s="1"/>
  <c r="M259" i="5"/>
  <c r="M258" i="5" s="1"/>
  <c r="N259" i="5"/>
  <c r="O259" i="5"/>
  <c r="O258" i="5" s="1"/>
  <c r="S259" i="5"/>
  <c r="S258" i="5" s="1"/>
  <c r="T259" i="5"/>
  <c r="T258" i="5" s="1"/>
  <c r="U259" i="5"/>
  <c r="U258" i="5" s="1"/>
  <c r="P260" i="5"/>
  <c r="Q260" i="5"/>
  <c r="R260" i="5"/>
  <c r="N262" i="5"/>
  <c r="Q262" i="5" s="1"/>
  <c r="O262" i="5"/>
  <c r="O261" i="5" s="1"/>
  <c r="R261" i="5" s="1"/>
  <c r="S262" i="5"/>
  <c r="S261" i="5" s="1"/>
  <c r="T262" i="5"/>
  <c r="T261" i="5" s="1"/>
  <c r="U262" i="5"/>
  <c r="U261" i="5" s="1"/>
  <c r="M263" i="5"/>
  <c r="P263" i="5" s="1"/>
  <c r="Q263" i="5"/>
  <c r="R263" i="5"/>
  <c r="J265" i="5"/>
  <c r="J264" i="5" s="1"/>
  <c r="K265" i="5"/>
  <c r="K264" i="5" s="1"/>
  <c r="L265" i="5"/>
  <c r="L264" i="5" s="1"/>
  <c r="O265" i="5"/>
  <c r="S265" i="5"/>
  <c r="S264" i="5" s="1"/>
  <c r="T265" i="5"/>
  <c r="T264" i="5" s="1"/>
  <c r="U265" i="5"/>
  <c r="U264" i="5" s="1"/>
  <c r="M266" i="5"/>
  <c r="M265" i="5" s="1"/>
  <c r="N266" i="5"/>
  <c r="N265" i="5" s="1"/>
  <c r="N264" i="5" s="1"/>
  <c r="R266" i="5"/>
  <c r="J272" i="5"/>
  <c r="J271" i="5" s="1"/>
  <c r="J270" i="5" s="1"/>
  <c r="J269" i="5" s="1"/>
  <c r="J268" i="5" s="1"/>
  <c r="K272" i="5"/>
  <c r="K271" i="5" s="1"/>
  <c r="L272" i="5"/>
  <c r="M272" i="5"/>
  <c r="M271" i="5" s="1"/>
  <c r="N272" i="5"/>
  <c r="O272" i="5"/>
  <c r="O271" i="5" s="1"/>
  <c r="O270" i="5" s="1"/>
  <c r="O269" i="5" s="1"/>
  <c r="O268" i="5" s="1"/>
  <c r="S272" i="5"/>
  <c r="S271" i="5" s="1"/>
  <c r="S270" i="5" s="1"/>
  <c r="S269" i="5" s="1"/>
  <c r="S268" i="5" s="1"/>
  <c r="T272" i="5"/>
  <c r="T271" i="5" s="1"/>
  <c r="T270" i="5" s="1"/>
  <c r="T269" i="5" s="1"/>
  <c r="T268" i="5" s="1"/>
  <c r="U272" i="5"/>
  <c r="U271" i="5" s="1"/>
  <c r="U270" i="5" s="1"/>
  <c r="U269" i="5" s="1"/>
  <c r="U268" i="5" s="1"/>
  <c r="P273" i="5"/>
  <c r="Q273" i="5"/>
  <c r="R273" i="5"/>
  <c r="J279" i="5"/>
  <c r="K279" i="5"/>
  <c r="L279" i="5"/>
  <c r="M279" i="5"/>
  <c r="N279" i="5"/>
  <c r="O279" i="5"/>
  <c r="S279" i="5"/>
  <c r="T279" i="5"/>
  <c r="U279" i="5"/>
  <c r="P280" i="5"/>
  <c r="Q280" i="5"/>
  <c r="R280" i="5"/>
  <c r="J281" i="5"/>
  <c r="K281" i="5"/>
  <c r="L281" i="5"/>
  <c r="M281" i="5"/>
  <c r="N281" i="5"/>
  <c r="O281" i="5"/>
  <c r="S281" i="5"/>
  <c r="T281" i="5"/>
  <c r="U281" i="5"/>
  <c r="P282" i="5"/>
  <c r="Q282" i="5"/>
  <c r="R282" i="5"/>
  <c r="P283" i="5"/>
  <c r="Q283" i="5"/>
  <c r="R283" i="5"/>
  <c r="J286" i="5"/>
  <c r="K286" i="5"/>
  <c r="L286" i="5"/>
  <c r="M286" i="5"/>
  <c r="N286" i="5"/>
  <c r="O286" i="5"/>
  <c r="S286" i="5"/>
  <c r="T286" i="5"/>
  <c r="U286" i="5"/>
  <c r="P287" i="5"/>
  <c r="Q287" i="5"/>
  <c r="R287" i="5"/>
  <c r="J288" i="5"/>
  <c r="K288" i="5"/>
  <c r="L288" i="5"/>
  <c r="M288" i="5"/>
  <c r="N288" i="5"/>
  <c r="O288" i="5"/>
  <c r="R288" i="5" s="1"/>
  <c r="S288" i="5"/>
  <c r="T288" i="5"/>
  <c r="U288" i="5"/>
  <c r="P289" i="5"/>
  <c r="Q289" i="5"/>
  <c r="R289" i="5"/>
  <c r="P290" i="5"/>
  <c r="Q290" i="5"/>
  <c r="R290" i="5"/>
  <c r="J293" i="5"/>
  <c r="J292" i="5" s="1"/>
  <c r="K293" i="5"/>
  <c r="K292" i="5" s="1"/>
  <c r="L293" i="5"/>
  <c r="L292" i="5" s="1"/>
  <c r="M293" i="5"/>
  <c r="N293" i="5"/>
  <c r="N292" i="5" s="1"/>
  <c r="O293" i="5"/>
  <c r="O292" i="5" s="1"/>
  <c r="S293" i="5"/>
  <c r="S292" i="5" s="1"/>
  <c r="T293" i="5"/>
  <c r="T292" i="5" s="1"/>
  <c r="U293" i="5"/>
  <c r="U292" i="5" s="1"/>
  <c r="P294" i="5"/>
  <c r="Q294" i="5"/>
  <c r="R294" i="5"/>
  <c r="J296" i="5"/>
  <c r="J295" i="5" s="1"/>
  <c r="K296" i="5"/>
  <c r="K295" i="5" s="1"/>
  <c r="L296" i="5"/>
  <c r="L295" i="5" s="1"/>
  <c r="M296" i="5"/>
  <c r="M295" i="5" s="1"/>
  <c r="N296" i="5"/>
  <c r="O296" i="5"/>
  <c r="O295" i="5" s="1"/>
  <c r="S296" i="5"/>
  <c r="S295" i="5" s="1"/>
  <c r="T296" i="5"/>
  <c r="T295" i="5" s="1"/>
  <c r="U296" i="5"/>
  <c r="U295" i="5" s="1"/>
  <c r="P297" i="5"/>
  <c r="Q297" i="5"/>
  <c r="R297" i="5"/>
  <c r="J299" i="5"/>
  <c r="J298" i="5" s="1"/>
  <c r="K299" i="5"/>
  <c r="K298" i="5" s="1"/>
  <c r="L299" i="5"/>
  <c r="M299" i="5"/>
  <c r="N299" i="5"/>
  <c r="N298" i="5" s="1"/>
  <c r="O299" i="5"/>
  <c r="O298" i="5" s="1"/>
  <c r="S299" i="5"/>
  <c r="S298" i="5" s="1"/>
  <c r="T299" i="5"/>
  <c r="T298" i="5" s="1"/>
  <c r="U299" i="5"/>
  <c r="U298" i="5" s="1"/>
  <c r="P300" i="5"/>
  <c r="Q300" i="5"/>
  <c r="R300" i="5"/>
  <c r="J302" i="5"/>
  <c r="J301" i="5" s="1"/>
  <c r="K302" i="5"/>
  <c r="K301" i="5" s="1"/>
  <c r="L302" i="5"/>
  <c r="L301" i="5" s="1"/>
  <c r="M302" i="5"/>
  <c r="M301" i="5" s="1"/>
  <c r="N302" i="5"/>
  <c r="O302" i="5"/>
  <c r="O301" i="5" s="1"/>
  <c r="S302" i="5"/>
  <c r="S301" i="5" s="1"/>
  <c r="T302" i="5"/>
  <c r="T301" i="5" s="1"/>
  <c r="U302" i="5"/>
  <c r="U301" i="5" s="1"/>
  <c r="P303" i="5"/>
  <c r="Q303" i="5"/>
  <c r="R303" i="5"/>
  <c r="J305" i="5"/>
  <c r="J304" i="5" s="1"/>
  <c r="K305" i="5"/>
  <c r="K304" i="5" s="1"/>
  <c r="L305" i="5"/>
  <c r="L304" i="5" s="1"/>
  <c r="M305" i="5"/>
  <c r="N305" i="5"/>
  <c r="N304" i="5" s="1"/>
  <c r="O305" i="5"/>
  <c r="S305" i="5"/>
  <c r="S304" i="5" s="1"/>
  <c r="T305" i="5"/>
  <c r="T304" i="5" s="1"/>
  <c r="U305" i="5"/>
  <c r="U304" i="5" s="1"/>
  <c r="P306" i="5"/>
  <c r="Q306" i="5"/>
  <c r="R306" i="5"/>
  <c r="J308" i="5"/>
  <c r="K308" i="5"/>
  <c r="K307" i="5" s="1"/>
  <c r="L308" i="5"/>
  <c r="L307" i="5" s="1"/>
  <c r="M308" i="5"/>
  <c r="M307" i="5" s="1"/>
  <c r="N308" i="5"/>
  <c r="O308" i="5"/>
  <c r="O307" i="5" s="1"/>
  <c r="S308" i="5"/>
  <c r="S307" i="5" s="1"/>
  <c r="T308" i="5"/>
  <c r="T307" i="5" s="1"/>
  <c r="U308" i="5"/>
  <c r="U307" i="5" s="1"/>
  <c r="P309" i="5"/>
  <c r="Q309" i="5"/>
  <c r="R309" i="5"/>
  <c r="J312" i="5"/>
  <c r="K312" i="5"/>
  <c r="L312" i="5"/>
  <c r="M312" i="5"/>
  <c r="N312" i="5"/>
  <c r="O312" i="5"/>
  <c r="S312" i="5"/>
  <c r="T312" i="5"/>
  <c r="U312" i="5"/>
  <c r="P313" i="5"/>
  <c r="Q313" i="5"/>
  <c r="R313" i="5"/>
  <c r="J314" i="5"/>
  <c r="K314" i="5"/>
  <c r="L314" i="5"/>
  <c r="M314" i="5"/>
  <c r="N314" i="5"/>
  <c r="O314" i="5"/>
  <c r="S314" i="5"/>
  <c r="T314" i="5"/>
  <c r="U314" i="5"/>
  <c r="P315" i="5"/>
  <c r="Q315" i="5"/>
  <c r="R315" i="5"/>
  <c r="J322" i="5"/>
  <c r="J321" i="5" s="1"/>
  <c r="K322" i="5"/>
  <c r="K321" i="5" s="1"/>
  <c r="L322" i="5"/>
  <c r="L321" i="5" s="1"/>
  <c r="M322" i="5"/>
  <c r="N322" i="5"/>
  <c r="N321" i="5" s="1"/>
  <c r="N320" i="5" s="1"/>
  <c r="O322" i="5"/>
  <c r="S322" i="5"/>
  <c r="S321" i="5" s="1"/>
  <c r="S320" i="5" s="1"/>
  <c r="T322" i="5"/>
  <c r="T321" i="5" s="1"/>
  <c r="T320" i="5" s="1"/>
  <c r="U322" i="5"/>
  <c r="U321" i="5" s="1"/>
  <c r="U320" i="5" s="1"/>
  <c r="P323" i="5"/>
  <c r="Q323" i="5"/>
  <c r="R323" i="5"/>
  <c r="M329" i="5"/>
  <c r="M328" i="5" s="1"/>
  <c r="N329" i="5"/>
  <c r="N328" i="5" s="1"/>
  <c r="O329" i="5"/>
  <c r="O328" i="5" s="1"/>
  <c r="S329" i="5"/>
  <c r="S328" i="5" s="1"/>
  <c r="T329" i="5"/>
  <c r="T328" i="5" s="1"/>
  <c r="U329" i="5"/>
  <c r="U328" i="5" s="1"/>
  <c r="J330" i="5"/>
  <c r="P330" i="5" s="1"/>
  <c r="K330" i="5"/>
  <c r="K329" i="5" s="1"/>
  <c r="L330" i="5"/>
  <c r="R330" i="5" s="1"/>
  <c r="S332" i="5"/>
  <c r="S331" i="5" s="1"/>
  <c r="T332" i="5"/>
  <c r="T331" i="5" s="1"/>
  <c r="U332" i="5"/>
  <c r="U331" i="5" s="1"/>
  <c r="M333" i="5"/>
  <c r="N333" i="5"/>
  <c r="Q333" i="5" s="1"/>
  <c r="O333" i="5"/>
  <c r="O332" i="5" s="1"/>
  <c r="K338" i="5"/>
  <c r="K337" i="5" s="1"/>
  <c r="L338" i="5"/>
  <c r="M338" i="5"/>
  <c r="M337" i="5" s="1"/>
  <c r="N338" i="5"/>
  <c r="O338" i="5"/>
  <c r="O337" i="5" s="1"/>
  <c r="S338" i="5"/>
  <c r="S337" i="5" s="1"/>
  <c r="T338" i="5"/>
  <c r="T337" i="5" s="1"/>
  <c r="U338" i="5"/>
  <c r="U337" i="5" s="1"/>
  <c r="J339" i="5"/>
  <c r="J338" i="5" s="1"/>
  <c r="J337" i="5" s="1"/>
  <c r="Q339" i="5"/>
  <c r="R339" i="5"/>
  <c r="J345" i="5"/>
  <c r="J344" i="5" s="1"/>
  <c r="K345" i="5"/>
  <c r="K344" i="5" s="1"/>
  <c r="L345" i="5"/>
  <c r="M345" i="5"/>
  <c r="M344" i="5" s="1"/>
  <c r="N345" i="5"/>
  <c r="O345" i="5"/>
  <c r="O344" i="5" s="1"/>
  <c r="S345" i="5"/>
  <c r="S344" i="5" s="1"/>
  <c r="T345" i="5"/>
  <c r="T344" i="5" s="1"/>
  <c r="U345" i="5"/>
  <c r="U344" i="5" s="1"/>
  <c r="P346" i="5"/>
  <c r="Q346" i="5"/>
  <c r="R346" i="5"/>
  <c r="M348" i="5"/>
  <c r="N348" i="5"/>
  <c r="O348" i="5"/>
  <c r="S348" i="5"/>
  <c r="T348" i="5"/>
  <c r="U348" i="5"/>
  <c r="J349" i="5"/>
  <c r="J348" i="5" s="1"/>
  <c r="K349" i="5"/>
  <c r="Q349" i="5" s="1"/>
  <c r="L349" i="5"/>
  <c r="L348" i="5" s="1"/>
  <c r="J350" i="5"/>
  <c r="K350" i="5"/>
  <c r="L350" i="5"/>
  <c r="M350" i="5"/>
  <c r="N350" i="5"/>
  <c r="O350" i="5"/>
  <c r="S350" i="5"/>
  <c r="T350" i="5"/>
  <c r="U350" i="5"/>
  <c r="P351" i="5"/>
  <c r="Q351" i="5"/>
  <c r="R351" i="5"/>
  <c r="J356" i="5"/>
  <c r="K356" i="5"/>
  <c r="L356" i="5"/>
  <c r="M356" i="5"/>
  <c r="N356" i="5"/>
  <c r="O356" i="5"/>
  <c r="S356" i="5"/>
  <c r="T356" i="5"/>
  <c r="U356" i="5"/>
  <c r="J381" i="5"/>
  <c r="J380" i="5" s="1"/>
  <c r="J379" i="5" s="1"/>
  <c r="J378" i="5" s="1"/>
  <c r="J377" i="5" s="1"/>
  <c r="J353" i="5" s="1"/>
  <c r="K381" i="5"/>
  <c r="K380" i="5" s="1"/>
  <c r="L381" i="5"/>
  <c r="M381" i="5"/>
  <c r="M380" i="5" s="1"/>
  <c r="M379" i="5" s="1"/>
  <c r="M378" i="5" s="1"/>
  <c r="M377" i="5" s="1"/>
  <c r="M353" i="5" s="1"/>
  <c r="N381" i="5"/>
  <c r="O381" i="5"/>
  <c r="O380" i="5" s="1"/>
  <c r="O379" i="5" s="1"/>
  <c r="O378" i="5" s="1"/>
  <c r="O377" i="5" s="1"/>
  <c r="O353" i="5" s="1"/>
  <c r="S381" i="5"/>
  <c r="S380" i="5" s="1"/>
  <c r="S379" i="5" s="1"/>
  <c r="S378" i="5" s="1"/>
  <c r="S377" i="5" s="1"/>
  <c r="S353" i="5" s="1"/>
  <c r="T381" i="5"/>
  <c r="T380" i="5" s="1"/>
  <c r="T379" i="5" s="1"/>
  <c r="T378" i="5" s="1"/>
  <c r="T377" i="5" s="1"/>
  <c r="T353" i="5" s="1"/>
  <c r="U381" i="5"/>
  <c r="U380" i="5" s="1"/>
  <c r="U379" i="5" s="1"/>
  <c r="U378" i="5" s="1"/>
  <c r="U377" i="5" s="1"/>
  <c r="U353" i="5" s="1"/>
  <c r="P382" i="5"/>
  <c r="Q382" i="5"/>
  <c r="R382" i="5"/>
  <c r="J389" i="5"/>
  <c r="K389" i="5"/>
  <c r="L389" i="5"/>
  <c r="M389" i="5"/>
  <c r="N389" i="5"/>
  <c r="O389" i="5"/>
  <c r="S389" i="5"/>
  <c r="T389" i="5"/>
  <c r="U389" i="5"/>
  <c r="P390" i="5"/>
  <c r="Q390" i="5"/>
  <c r="R390" i="5"/>
  <c r="J391" i="5"/>
  <c r="K391" i="5"/>
  <c r="L391" i="5"/>
  <c r="M391" i="5"/>
  <c r="N391" i="5"/>
  <c r="O391" i="5"/>
  <c r="S391" i="5"/>
  <c r="T391" i="5"/>
  <c r="U391" i="5"/>
  <c r="P392" i="5"/>
  <c r="Q392" i="5"/>
  <c r="R392" i="5"/>
  <c r="J394" i="5"/>
  <c r="J393" i="5" s="1"/>
  <c r="K394" i="5"/>
  <c r="L394" i="5"/>
  <c r="L393" i="5" s="1"/>
  <c r="M394" i="5"/>
  <c r="M393" i="5" s="1"/>
  <c r="N394" i="5"/>
  <c r="N393" i="5" s="1"/>
  <c r="O394" i="5"/>
  <c r="O393" i="5" s="1"/>
  <c r="S394" i="5"/>
  <c r="S393" i="5" s="1"/>
  <c r="T394" i="5"/>
  <c r="T393" i="5" s="1"/>
  <c r="U394" i="5"/>
  <c r="U393" i="5" s="1"/>
  <c r="P395" i="5"/>
  <c r="Q395" i="5"/>
  <c r="R395" i="5"/>
  <c r="J397" i="5"/>
  <c r="J396" i="5" s="1"/>
  <c r="K397" i="5"/>
  <c r="L397" i="5"/>
  <c r="M397" i="5"/>
  <c r="M396" i="5" s="1"/>
  <c r="N397" i="5"/>
  <c r="N396" i="5" s="1"/>
  <c r="O397" i="5"/>
  <c r="O396" i="5" s="1"/>
  <c r="S397" i="5"/>
  <c r="S396" i="5" s="1"/>
  <c r="T397" i="5"/>
  <c r="T396" i="5" s="1"/>
  <c r="U397" i="5"/>
  <c r="U396" i="5" s="1"/>
  <c r="P398" i="5"/>
  <c r="Q398" i="5"/>
  <c r="R398" i="5"/>
  <c r="J400" i="5"/>
  <c r="J399" i="5" s="1"/>
  <c r="K400" i="5"/>
  <c r="K399" i="5" s="1"/>
  <c r="L400" i="5"/>
  <c r="M400" i="5"/>
  <c r="N400" i="5"/>
  <c r="N399" i="5" s="1"/>
  <c r="O400" i="5"/>
  <c r="O399" i="5" s="1"/>
  <c r="S400" i="5"/>
  <c r="S399" i="5" s="1"/>
  <c r="T400" i="5"/>
  <c r="T399" i="5" s="1"/>
  <c r="U400" i="5"/>
  <c r="U399" i="5" s="1"/>
  <c r="P401" i="5"/>
  <c r="Q401" i="5"/>
  <c r="R401" i="5"/>
  <c r="J403" i="5"/>
  <c r="K403" i="5"/>
  <c r="K402" i="5" s="1"/>
  <c r="L403" i="5"/>
  <c r="L402" i="5" s="1"/>
  <c r="M403" i="5"/>
  <c r="M402" i="5" s="1"/>
  <c r="N403" i="5"/>
  <c r="O403" i="5"/>
  <c r="O402" i="5" s="1"/>
  <c r="S403" i="5"/>
  <c r="S402" i="5" s="1"/>
  <c r="T403" i="5"/>
  <c r="T402" i="5" s="1"/>
  <c r="U403" i="5"/>
  <c r="U402" i="5" s="1"/>
  <c r="P404" i="5"/>
  <c r="Q404" i="5"/>
  <c r="R404" i="5"/>
  <c r="J415" i="5"/>
  <c r="J414" i="5" s="1"/>
  <c r="J413" i="5" s="1"/>
  <c r="K415" i="5"/>
  <c r="K414" i="5" s="1"/>
  <c r="L415" i="5"/>
  <c r="L414" i="5" s="1"/>
  <c r="M415" i="5"/>
  <c r="M414" i="5" s="1"/>
  <c r="M413" i="5" s="1"/>
  <c r="M412" i="5" s="1"/>
  <c r="N415" i="5"/>
  <c r="N414" i="5" s="1"/>
  <c r="N413" i="5" s="1"/>
  <c r="N412" i="5" s="1"/>
  <c r="O415" i="5"/>
  <c r="O414" i="5" s="1"/>
  <c r="O413" i="5" s="1"/>
  <c r="O412" i="5" s="1"/>
  <c r="S415" i="5"/>
  <c r="S414" i="5" s="1"/>
  <c r="S413" i="5" s="1"/>
  <c r="S412" i="5" s="1"/>
  <c r="T415" i="5"/>
  <c r="T414" i="5" s="1"/>
  <c r="T413" i="5" s="1"/>
  <c r="T412" i="5" s="1"/>
  <c r="U415" i="5"/>
  <c r="U414" i="5" s="1"/>
  <c r="U413" i="5" s="1"/>
  <c r="U412" i="5" s="1"/>
  <c r="P416" i="5"/>
  <c r="Q416" i="5"/>
  <c r="R416" i="5"/>
  <c r="J419" i="5"/>
  <c r="J418" i="5" s="1"/>
  <c r="K419" i="5"/>
  <c r="K418" i="5" s="1"/>
  <c r="L419" i="5"/>
  <c r="M419" i="5"/>
  <c r="M418" i="5" s="1"/>
  <c r="N419" i="5"/>
  <c r="N418" i="5" s="1"/>
  <c r="O419" i="5"/>
  <c r="O418" i="5" s="1"/>
  <c r="S419" i="5"/>
  <c r="S418" i="5" s="1"/>
  <c r="T419" i="5"/>
  <c r="T418" i="5" s="1"/>
  <c r="U419" i="5"/>
  <c r="U418" i="5" s="1"/>
  <c r="P420" i="5"/>
  <c r="Q420" i="5"/>
  <c r="R420" i="5"/>
  <c r="J422" i="5"/>
  <c r="J421" i="5" s="1"/>
  <c r="K422" i="5"/>
  <c r="K421" i="5" s="1"/>
  <c r="L422" i="5"/>
  <c r="L421" i="5" s="1"/>
  <c r="M422" i="5"/>
  <c r="M421" i="5" s="1"/>
  <c r="N422" i="5"/>
  <c r="N421" i="5" s="1"/>
  <c r="O422" i="5"/>
  <c r="O421" i="5" s="1"/>
  <c r="S422" i="5"/>
  <c r="S421" i="5" s="1"/>
  <c r="T422" i="5"/>
  <c r="T421" i="5" s="1"/>
  <c r="U422" i="5"/>
  <c r="U421" i="5" s="1"/>
  <c r="P423" i="5"/>
  <c r="Q423" i="5"/>
  <c r="R423" i="5"/>
  <c r="J425" i="5"/>
  <c r="J424" i="5" s="1"/>
  <c r="K425" i="5"/>
  <c r="K424" i="5" s="1"/>
  <c r="L425" i="5"/>
  <c r="L424" i="5" s="1"/>
  <c r="M425" i="5"/>
  <c r="M424" i="5" s="1"/>
  <c r="N425" i="5"/>
  <c r="N424" i="5" s="1"/>
  <c r="O425" i="5"/>
  <c r="O424" i="5" s="1"/>
  <c r="S425" i="5"/>
  <c r="S424" i="5" s="1"/>
  <c r="T425" i="5"/>
  <c r="T424" i="5" s="1"/>
  <c r="U425" i="5"/>
  <c r="U424" i="5" s="1"/>
  <c r="P426" i="5"/>
  <c r="Q426" i="5"/>
  <c r="R426" i="5"/>
  <c r="J431" i="5"/>
  <c r="J430" i="5" s="1"/>
  <c r="K431" i="5"/>
  <c r="L431" i="5"/>
  <c r="L430" i="5" s="1"/>
  <c r="M431" i="5"/>
  <c r="M430" i="5" s="1"/>
  <c r="M429" i="5" s="1"/>
  <c r="M428" i="5" s="1"/>
  <c r="N431" i="5"/>
  <c r="N430" i="5" s="1"/>
  <c r="N429" i="5" s="1"/>
  <c r="N428" i="5" s="1"/>
  <c r="O431" i="5"/>
  <c r="O430" i="5" s="1"/>
  <c r="O429" i="5" s="1"/>
  <c r="O428" i="5" s="1"/>
  <c r="S431" i="5"/>
  <c r="S430" i="5" s="1"/>
  <c r="S429" i="5" s="1"/>
  <c r="S428" i="5" s="1"/>
  <c r="T431" i="5"/>
  <c r="T430" i="5" s="1"/>
  <c r="T429" i="5" s="1"/>
  <c r="T428" i="5" s="1"/>
  <c r="U431" i="5"/>
  <c r="U430" i="5" s="1"/>
  <c r="U429" i="5" s="1"/>
  <c r="U428" i="5" s="1"/>
  <c r="P432" i="5"/>
  <c r="Q432" i="5"/>
  <c r="R432" i="5"/>
  <c r="P436" i="5"/>
  <c r="Q436" i="5"/>
  <c r="R436" i="5"/>
  <c r="J441" i="5"/>
  <c r="K441" i="5"/>
  <c r="L441" i="5"/>
  <c r="M441" i="5"/>
  <c r="N441" i="5"/>
  <c r="O441" i="5"/>
  <c r="S441" i="5"/>
  <c r="T441" i="5"/>
  <c r="U441" i="5"/>
  <c r="P442" i="5"/>
  <c r="Q442" i="5"/>
  <c r="R442" i="5"/>
  <c r="J443" i="5"/>
  <c r="K443" i="5"/>
  <c r="L443" i="5"/>
  <c r="M443" i="5"/>
  <c r="N443" i="5"/>
  <c r="O443" i="5"/>
  <c r="S443" i="5"/>
  <c r="T443" i="5"/>
  <c r="U443" i="5"/>
  <c r="P444" i="5"/>
  <c r="Q444" i="5"/>
  <c r="R444" i="5"/>
  <c r="J451" i="5"/>
  <c r="J450" i="5" s="1"/>
  <c r="K451" i="5"/>
  <c r="L451" i="5"/>
  <c r="L450" i="5" s="1"/>
  <c r="M451" i="5"/>
  <c r="N451" i="5"/>
  <c r="N450" i="5" s="1"/>
  <c r="N449" i="5" s="1"/>
  <c r="N448" i="5" s="1"/>
  <c r="O451" i="5"/>
  <c r="O450" i="5" s="1"/>
  <c r="O449" i="5" s="1"/>
  <c r="O448" i="5" s="1"/>
  <c r="S451" i="5"/>
  <c r="S450" i="5" s="1"/>
  <c r="S449" i="5" s="1"/>
  <c r="S448" i="5" s="1"/>
  <c r="T451" i="5"/>
  <c r="T450" i="5" s="1"/>
  <c r="T449" i="5" s="1"/>
  <c r="T448" i="5" s="1"/>
  <c r="U451" i="5"/>
  <c r="U450" i="5" s="1"/>
  <c r="U449" i="5" s="1"/>
  <c r="U448" i="5" s="1"/>
  <c r="P452" i="5"/>
  <c r="Q452" i="5"/>
  <c r="R452" i="5"/>
  <c r="K457" i="5"/>
  <c r="K456" i="5" s="1"/>
  <c r="L457" i="5"/>
  <c r="N457" i="5"/>
  <c r="O457" i="5"/>
  <c r="O456" i="5" s="1"/>
  <c r="T457" i="5"/>
  <c r="T456" i="5" s="1"/>
  <c r="U457" i="5"/>
  <c r="U456" i="5" s="1"/>
  <c r="J458" i="5"/>
  <c r="J457" i="5" s="1"/>
  <c r="J456" i="5" s="1"/>
  <c r="M458" i="5"/>
  <c r="Q458" i="5"/>
  <c r="R458" i="5"/>
  <c r="S458" i="5"/>
  <c r="S457" i="5" s="1"/>
  <c r="S456" i="5" s="1"/>
  <c r="J460" i="5"/>
  <c r="M460" i="5"/>
  <c r="M459" i="5" s="1"/>
  <c r="N460" i="5"/>
  <c r="N459" i="5" s="1"/>
  <c r="O460" i="5"/>
  <c r="O459" i="5" s="1"/>
  <c r="S460" i="5"/>
  <c r="S459" i="5" s="1"/>
  <c r="T460" i="5"/>
  <c r="T459" i="5" s="1"/>
  <c r="U460" i="5"/>
  <c r="U459" i="5" s="1"/>
  <c r="K461" i="5"/>
  <c r="L461" i="5"/>
  <c r="L460" i="5" s="1"/>
  <c r="L459" i="5" s="1"/>
  <c r="P461" i="5"/>
  <c r="J463" i="5"/>
  <c r="J462" i="5" s="1"/>
  <c r="K463" i="5"/>
  <c r="K462" i="5" s="1"/>
  <c r="L463" i="5"/>
  <c r="L462" i="5" s="1"/>
  <c r="M463" i="5"/>
  <c r="N463" i="5"/>
  <c r="N462" i="5" s="1"/>
  <c r="O463" i="5"/>
  <c r="S463" i="5"/>
  <c r="S462" i="5" s="1"/>
  <c r="T463" i="5"/>
  <c r="T462" i="5" s="1"/>
  <c r="U463" i="5"/>
  <c r="U462" i="5" s="1"/>
  <c r="P464" i="5"/>
  <c r="Q464" i="5"/>
  <c r="R464" i="5"/>
  <c r="J472" i="5"/>
  <c r="K472" i="5"/>
  <c r="K471" i="5" s="1"/>
  <c r="L472" i="5"/>
  <c r="L471" i="5" s="1"/>
  <c r="L470" i="5" s="1"/>
  <c r="L469" i="5" s="1"/>
  <c r="L468" i="5" s="1"/>
  <c r="M472" i="5"/>
  <c r="M471" i="5" s="1"/>
  <c r="M470" i="5" s="1"/>
  <c r="M469" i="5" s="1"/>
  <c r="M468" i="5" s="1"/>
  <c r="N472" i="5"/>
  <c r="O472" i="5"/>
  <c r="O471" i="5" s="1"/>
  <c r="O470" i="5" s="1"/>
  <c r="O469" i="5" s="1"/>
  <c r="O468" i="5" s="1"/>
  <c r="S472" i="5"/>
  <c r="S471" i="5" s="1"/>
  <c r="S470" i="5" s="1"/>
  <c r="S469" i="5" s="1"/>
  <c r="S468" i="5" s="1"/>
  <c r="T472" i="5"/>
  <c r="T471" i="5" s="1"/>
  <c r="T470" i="5" s="1"/>
  <c r="T469" i="5" s="1"/>
  <c r="T468" i="5" s="1"/>
  <c r="U472" i="5"/>
  <c r="U471" i="5" s="1"/>
  <c r="U470" i="5" s="1"/>
  <c r="U469" i="5" s="1"/>
  <c r="U468" i="5" s="1"/>
  <c r="J478" i="5"/>
  <c r="K478" i="5"/>
  <c r="K477" i="5" s="1"/>
  <c r="L478" i="5"/>
  <c r="L477" i="5" s="1"/>
  <c r="M478" i="5"/>
  <c r="M477" i="5" s="1"/>
  <c r="M476" i="5" s="1"/>
  <c r="M475" i="5" s="1"/>
  <c r="N478" i="5"/>
  <c r="O478" i="5"/>
  <c r="O477" i="5" s="1"/>
  <c r="O476" i="5" s="1"/>
  <c r="O475" i="5" s="1"/>
  <c r="S478" i="5"/>
  <c r="S477" i="5" s="1"/>
  <c r="S476" i="5" s="1"/>
  <c r="S475" i="5" s="1"/>
  <c r="T478" i="5"/>
  <c r="T477" i="5" s="1"/>
  <c r="T476" i="5" s="1"/>
  <c r="T475" i="5" s="1"/>
  <c r="U478" i="5"/>
  <c r="U477" i="5" s="1"/>
  <c r="U476" i="5" s="1"/>
  <c r="U475" i="5" s="1"/>
  <c r="J482" i="5"/>
  <c r="K482" i="5"/>
  <c r="K481" i="5" s="1"/>
  <c r="L482" i="5"/>
  <c r="L481" i="5" s="1"/>
  <c r="L480" i="5" s="1"/>
  <c r="M482" i="5"/>
  <c r="M481" i="5" s="1"/>
  <c r="M480" i="5" s="1"/>
  <c r="N482" i="5"/>
  <c r="O482" i="5"/>
  <c r="O481" i="5" s="1"/>
  <c r="O480" i="5" s="1"/>
  <c r="S482" i="5"/>
  <c r="S481" i="5" s="1"/>
  <c r="S480" i="5" s="1"/>
  <c r="T482" i="5"/>
  <c r="T481" i="5" s="1"/>
  <c r="T480" i="5" s="1"/>
  <c r="U482" i="5"/>
  <c r="U481" i="5" s="1"/>
  <c r="U480" i="5" s="1"/>
  <c r="J485" i="5"/>
  <c r="P485" i="5" s="1"/>
  <c r="K485" i="5"/>
  <c r="L485" i="5"/>
  <c r="L484" i="5" s="1"/>
  <c r="M485" i="5"/>
  <c r="M484" i="5" s="1"/>
  <c r="M483" i="5" s="1"/>
  <c r="N485" i="5"/>
  <c r="N484" i="5" s="1"/>
  <c r="N483" i="5" s="1"/>
  <c r="O485" i="5"/>
  <c r="S485" i="5"/>
  <c r="S484" i="5" s="1"/>
  <c r="S483" i="5" s="1"/>
  <c r="T485" i="5"/>
  <c r="T484" i="5" s="1"/>
  <c r="T483" i="5" s="1"/>
  <c r="U485" i="5"/>
  <c r="U484" i="5" s="1"/>
  <c r="U483" i="5" s="1"/>
  <c r="J489" i="5"/>
  <c r="K489" i="5"/>
  <c r="L489" i="5"/>
  <c r="L488" i="5" s="1"/>
  <c r="S489" i="5"/>
  <c r="S488" i="5" s="1"/>
  <c r="T489" i="5"/>
  <c r="T488" i="5" s="1"/>
  <c r="U489" i="5"/>
  <c r="U488" i="5" s="1"/>
  <c r="J491" i="5"/>
  <c r="K491" i="5"/>
  <c r="L491" i="5"/>
  <c r="L490" i="5" s="1"/>
  <c r="S491" i="5"/>
  <c r="S490" i="5" s="1"/>
  <c r="T491" i="5"/>
  <c r="T490" i="5" s="1"/>
  <c r="U491" i="5"/>
  <c r="U490" i="5" s="1"/>
  <c r="J495" i="5"/>
  <c r="K495" i="5"/>
  <c r="L495" i="5"/>
  <c r="L494" i="5" s="1"/>
  <c r="M495" i="5"/>
  <c r="M494" i="5" s="1"/>
  <c r="N495" i="5"/>
  <c r="N494" i="5" s="1"/>
  <c r="O495" i="5"/>
  <c r="S495" i="5"/>
  <c r="S494" i="5" s="1"/>
  <c r="T495" i="5"/>
  <c r="T494" i="5" s="1"/>
  <c r="U495" i="5"/>
  <c r="U494" i="5" s="1"/>
  <c r="J498" i="5"/>
  <c r="K498" i="5"/>
  <c r="L498" i="5"/>
  <c r="L497" i="5" s="1"/>
  <c r="M498" i="5"/>
  <c r="M497" i="5" s="1"/>
  <c r="M496" i="5" s="1"/>
  <c r="N498" i="5"/>
  <c r="N497" i="5" s="1"/>
  <c r="N496" i="5" s="1"/>
  <c r="O498" i="5"/>
  <c r="S498" i="5"/>
  <c r="S497" i="5" s="1"/>
  <c r="S496" i="5" s="1"/>
  <c r="T498" i="5"/>
  <c r="T497" i="5" s="1"/>
  <c r="T496" i="5" s="1"/>
  <c r="U498" i="5"/>
  <c r="U497" i="5" s="1"/>
  <c r="U496" i="5" s="1"/>
  <c r="M501" i="5"/>
  <c r="M500" i="5" s="1"/>
  <c r="N501" i="5"/>
  <c r="N500" i="5" s="1"/>
  <c r="O501" i="5"/>
  <c r="O500" i="5" s="1"/>
  <c r="S501" i="5"/>
  <c r="S500" i="5" s="1"/>
  <c r="T501" i="5"/>
  <c r="T500" i="5" s="1"/>
  <c r="U501" i="5"/>
  <c r="U500" i="5" s="1"/>
  <c r="J503" i="5"/>
  <c r="K503" i="5"/>
  <c r="L503" i="5"/>
  <c r="L502" i="5" s="1"/>
  <c r="M503" i="5"/>
  <c r="M502" i="5" s="1"/>
  <c r="N503" i="5"/>
  <c r="N502" i="5" s="1"/>
  <c r="O503" i="5"/>
  <c r="S503" i="5"/>
  <c r="S502" i="5" s="1"/>
  <c r="T503" i="5"/>
  <c r="T502" i="5" s="1"/>
  <c r="U503" i="5"/>
  <c r="U502" i="5" s="1"/>
  <c r="M506" i="5"/>
  <c r="M505" i="5" s="1"/>
  <c r="N506" i="5"/>
  <c r="N505" i="5" s="1"/>
  <c r="O506" i="5"/>
  <c r="O505" i="5" s="1"/>
  <c r="S506" i="5"/>
  <c r="S505" i="5" s="1"/>
  <c r="T506" i="5"/>
  <c r="T505" i="5" s="1"/>
  <c r="U506" i="5"/>
  <c r="U505" i="5" s="1"/>
  <c r="J508" i="5"/>
  <c r="K508" i="5"/>
  <c r="K507" i="5" s="1"/>
  <c r="L508" i="5"/>
  <c r="L507" i="5" s="1"/>
  <c r="M508" i="5"/>
  <c r="M507" i="5" s="1"/>
  <c r="N508" i="5"/>
  <c r="N507" i="5" s="1"/>
  <c r="O508" i="5"/>
  <c r="O507" i="5" s="1"/>
  <c r="S508" i="5"/>
  <c r="S507" i="5" s="1"/>
  <c r="T508" i="5"/>
  <c r="T507" i="5" s="1"/>
  <c r="U508" i="5"/>
  <c r="U507" i="5" s="1"/>
  <c r="P509" i="5"/>
  <c r="Q509" i="5"/>
  <c r="R509" i="5"/>
  <c r="J514" i="5"/>
  <c r="K514" i="5"/>
  <c r="L514" i="5"/>
  <c r="M514" i="5"/>
  <c r="M513" i="5" s="1"/>
  <c r="M512" i="5" s="1"/>
  <c r="M511" i="5" s="1"/>
  <c r="M510" i="5" s="1"/>
  <c r="N514" i="5"/>
  <c r="N513" i="5" s="1"/>
  <c r="N512" i="5" s="1"/>
  <c r="N511" i="5" s="1"/>
  <c r="N510" i="5" s="1"/>
  <c r="O514" i="5"/>
  <c r="O513" i="5" s="1"/>
  <c r="O512" i="5" s="1"/>
  <c r="O511" i="5" s="1"/>
  <c r="O510" i="5" s="1"/>
  <c r="S514" i="5"/>
  <c r="S513" i="5" s="1"/>
  <c r="S512" i="5" s="1"/>
  <c r="S511" i="5" s="1"/>
  <c r="S510" i="5" s="1"/>
  <c r="T514" i="5"/>
  <c r="T513" i="5" s="1"/>
  <c r="T512" i="5" s="1"/>
  <c r="T511" i="5" s="1"/>
  <c r="T510" i="5" s="1"/>
  <c r="U514" i="5"/>
  <c r="U513" i="5" s="1"/>
  <c r="U512" i="5" s="1"/>
  <c r="U511" i="5" s="1"/>
  <c r="U510" i="5" s="1"/>
  <c r="K520" i="5"/>
  <c r="K519" i="5" s="1"/>
  <c r="L520" i="5"/>
  <c r="M520" i="5"/>
  <c r="M519" i="5" s="1"/>
  <c r="M518" i="5" s="1"/>
  <c r="M517" i="5" s="1"/>
  <c r="N520" i="5"/>
  <c r="O520" i="5"/>
  <c r="O519" i="5" s="1"/>
  <c r="O518" i="5" s="1"/>
  <c r="O517" i="5" s="1"/>
  <c r="S520" i="5"/>
  <c r="S519" i="5" s="1"/>
  <c r="S518" i="5" s="1"/>
  <c r="S517" i="5" s="1"/>
  <c r="T520" i="5"/>
  <c r="T519" i="5" s="1"/>
  <c r="T518" i="5" s="1"/>
  <c r="T517" i="5" s="1"/>
  <c r="U520" i="5"/>
  <c r="U519" i="5" s="1"/>
  <c r="U518" i="5" s="1"/>
  <c r="U517" i="5" s="1"/>
  <c r="M524" i="5"/>
  <c r="N524" i="5"/>
  <c r="O524" i="5"/>
  <c r="O523" i="5" s="1"/>
  <c r="R523" i="5" s="1"/>
  <c r="S524" i="5"/>
  <c r="S523" i="5" s="1"/>
  <c r="T524" i="5"/>
  <c r="T523" i="5" s="1"/>
  <c r="U524" i="5"/>
  <c r="U523" i="5" s="1"/>
  <c r="J526" i="5"/>
  <c r="J525" i="5" s="1"/>
  <c r="K526" i="5"/>
  <c r="K525" i="5" s="1"/>
  <c r="L526" i="5"/>
  <c r="L525" i="5" s="1"/>
  <c r="L522" i="5" s="1"/>
  <c r="M526" i="5"/>
  <c r="M525" i="5" s="1"/>
  <c r="N526" i="5"/>
  <c r="N525" i="5" s="1"/>
  <c r="O526" i="5"/>
  <c r="O525" i="5" s="1"/>
  <c r="S526" i="5"/>
  <c r="S525" i="5" s="1"/>
  <c r="T526" i="5"/>
  <c r="T525" i="5" s="1"/>
  <c r="U526" i="5"/>
  <c r="U525" i="5" s="1"/>
  <c r="J529" i="5"/>
  <c r="K529" i="5"/>
  <c r="K528" i="5" s="1"/>
  <c r="L529" i="5"/>
  <c r="L528" i="5" s="1"/>
  <c r="M529" i="5"/>
  <c r="M528" i="5" s="1"/>
  <c r="N529" i="5"/>
  <c r="O529" i="5"/>
  <c r="O528" i="5" s="1"/>
  <c r="S529" i="5"/>
  <c r="S528" i="5" s="1"/>
  <c r="T529" i="5"/>
  <c r="T528" i="5" s="1"/>
  <c r="U529" i="5"/>
  <c r="U528" i="5" s="1"/>
  <c r="J531" i="5"/>
  <c r="K531" i="5"/>
  <c r="K530" i="5" s="1"/>
  <c r="L531" i="5"/>
  <c r="L530" i="5" s="1"/>
  <c r="M531" i="5"/>
  <c r="M530" i="5" s="1"/>
  <c r="N531" i="5"/>
  <c r="O531" i="5"/>
  <c r="O530" i="5" s="1"/>
  <c r="S531" i="5"/>
  <c r="S530" i="5" s="1"/>
  <c r="T531" i="5"/>
  <c r="T530" i="5" s="1"/>
  <c r="U531" i="5"/>
  <c r="U530" i="5" s="1"/>
  <c r="J535" i="5"/>
  <c r="K535" i="5"/>
  <c r="K534" i="5" s="1"/>
  <c r="L535" i="5"/>
  <c r="L534" i="5" s="1"/>
  <c r="M535" i="5"/>
  <c r="M534" i="5" s="1"/>
  <c r="N535" i="5"/>
  <c r="O535" i="5"/>
  <c r="O534" i="5" s="1"/>
  <c r="S535" i="5"/>
  <c r="S534" i="5" s="1"/>
  <c r="T535" i="5"/>
  <c r="T534" i="5" s="1"/>
  <c r="U535" i="5"/>
  <c r="U534" i="5" s="1"/>
  <c r="J545" i="5"/>
  <c r="J544" i="5" s="1"/>
  <c r="K545" i="5"/>
  <c r="K544" i="5" s="1"/>
  <c r="L545" i="5"/>
  <c r="L544" i="5" s="1"/>
  <c r="N545" i="5"/>
  <c r="N544" i="5" s="1"/>
  <c r="O545" i="5"/>
  <c r="S545" i="5"/>
  <c r="S544" i="5" s="1"/>
  <c r="T545" i="5"/>
  <c r="T544" i="5" s="1"/>
  <c r="U545" i="5"/>
  <c r="U544" i="5" s="1"/>
  <c r="J547" i="5"/>
  <c r="J546" i="5" s="1"/>
  <c r="K547" i="5"/>
  <c r="K546" i="5" s="1"/>
  <c r="L547" i="5"/>
  <c r="N547" i="5"/>
  <c r="N546" i="5" s="1"/>
  <c r="O547" i="5"/>
  <c r="O546" i="5" s="1"/>
  <c r="S547" i="5"/>
  <c r="S546" i="5" s="1"/>
  <c r="T547" i="5"/>
  <c r="T546" i="5" s="1"/>
  <c r="U547" i="5"/>
  <c r="U546" i="5" s="1"/>
  <c r="J554" i="5"/>
  <c r="K554" i="5"/>
  <c r="K553" i="5" s="1"/>
  <c r="L554" i="5"/>
  <c r="L553" i="5" s="1"/>
  <c r="M554" i="5"/>
  <c r="M553" i="5" s="1"/>
  <c r="M552" i="5" s="1"/>
  <c r="N554" i="5"/>
  <c r="N553" i="5" s="1"/>
  <c r="N552" i="5" s="1"/>
  <c r="O554" i="5"/>
  <c r="S554" i="5"/>
  <c r="S553" i="5" s="1"/>
  <c r="S552" i="5" s="1"/>
  <c r="T554" i="5"/>
  <c r="T553" i="5" s="1"/>
  <c r="T552" i="5" s="1"/>
  <c r="U554" i="5"/>
  <c r="U553" i="5" s="1"/>
  <c r="U552" i="5" s="1"/>
  <c r="J557" i="5"/>
  <c r="J556" i="5" s="1"/>
  <c r="J555" i="5" s="1"/>
  <c r="K557" i="5"/>
  <c r="K556" i="5" s="1"/>
  <c r="L557" i="5"/>
  <c r="L556" i="5" s="1"/>
  <c r="S557" i="5"/>
  <c r="S556" i="5" s="1"/>
  <c r="S555" i="5" s="1"/>
  <c r="T557" i="5"/>
  <c r="T556" i="5" s="1"/>
  <c r="T555" i="5" s="1"/>
  <c r="U557" i="5"/>
  <c r="U556" i="5" s="1"/>
  <c r="U555" i="5" s="1"/>
  <c r="J560" i="5"/>
  <c r="K560" i="5"/>
  <c r="K559" i="5" s="1"/>
  <c r="L560" i="5"/>
  <c r="L559" i="5" s="1"/>
  <c r="L558" i="5" s="1"/>
  <c r="M560" i="5"/>
  <c r="M559" i="5" s="1"/>
  <c r="M558" i="5" s="1"/>
  <c r="N560" i="5"/>
  <c r="N559" i="5" s="1"/>
  <c r="N558" i="5" s="1"/>
  <c r="O560" i="5"/>
  <c r="O559" i="5" s="1"/>
  <c r="O558" i="5" s="1"/>
  <c r="S560" i="5"/>
  <c r="S559" i="5" s="1"/>
  <c r="S558" i="5" s="1"/>
  <c r="T560" i="5"/>
  <c r="T559" i="5" s="1"/>
  <c r="T558" i="5" s="1"/>
  <c r="U560" i="5"/>
  <c r="U559" i="5" s="1"/>
  <c r="U558" i="5" s="1"/>
  <c r="J563" i="5"/>
  <c r="K563" i="5"/>
  <c r="K562" i="5" s="1"/>
  <c r="L563" i="5"/>
  <c r="L562" i="5" s="1"/>
  <c r="L561" i="5" s="1"/>
  <c r="M563" i="5"/>
  <c r="M562" i="5" s="1"/>
  <c r="M561" i="5" s="1"/>
  <c r="N563" i="5"/>
  <c r="N562" i="5" s="1"/>
  <c r="N561" i="5" s="1"/>
  <c r="O563" i="5"/>
  <c r="O562" i="5" s="1"/>
  <c r="O561" i="5" s="1"/>
  <c r="S563" i="5"/>
  <c r="S562" i="5" s="1"/>
  <c r="S561" i="5" s="1"/>
  <c r="T563" i="5"/>
  <c r="T562" i="5" s="1"/>
  <c r="T561" i="5" s="1"/>
  <c r="U563" i="5"/>
  <c r="U562" i="5" s="1"/>
  <c r="U561" i="5" s="1"/>
  <c r="J569" i="5"/>
  <c r="P569" i="5" s="1"/>
  <c r="K569" i="5"/>
  <c r="K568" i="5" s="1"/>
  <c r="L569" i="5"/>
  <c r="L568" i="5" s="1"/>
  <c r="M569" i="5"/>
  <c r="M568" i="5" s="1"/>
  <c r="M567" i="5" s="1"/>
  <c r="M566" i="5" s="1"/>
  <c r="N569" i="5"/>
  <c r="N568" i="5" s="1"/>
  <c r="N567" i="5" s="1"/>
  <c r="N566" i="5" s="1"/>
  <c r="O569" i="5"/>
  <c r="S569" i="5"/>
  <c r="S568" i="5" s="1"/>
  <c r="S567" i="5" s="1"/>
  <c r="S566" i="5" s="1"/>
  <c r="T569" i="5"/>
  <c r="T568" i="5" s="1"/>
  <c r="T567" i="5" s="1"/>
  <c r="T566" i="5" s="1"/>
  <c r="U569" i="5"/>
  <c r="U568" i="5" s="1"/>
  <c r="U567" i="5" s="1"/>
  <c r="U566" i="5" s="1"/>
  <c r="J573" i="5"/>
  <c r="K573" i="5"/>
  <c r="K572" i="5" s="1"/>
  <c r="L573" i="5"/>
  <c r="L572" i="5" s="1"/>
  <c r="M573" i="5"/>
  <c r="M572" i="5" s="1"/>
  <c r="N573" i="5"/>
  <c r="N572" i="5" s="1"/>
  <c r="O573" i="5"/>
  <c r="S573" i="5"/>
  <c r="S572" i="5" s="1"/>
  <c r="T573" i="5"/>
  <c r="T572" i="5" s="1"/>
  <c r="U573" i="5"/>
  <c r="U572" i="5" s="1"/>
  <c r="J575" i="5"/>
  <c r="K575" i="5"/>
  <c r="K574" i="5" s="1"/>
  <c r="L575" i="5"/>
  <c r="L574" i="5" s="1"/>
  <c r="M575" i="5"/>
  <c r="M574" i="5" s="1"/>
  <c r="N575" i="5"/>
  <c r="O575" i="5"/>
  <c r="O574" i="5" s="1"/>
  <c r="S575" i="5"/>
  <c r="S574" i="5" s="1"/>
  <c r="T575" i="5"/>
  <c r="T574" i="5" s="1"/>
  <c r="U575" i="5"/>
  <c r="U574" i="5" s="1"/>
  <c r="J585" i="5"/>
  <c r="K585" i="5"/>
  <c r="K584" i="5" s="1"/>
  <c r="L585" i="5"/>
  <c r="L584" i="5" s="1"/>
  <c r="L583" i="5" s="1"/>
  <c r="M585" i="5"/>
  <c r="M584" i="5" s="1"/>
  <c r="M583" i="5" s="1"/>
  <c r="N585" i="5"/>
  <c r="O585" i="5"/>
  <c r="S585" i="5"/>
  <c r="S584" i="5" s="1"/>
  <c r="S583" i="5" s="1"/>
  <c r="T585" i="5"/>
  <c r="T584" i="5" s="1"/>
  <c r="T583" i="5" s="1"/>
  <c r="U585" i="5"/>
  <c r="U584" i="5" s="1"/>
  <c r="U583" i="5" s="1"/>
  <c r="J588" i="5"/>
  <c r="K588" i="5"/>
  <c r="K587" i="5" s="1"/>
  <c r="L588" i="5"/>
  <c r="L587" i="5" s="1"/>
  <c r="L586" i="5" s="1"/>
  <c r="M588" i="5"/>
  <c r="M587" i="5" s="1"/>
  <c r="M586" i="5" s="1"/>
  <c r="N588" i="5"/>
  <c r="N587" i="5" s="1"/>
  <c r="N586" i="5" s="1"/>
  <c r="O588" i="5"/>
  <c r="O587" i="5" s="1"/>
  <c r="S588" i="5"/>
  <c r="S587" i="5" s="1"/>
  <c r="S586" i="5" s="1"/>
  <c r="T588" i="5"/>
  <c r="T587" i="5" s="1"/>
  <c r="T586" i="5" s="1"/>
  <c r="U588" i="5"/>
  <c r="U587" i="5" s="1"/>
  <c r="U586" i="5" s="1"/>
  <c r="J592" i="5"/>
  <c r="K592" i="5"/>
  <c r="K591" i="5" s="1"/>
  <c r="L592" i="5"/>
  <c r="L591" i="5" s="1"/>
  <c r="M592" i="5"/>
  <c r="M591" i="5" s="1"/>
  <c r="M590" i="5" s="1"/>
  <c r="M589" i="5" s="1"/>
  <c r="N592" i="5"/>
  <c r="O592" i="5"/>
  <c r="O591" i="5" s="1"/>
  <c r="O590" i="5" s="1"/>
  <c r="O589" i="5" s="1"/>
  <c r="S592" i="5"/>
  <c r="S591" i="5" s="1"/>
  <c r="S590" i="5" s="1"/>
  <c r="S589" i="5" s="1"/>
  <c r="T592" i="5"/>
  <c r="T591" i="5" s="1"/>
  <c r="T590" i="5" s="1"/>
  <c r="T589" i="5" s="1"/>
  <c r="U592" i="5"/>
  <c r="U591" i="5" s="1"/>
  <c r="U590" i="5" s="1"/>
  <c r="U589" i="5" s="1"/>
  <c r="J598" i="5"/>
  <c r="K598" i="5"/>
  <c r="K597" i="5" s="1"/>
  <c r="L598" i="5"/>
  <c r="L597" i="5" s="1"/>
  <c r="M598" i="5"/>
  <c r="M597" i="5" s="1"/>
  <c r="N598" i="5"/>
  <c r="O598" i="5"/>
  <c r="O597" i="5" s="1"/>
  <c r="S598" i="5"/>
  <c r="S597" i="5" s="1"/>
  <c r="T598" i="5"/>
  <c r="T597" i="5" s="1"/>
  <c r="U598" i="5"/>
  <c r="U597" i="5" s="1"/>
  <c r="J600" i="5"/>
  <c r="K600" i="5"/>
  <c r="K599" i="5" s="1"/>
  <c r="L600" i="5"/>
  <c r="L599" i="5" s="1"/>
  <c r="M600" i="5"/>
  <c r="M599" i="5" s="1"/>
  <c r="N600" i="5"/>
  <c r="O600" i="5"/>
  <c r="O599" i="5" s="1"/>
  <c r="S600" i="5"/>
  <c r="S599" i="5" s="1"/>
  <c r="T600" i="5"/>
  <c r="T599" i="5" s="1"/>
  <c r="U600" i="5"/>
  <c r="U599" i="5" s="1"/>
  <c r="J602" i="5"/>
  <c r="K602" i="5"/>
  <c r="K601" i="5" s="1"/>
  <c r="L602" i="5"/>
  <c r="L601" i="5" s="1"/>
  <c r="M602" i="5"/>
  <c r="M601" i="5" s="1"/>
  <c r="N602" i="5"/>
  <c r="N601" i="5" s="1"/>
  <c r="O602" i="5"/>
  <c r="O601" i="5" s="1"/>
  <c r="S602" i="5"/>
  <c r="S601" i="5" s="1"/>
  <c r="T602" i="5"/>
  <c r="T601" i="5" s="1"/>
  <c r="U602" i="5"/>
  <c r="U601" i="5" s="1"/>
  <c r="J608" i="5"/>
  <c r="K608" i="5"/>
  <c r="K607" i="5" s="1"/>
  <c r="L608" i="5"/>
  <c r="L607" i="5" s="1"/>
  <c r="M608" i="5"/>
  <c r="M607" i="5" s="1"/>
  <c r="N608" i="5"/>
  <c r="O608" i="5"/>
  <c r="O607" i="5" s="1"/>
  <c r="S608" i="5"/>
  <c r="S607" i="5" s="1"/>
  <c r="T608" i="5"/>
  <c r="T607" i="5" s="1"/>
  <c r="U608" i="5"/>
  <c r="U607" i="5" s="1"/>
  <c r="J610" i="5"/>
  <c r="J609" i="5" s="1"/>
  <c r="K610" i="5"/>
  <c r="K609" i="5" s="1"/>
  <c r="L610" i="5"/>
  <c r="L609" i="5" s="1"/>
  <c r="M610" i="5"/>
  <c r="M609" i="5" s="1"/>
  <c r="N610" i="5"/>
  <c r="O610" i="5"/>
  <c r="O609" i="5" s="1"/>
  <c r="S610" i="5"/>
  <c r="S609" i="5" s="1"/>
  <c r="T610" i="5"/>
  <c r="T609" i="5" s="1"/>
  <c r="U610" i="5"/>
  <c r="U609" i="5" s="1"/>
  <c r="J612" i="5"/>
  <c r="P612" i="5" s="1"/>
  <c r="K612" i="5"/>
  <c r="K611" i="5" s="1"/>
  <c r="L612" i="5"/>
  <c r="L611" i="5" s="1"/>
  <c r="M612" i="5"/>
  <c r="M611" i="5" s="1"/>
  <c r="N612" i="5"/>
  <c r="O612" i="5"/>
  <c r="S612" i="5"/>
  <c r="S611" i="5" s="1"/>
  <c r="T612" i="5"/>
  <c r="T611" i="5" s="1"/>
  <c r="U612" i="5"/>
  <c r="U611" i="5" s="1"/>
  <c r="J616" i="5"/>
  <c r="J615" i="5" s="1"/>
  <c r="J614" i="5" s="1"/>
  <c r="J613" i="5" s="1"/>
  <c r="K616" i="5"/>
  <c r="K615" i="5" s="1"/>
  <c r="L616" i="5"/>
  <c r="L615" i="5" s="1"/>
  <c r="M616" i="5"/>
  <c r="M615" i="5" s="1"/>
  <c r="M614" i="5" s="1"/>
  <c r="M613" i="5" s="1"/>
  <c r="N616" i="5"/>
  <c r="O616" i="5"/>
  <c r="O615" i="5" s="1"/>
  <c r="O614" i="5" s="1"/>
  <c r="O613" i="5" s="1"/>
  <c r="T616" i="5"/>
  <c r="T615" i="5" s="1"/>
  <c r="T614" i="5" s="1"/>
  <c r="T613" i="5" s="1"/>
  <c r="U616" i="5"/>
  <c r="U615" i="5" s="1"/>
  <c r="U614" i="5" s="1"/>
  <c r="U613" i="5" s="1"/>
  <c r="J625" i="5"/>
  <c r="K625" i="5"/>
  <c r="K624" i="5" s="1"/>
  <c r="L625" i="5"/>
  <c r="L624" i="5" s="1"/>
  <c r="M625" i="5"/>
  <c r="M624" i="5" s="1"/>
  <c r="M623" i="5" s="1"/>
  <c r="M622" i="5" s="1"/>
  <c r="M621" i="5" s="1"/>
  <c r="N625" i="5"/>
  <c r="N624" i="5" s="1"/>
  <c r="N623" i="5" s="1"/>
  <c r="N622" i="5" s="1"/>
  <c r="N621" i="5" s="1"/>
  <c r="O625" i="5"/>
  <c r="O624" i="5" s="1"/>
  <c r="O623" i="5" s="1"/>
  <c r="O622" i="5" s="1"/>
  <c r="O621" i="5" s="1"/>
  <c r="S625" i="5"/>
  <c r="S624" i="5" s="1"/>
  <c r="S623" i="5" s="1"/>
  <c r="S622" i="5" s="1"/>
  <c r="S621" i="5" s="1"/>
  <c r="T625" i="5"/>
  <c r="T624" i="5" s="1"/>
  <c r="T623" i="5" s="1"/>
  <c r="T622" i="5" s="1"/>
  <c r="T621" i="5" s="1"/>
  <c r="U625" i="5"/>
  <c r="U624" i="5" s="1"/>
  <c r="U623" i="5" s="1"/>
  <c r="U622" i="5" s="1"/>
  <c r="U621" i="5" s="1"/>
  <c r="J637" i="5"/>
  <c r="J636" i="5" s="1"/>
  <c r="J635" i="5" s="1"/>
  <c r="J634" i="5" s="1"/>
  <c r="J628" i="5" s="1"/>
  <c r="K637" i="5"/>
  <c r="K636" i="5" s="1"/>
  <c r="L637" i="5"/>
  <c r="M637" i="5"/>
  <c r="M636" i="5" s="1"/>
  <c r="M635" i="5" s="1"/>
  <c r="M634" i="5" s="1"/>
  <c r="M628" i="5" s="1"/>
  <c r="N637" i="5"/>
  <c r="O637" i="5"/>
  <c r="O636" i="5" s="1"/>
  <c r="O635" i="5" s="1"/>
  <c r="O634" i="5" s="1"/>
  <c r="O628" i="5" s="1"/>
  <c r="S637" i="5"/>
  <c r="S636" i="5" s="1"/>
  <c r="S635" i="5" s="1"/>
  <c r="S634" i="5" s="1"/>
  <c r="S628" i="5" s="1"/>
  <c r="T637" i="5"/>
  <c r="T636" i="5" s="1"/>
  <c r="T635" i="5" s="1"/>
  <c r="T634" i="5" s="1"/>
  <c r="T628" i="5" s="1"/>
  <c r="U637" i="5"/>
  <c r="U636" i="5" s="1"/>
  <c r="U635" i="5" s="1"/>
  <c r="U634" i="5" s="1"/>
  <c r="U628" i="5" s="1"/>
  <c r="M643" i="5"/>
  <c r="O643" i="5"/>
  <c r="O642" i="5" s="1"/>
  <c r="R642" i="5" s="1"/>
  <c r="S643" i="5"/>
  <c r="S642" i="5" s="1"/>
  <c r="S641" i="5" s="1"/>
  <c r="T643" i="5"/>
  <c r="T642" i="5" s="1"/>
  <c r="T641" i="5" s="1"/>
  <c r="U643" i="5"/>
  <c r="U642" i="5" s="1"/>
  <c r="U641" i="5" s="1"/>
  <c r="J645" i="5"/>
  <c r="J644" i="5" s="1"/>
  <c r="L645" i="5"/>
  <c r="L644" i="5" s="1"/>
  <c r="L640" i="5" s="1"/>
  <c r="N646" i="5"/>
  <c r="N645" i="5" s="1"/>
  <c r="N644" i="5" s="1"/>
  <c r="O646" i="5"/>
  <c r="S646" i="5"/>
  <c r="S645" i="5" s="1"/>
  <c r="S644" i="5" s="1"/>
  <c r="T646" i="5"/>
  <c r="T645" i="5" s="1"/>
  <c r="T644" i="5" s="1"/>
  <c r="U646" i="5"/>
  <c r="U645" i="5" s="1"/>
  <c r="U644" i="5" s="1"/>
  <c r="U640" i="5" s="1"/>
  <c r="J658" i="5"/>
  <c r="J657" i="5" s="1"/>
  <c r="K658" i="5"/>
  <c r="L658" i="5"/>
  <c r="L657" i="5" s="1"/>
  <c r="M658" i="5"/>
  <c r="N658" i="5"/>
  <c r="N657" i="5" s="1"/>
  <c r="N656" i="5" s="1"/>
  <c r="O658" i="5"/>
  <c r="O657" i="5" s="1"/>
  <c r="O656" i="5" s="1"/>
  <c r="S658" i="5"/>
  <c r="S657" i="5" s="1"/>
  <c r="S656" i="5" s="1"/>
  <c r="T658" i="5"/>
  <c r="T657" i="5" s="1"/>
  <c r="T656" i="5" s="1"/>
  <c r="U658" i="5"/>
  <c r="U657" i="5" s="1"/>
  <c r="U656" i="5" s="1"/>
  <c r="J661" i="5"/>
  <c r="J660" i="5" s="1"/>
  <c r="K661" i="5"/>
  <c r="K660" i="5" s="1"/>
  <c r="L661" i="5"/>
  <c r="L660" i="5" s="1"/>
  <c r="M661" i="5"/>
  <c r="N661" i="5"/>
  <c r="N660" i="5" s="1"/>
  <c r="N659" i="5" s="1"/>
  <c r="O661" i="5"/>
  <c r="S661" i="5"/>
  <c r="S660" i="5" s="1"/>
  <c r="S659" i="5" s="1"/>
  <c r="T661" i="5"/>
  <c r="T660" i="5" s="1"/>
  <c r="T659" i="5" s="1"/>
  <c r="U661" i="5"/>
  <c r="U660" i="5" s="1"/>
  <c r="U659" i="5" s="1"/>
  <c r="J667" i="5"/>
  <c r="J666" i="5" s="1"/>
  <c r="K667" i="5"/>
  <c r="L667" i="5"/>
  <c r="L666" i="5" s="1"/>
  <c r="M667" i="5"/>
  <c r="N667" i="5"/>
  <c r="N666" i="5" s="1"/>
  <c r="N665" i="5" s="1"/>
  <c r="O667" i="5"/>
  <c r="O666" i="5" s="1"/>
  <c r="O665" i="5" s="1"/>
  <c r="S667" i="5"/>
  <c r="S666" i="5" s="1"/>
  <c r="S665" i="5" s="1"/>
  <c r="T667" i="5"/>
  <c r="T666" i="5" s="1"/>
  <c r="T665" i="5" s="1"/>
  <c r="U667" i="5"/>
  <c r="U666" i="5" s="1"/>
  <c r="U665" i="5" s="1"/>
  <c r="J670" i="5"/>
  <c r="J669" i="5" s="1"/>
  <c r="K670" i="5"/>
  <c r="L670" i="5"/>
  <c r="L669" i="5" s="1"/>
  <c r="M670" i="5"/>
  <c r="N670" i="5"/>
  <c r="N669" i="5" s="1"/>
  <c r="N668" i="5" s="1"/>
  <c r="O670" i="5"/>
  <c r="S670" i="5"/>
  <c r="S669" i="5" s="1"/>
  <c r="S668" i="5" s="1"/>
  <c r="T670" i="5"/>
  <c r="T669" i="5" s="1"/>
  <c r="T668" i="5" s="1"/>
  <c r="U670" i="5"/>
  <c r="U669" i="5" s="1"/>
  <c r="U668" i="5" s="1"/>
  <c r="J675" i="5"/>
  <c r="K675" i="5"/>
  <c r="L675" i="5"/>
  <c r="M675" i="5"/>
  <c r="N675" i="5"/>
  <c r="O675" i="5"/>
  <c r="S675" i="5"/>
  <c r="T675" i="5"/>
  <c r="U675" i="5"/>
  <c r="J746" i="5"/>
  <c r="J745" i="5" s="1"/>
  <c r="K746" i="5"/>
  <c r="L746" i="5"/>
  <c r="L745" i="5" s="1"/>
  <c r="T746" i="5"/>
  <c r="T745" i="5" s="1"/>
  <c r="T744" i="5" s="1"/>
  <c r="U746" i="5"/>
  <c r="U745" i="5" s="1"/>
  <c r="U744" i="5" s="1"/>
  <c r="J749" i="5"/>
  <c r="J748" i="5" s="1"/>
  <c r="K749" i="5"/>
  <c r="L749" i="5"/>
  <c r="L748" i="5" s="1"/>
  <c r="M749" i="5"/>
  <c r="N749" i="5"/>
  <c r="N748" i="5" s="1"/>
  <c r="O749" i="5"/>
  <c r="S749" i="5"/>
  <c r="S748" i="5" s="1"/>
  <c r="T749" i="5"/>
  <c r="T748" i="5" s="1"/>
  <c r="U749" i="5"/>
  <c r="U748" i="5" s="1"/>
  <c r="J751" i="5"/>
  <c r="J750" i="5" s="1"/>
  <c r="K751" i="5"/>
  <c r="K750" i="5" s="1"/>
  <c r="L751" i="5"/>
  <c r="L750" i="5" s="1"/>
  <c r="S751" i="5"/>
  <c r="S750" i="5" s="1"/>
  <c r="T751" i="5"/>
  <c r="T750" i="5" s="1"/>
  <c r="U751" i="5"/>
  <c r="U750" i="5" s="1"/>
  <c r="J753" i="5"/>
  <c r="J752" i="5" s="1"/>
  <c r="K753" i="5"/>
  <c r="L753" i="5"/>
  <c r="L752" i="5" s="1"/>
  <c r="M753" i="5"/>
  <c r="N753" i="5"/>
  <c r="N752" i="5" s="1"/>
  <c r="O753" i="5"/>
  <c r="O752" i="5" s="1"/>
  <c r="S753" i="5"/>
  <c r="S752" i="5" s="1"/>
  <c r="T753" i="5"/>
  <c r="T752" i="5" s="1"/>
  <c r="U753" i="5"/>
  <c r="U752" i="5" s="1"/>
  <c r="J769" i="5"/>
  <c r="J768" i="5" s="1"/>
  <c r="K769" i="5"/>
  <c r="L769" i="5"/>
  <c r="L768" i="5" s="1"/>
  <c r="M769" i="5"/>
  <c r="N769" i="5"/>
  <c r="N768" i="5" s="1"/>
  <c r="N767" i="5" s="1"/>
  <c r="O769" i="5"/>
  <c r="T769" i="5"/>
  <c r="T768" i="5" s="1"/>
  <c r="T767" i="5" s="1"/>
  <c r="U769" i="5"/>
  <c r="U768" i="5" s="1"/>
  <c r="U767" i="5" s="1"/>
  <c r="J772" i="5"/>
  <c r="J771" i="5" s="1"/>
  <c r="K772" i="5"/>
  <c r="L772" i="5"/>
  <c r="L771" i="5" s="1"/>
  <c r="M772" i="5"/>
  <c r="N772" i="5"/>
  <c r="N771" i="5" s="1"/>
  <c r="N770" i="5" s="1"/>
  <c r="O772" i="5"/>
  <c r="T772" i="5"/>
  <c r="T771" i="5" s="1"/>
  <c r="T770" i="5" s="1"/>
  <c r="U772" i="5"/>
  <c r="U771" i="5" s="1"/>
  <c r="U770" i="5" s="1"/>
  <c r="J783" i="5"/>
  <c r="J782" i="5" s="1"/>
  <c r="K783" i="5"/>
  <c r="L783" i="5"/>
  <c r="L782" i="5" s="1"/>
  <c r="M783" i="5"/>
  <c r="N783" i="5"/>
  <c r="N782" i="5" s="1"/>
  <c r="N781" i="5" s="1"/>
  <c r="N777" i="5" s="1"/>
  <c r="N776" i="5" s="1"/>
  <c r="O783" i="5"/>
  <c r="S783" i="5"/>
  <c r="S782" i="5" s="1"/>
  <c r="S781" i="5" s="1"/>
  <c r="S777" i="5" s="1"/>
  <c r="S776" i="5" s="1"/>
  <c r="T783" i="5"/>
  <c r="T782" i="5" s="1"/>
  <c r="T781" i="5" s="1"/>
  <c r="T777" i="5" s="1"/>
  <c r="T776" i="5" s="1"/>
  <c r="U783" i="5"/>
  <c r="U782" i="5" s="1"/>
  <c r="U781" i="5" s="1"/>
  <c r="U777" i="5" s="1"/>
  <c r="U776" i="5" s="1"/>
  <c r="M787" i="5"/>
  <c r="M786" i="5" s="1"/>
  <c r="N787" i="5"/>
  <c r="O787" i="5"/>
  <c r="S787" i="5"/>
  <c r="S786" i="5" s="1"/>
  <c r="S785" i="5" s="1"/>
  <c r="S784" i="5" s="1"/>
  <c r="T787" i="5"/>
  <c r="T786" i="5" s="1"/>
  <c r="T785" i="5" s="1"/>
  <c r="T784" i="5" s="1"/>
  <c r="U787" i="5"/>
  <c r="U786" i="5" s="1"/>
  <c r="U785" i="5" s="1"/>
  <c r="U784" i="5" s="1"/>
  <c r="J794" i="5"/>
  <c r="J793" i="5" s="1"/>
  <c r="K794" i="5"/>
  <c r="L794" i="5"/>
  <c r="L793" i="5" s="1"/>
  <c r="M794" i="5"/>
  <c r="N794" i="5"/>
  <c r="N793" i="5" s="1"/>
  <c r="N792" i="5" s="1"/>
  <c r="N791" i="5" s="1"/>
  <c r="N790" i="5" s="1"/>
  <c r="N789" i="5" s="1"/>
  <c r="O794" i="5"/>
  <c r="S794" i="5"/>
  <c r="S793" i="5" s="1"/>
  <c r="S792" i="5" s="1"/>
  <c r="S791" i="5" s="1"/>
  <c r="S790" i="5" s="1"/>
  <c r="S789" i="5" s="1"/>
  <c r="T794" i="5"/>
  <c r="T793" i="5" s="1"/>
  <c r="T792" i="5" s="1"/>
  <c r="T791" i="5" s="1"/>
  <c r="T790" i="5" s="1"/>
  <c r="T789" i="5" s="1"/>
  <c r="U794" i="5"/>
  <c r="U793" i="5" s="1"/>
  <c r="U792" i="5" s="1"/>
  <c r="U791" i="5" s="1"/>
  <c r="U790" i="5" s="1"/>
  <c r="U789" i="5" s="1"/>
  <c r="J801" i="5"/>
  <c r="J800" i="5" s="1"/>
  <c r="K801" i="5"/>
  <c r="L801" i="5"/>
  <c r="L800" i="5" s="1"/>
  <c r="M801" i="5"/>
  <c r="N801" i="5"/>
  <c r="N800" i="5" s="1"/>
  <c r="N799" i="5" s="1"/>
  <c r="N798" i="5" s="1"/>
  <c r="N797" i="5" s="1"/>
  <c r="O801" i="5"/>
  <c r="O800" i="5" s="1"/>
  <c r="O799" i="5" s="1"/>
  <c r="O798" i="5" s="1"/>
  <c r="O797" i="5" s="1"/>
  <c r="S801" i="5"/>
  <c r="S800" i="5" s="1"/>
  <c r="S799" i="5" s="1"/>
  <c r="S798" i="5" s="1"/>
  <c r="S797" i="5" s="1"/>
  <c r="T801" i="5"/>
  <c r="T800" i="5" s="1"/>
  <c r="T799" i="5" s="1"/>
  <c r="T798" i="5" s="1"/>
  <c r="T797" i="5" s="1"/>
  <c r="U801" i="5"/>
  <c r="U800" i="5" s="1"/>
  <c r="U799" i="5" s="1"/>
  <c r="U798" i="5" s="1"/>
  <c r="U797" i="5" s="1"/>
  <c r="S806" i="5"/>
  <c r="S805" i="5" s="1"/>
  <c r="S804" i="5" s="1"/>
  <c r="J807" i="5"/>
  <c r="J806" i="5" s="1"/>
  <c r="K807" i="5"/>
  <c r="L807" i="5"/>
  <c r="L806" i="5" s="1"/>
  <c r="M807" i="5"/>
  <c r="N807" i="5"/>
  <c r="N806" i="5" s="1"/>
  <c r="N805" i="5" s="1"/>
  <c r="N804" i="5" s="1"/>
  <c r="O807" i="5"/>
  <c r="S807" i="5"/>
  <c r="T807" i="5"/>
  <c r="T806" i="5" s="1"/>
  <c r="T805" i="5" s="1"/>
  <c r="T804" i="5" s="1"/>
  <c r="U807" i="5"/>
  <c r="U806" i="5" s="1"/>
  <c r="U805" i="5" s="1"/>
  <c r="U804" i="5" s="1"/>
  <c r="J811" i="5"/>
  <c r="J810" i="5" s="1"/>
  <c r="K811" i="5"/>
  <c r="L811" i="5"/>
  <c r="L810" i="5" s="1"/>
  <c r="M811" i="5"/>
  <c r="N811" i="5"/>
  <c r="N810" i="5" s="1"/>
  <c r="N809" i="5" s="1"/>
  <c r="O811" i="5"/>
  <c r="S811" i="5"/>
  <c r="S810" i="5" s="1"/>
  <c r="S809" i="5" s="1"/>
  <c r="T811" i="5"/>
  <c r="T810" i="5" s="1"/>
  <c r="T809" i="5" s="1"/>
  <c r="U811" i="5"/>
  <c r="U810" i="5" s="1"/>
  <c r="U809" i="5" s="1"/>
  <c r="J814" i="5"/>
  <c r="J813" i="5" s="1"/>
  <c r="K814" i="5"/>
  <c r="L814" i="5"/>
  <c r="L813" i="5" s="1"/>
  <c r="M814" i="5"/>
  <c r="N814" i="5"/>
  <c r="N813" i="5" s="1"/>
  <c r="N812" i="5" s="1"/>
  <c r="O814" i="5"/>
  <c r="S814" i="5"/>
  <c r="S813" i="5" s="1"/>
  <c r="S812" i="5" s="1"/>
  <c r="T814" i="5"/>
  <c r="T813" i="5" s="1"/>
  <c r="T812" i="5" s="1"/>
  <c r="U814" i="5"/>
  <c r="U813" i="5" s="1"/>
  <c r="U812" i="5" s="1"/>
  <c r="J817" i="5"/>
  <c r="J816" i="5" s="1"/>
  <c r="K817" i="5"/>
  <c r="K816" i="5" s="1"/>
  <c r="L817" i="5"/>
  <c r="L816" i="5" s="1"/>
  <c r="M817" i="5"/>
  <c r="N817" i="5"/>
  <c r="N816" i="5" s="1"/>
  <c r="N815" i="5" s="1"/>
  <c r="O817" i="5"/>
  <c r="S817" i="5"/>
  <c r="S816" i="5" s="1"/>
  <c r="S815" i="5" s="1"/>
  <c r="T817" i="5"/>
  <c r="T816" i="5" s="1"/>
  <c r="T815" i="5" s="1"/>
  <c r="U817" i="5"/>
  <c r="U816" i="5" s="1"/>
  <c r="U815" i="5" s="1"/>
  <c r="J823" i="5"/>
  <c r="J822" i="5" s="1"/>
  <c r="K823" i="5"/>
  <c r="K822" i="5" s="1"/>
  <c r="K821" i="5" s="1"/>
  <c r="L823" i="5"/>
  <c r="L822" i="5" s="1"/>
  <c r="M823" i="5"/>
  <c r="N823" i="5"/>
  <c r="N822" i="5" s="1"/>
  <c r="N821" i="5" s="1"/>
  <c r="N820" i="5" s="1"/>
  <c r="O823" i="5"/>
  <c r="S823" i="5"/>
  <c r="S822" i="5" s="1"/>
  <c r="S821" i="5" s="1"/>
  <c r="S820" i="5" s="1"/>
  <c r="T823" i="5"/>
  <c r="T822" i="5" s="1"/>
  <c r="T821" i="5" s="1"/>
  <c r="T820" i="5" s="1"/>
  <c r="U823" i="5"/>
  <c r="U822" i="5" s="1"/>
  <c r="U821" i="5" s="1"/>
  <c r="U820" i="5" s="1"/>
  <c r="J827" i="5"/>
  <c r="J826" i="5" s="1"/>
  <c r="K827" i="5"/>
  <c r="K826" i="5" s="1"/>
  <c r="K825" i="5" s="1"/>
  <c r="L827" i="5"/>
  <c r="L826" i="5" s="1"/>
  <c r="M827" i="5"/>
  <c r="N827" i="5"/>
  <c r="N826" i="5" s="1"/>
  <c r="N825" i="5" s="1"/>
  <c r="O827" i="5"/>
  <c r="O826" i="5" s="1"/>
  <c r="O825" i="5" s="1"/>
  <c r="S827" i="5"/>
  <c r="S826" i="5" s="1"/>
  <c r="S825" i="5" s="1"/>
  <c r="T827" i="5"/>
  <c r="T826" i="5" s="1"/>
  <c r="T825" i="5" s="1"/>
  <c r="U827" i="5"/>
  <c r="U826" i="5" s="1"/>
  <c r="U825" i="5" s="1"/>
  <c r="J830" i="5"/>
  <c r="J829" i="5" s="1"/>
  <c r="K830" i="5"/>
  <c r="K829" i="5" s="1"/>
  <c r="L830" i="5"/>
  <c r="L829" i="5" s="1"/>
  <c r="M830" i="5"/>
  <c r="N830" i="5"/>
  <c r="N829" i="5" s="1"/>
  <c r="N828" i="5" s="1"/>
  <c r="O830" i="5"/>
  <c r="S830" i="5"/>
  <c r="S829" i="5" s="1"/>
  <c r="S828" i="5" s="1"/>
  <c r="T830" i="5"/>
  <c r="T829" i="5" s="1"/>
  <c r="T828" i="5" s="1"/>
  <c r="U830" i="5"/>
  <c r="U829" i="5" s="1"/>
  <c r="U828" i="5" s="1"/>
  <c r="J838" i="5"/>
  <c r="J837" i="5" s="1"/>
  <c r="K838" i="5"/>
  <c r="L838" i="5"/>
  <c r="M838" i="5"/>
  <c r="M837" i="5" s="1"/>
  <c r="M836" i="5" s="1"/>
  <c r="M835" i="5" s="1"/>
  <c r="M834" i="5" s="1"/>
  <c r="M833" i="5" s="1"/>
  <c r="M832" i="5" s="1"/>
  <c r="N838" i="5"/>
  <c r="N837" i="5" s="1"/>
  <c r="N836" i="5" s="1"/>
  <c r="N835" i="5" s="1"/>
  <c r="N834" i="5" s="1"/>
  <c r="N833" i="5" s="1"/>
  <c r="N832" i="5" s="1"/>
  <c r="O838" i="5"/>
  <c r="O837" i="5" s="1"/>
  <c r="O836" i="5" s="1"/>
  <c r="O835" i="5" s="1"/>
  <c r="O834" i="5" s="1"/>
  <c r="O833" i="5" s="1"/>
  <c r="O832" i="5" s="1"/>
  <c r="S838" i="5"/>
  <c r="S837" i="5" s="1"/>
  <c r="S836" i="5" s="1"/>
  <c r="S835" i="5" s="1"/>
  <c r="S834" i="5" s="1"/>
  <c r="S833" i="5" s="1"/>
  <c r="S832" i="5" s="1"/>
  <c r="T838" i="5"/>
  <c r="T837" i="5" s="1"/>
  <c r="T836" i="5" s="1"/>
  <c r="T835" i="5" s="1"/>
  <c r="T834" i="5" s="1"/>
  <c r="T833" i="5" s="1"/>
  <c r="T832" i="5" s="1"/>
  <c r="U838" i="5"/>
  <c r="U837" i="5" s="1"/>
  <c r="U836" i="5" s="1"/>
  <c r="U835" i="5" s="1"/>
  <c r="U834" i="5" s="1"/>
  <c r="U833" i="5" s="1"/>
  <c r="U832" i="5" s="1"/>
  <c r="J844" i="5"/>
  <c r="J843" i="5" s="1"/>
  <c r="K844" i="5"/>
  <c r="K843" i="5" s="1"/>
  <c r="L844" i="5"/>
  <c r="L843" i="5" s="1"/>
  <c r="L842" i="5" s="1"/>
  <c r="L841" i="5" s="1"/>
  <c r="M844" i="5"/>
  <c r="M843" i="5" s="1"/>
  <c r="M842" i="5" s="1"/>
  <c r="M841" i="5" s="1"/>
  <c r="N844" i="5"/>
  <c r="O844" i="5"/>
  <c r="O843" i="5" s="1"/>
  <c r="S844" i="5"/>
  <c r="S843" i="5" s="1"/>
  <c r="S842" i="5" s="1"/>
  <c r="S841" i="5" s="1"/>
  <c r="T844" i="5"/>
  <c r="T843" i="5" s="1"/>
  <c r="T842" i="5" s="1"/>
  <c r="T841" i="5" s="1"/>
  <c r="U844" i="5"/>
  <c r="U843" i="5" s="1"/>
  <c r="U842" i="5" s="1"/>
  <c r="U841" i="5" s="1"/>
  <c r="P845" i="5"/>
  <c r="Q845" i="5"/>
  <c r="R845" i="5"/>
  <c r="J849" i="5"/>
  <c r="J848" i="5" s="1"/>
  <c r="K849" i="5"/>
  <c r="L849" i="5"/>
  <c r="L848" i="5" s="1"/>
  <c r="M849" i="5"/>
  <c r="N849" i="5"/>
  <c r="N848" i="5" s="1"/>
  <c r="N847" i="5" s="1"/>
  <c r="O849" i="5"/>
  <c r="S849" i="5"/>
  <c r="S848" i="5" s="1"/>
  <c r="S847" i="5" s="1"/>
  <c r="T849" i="5"/>
  <c r="T848" i="5" s="1"/>
  <c r="T847" i="5" s="1"/>
  <c r="U849" i="5"/>
  <c r="U848" i="5" s="1"/>
  <c r="U847" i="5" s="1"/>
  <c r="P850" i="5"/>
  <c r="Q850" i="5"/>
  <c r="R850" i="5"/>
  <c r="J853" i="5"/>
  <c r="J852" i="5" s="1"/>
  <c r="K853" i="5"/>
  <c r="K852" i="5" s="1"/>
  <c r="L853" i="5"/>
  <c r="M853" i="5"/>
  <c r="M852" i="5" s="1"/>
  <c r="N853" i="5"/>
  <c r="O853" i="5"/>
  <c r="O852" i="5" s="1"/>
  <c r="S853" i="5"/>
  <c r="S852" i="5" s="1"/>
  <c r="T853" i="5"/>
  <c r="T852" i="5" s="1"/>
  <c r="U853" i="5"/>
  <c r="U852" i="5" s="1"/>
  <c r="P854" i="5"/>
  <c r="Q854" i="5"/>
  <c r="R854" i="5"/>
  <c r="J856" i="5"/>
  <c r="J855" i="5" s="1"/>
  <c r="K856" i="5"/>
  <c r="K855" i="5" s="1"/>
  <c r="L856" i="5"/>
  <c r="M856" i="5"/>
  <c r="N856" i="5"/>
  <c r="N855" i="5" s="1"/>
  <c r="O856" i="5"/>
  <c r="O855" i="5" s="1"/>
  <c r="S856" i="5"/>
  <c r="S855" i="5" s="1"/>
  <c r="S851" i="5" s="1"/>
  <c r="T856" i="5"/>
  <c r="T855" i="5" s="1"/>
  <c r="U856" i="5"/>
  <c r="U855" i="5" s="1"/>
  <c r="P857" i="5"/>
  <c r="Q857" i="5"/>
  <c r="R857" i="5"/>
  <c r="J860" i="5"/>
  <c r="K860" i="5"/>
  <c r="L860" i="5"/>
  <c r="S860" i="5"/>
  <c r="T860" i="5"/>
  <c r="U860" i="5"/>
  <c r="M861" i="5"/>
  <c r="N861" i="5"/>
  <c r="O861" i="5"/>
  <c r="J862" i="5"/>
  <c r="K862" i="5"/>
  <c r="L862" i="5"/>
  <c r="S862" i="5"/>
  <c r="T862" i="5"/>
  <c r="U862" i="5"/>
  <c r="M863" i="5"/>
  <c r="N863" i="5"/>
  <c r="O863" i="5"/>
  <c r="J866" i="5"/>
  <c r="K866" i="5"/>
  <c r="L866" i="5"/>
  <c r="M866" i="5"/>
  <c r="N866" i="5"/>
  <c r="O866" i="5"/>
  <c r="S866" i="5"/>
  <c r="T866" i="5"/>
  <c r="U866" i="5"/>
  <c r="P867" i="5"/>
  <c r="Q867" i="5"/>
  <c r="R867" i="5"/>
  <c r="J869" i="5"/>
  <c r="J868" i="5" s="1"/>
  <c r="K869" i="5"/>
  <c r="L869" i="5"/>
  <c r="L868" i="5" s="1"/>
  <c r="M869" i="5"/>
  <c r="N869" i="5"/>
  <c r="N868" i="5" s="1"/>
  <c r="O869" i="5"/>
  <c r="S869" i="5"/>
  <c r="S868" i="5" s="1"/>
  <c r="T869" i="5"/>
  <c r="T868" i="5" s="1"/>
  <c r="U869" i="5"/>
  <c r="U868" i="5" s="1"/>
  <c r="P870" i="5"/>
  <c r="Q870" i="5"/>
  <c r="R870" i="5"/>
  <c r="M872" i="5"/>
  <c r="N872" i="5"/>
  <c r="O872" i="5"/>
  <c r="S872" i="5"/>
  <c r="T872" i="5"/>
  <c r="U872" i="5"/>
  <c r="J873" i="5"/>
  <c r="J501" i="5" s="1"/>
  <c r="K873" i="5"/>
  <c r="K501" i="5" s="1"/>
  <c r="L873" i="5"/>
  <c r="J874" i="5"/>
  <c r="K874" i="5"/>
  <c r="L874" i="5"/>
  <c r="M874" i="5"/>
  <c r="N874" i="5"/>
  <c r="O874" i="5"/>
  <c r="S874" i="5"/>
  <c r="T874" i="5"/>
  <c r="U874" i="5"/>
  <c r="P875" i="5"/>
  <c r="Q875" i="5"/>
  <c r="R875" i="5"/>
  <c r="M877" i="5"/>
  <c r="N877" i="5"/>
  <c r="O877" i="5"/>
  <c r="S877" i="5"/>
  <c r="T877" i="5"/>
  <c r="U877" i="5"/>
  <c r="J878" i="5"/>
  <c r="J506" i="5" s="1"/>
  <c r="K878" i="5"/>
  <c r="L878" i="5"/>
  <c r="L506" i="5" s="1"/>
  <c r="J879" i="5"/>
  <c r="K879" i="5"/>
  <c r="L879" i="5"/>
  <c r="M879" i="5"/>
  <c r="N879" i="5"/>
  <c r="O879" i="5"/>
  <c r="S879" i="5"/>
  <c r="T879" i="5"/>
  <c r="U879" i="5"/>
  <c r="P880" i="5"/>
  <c r="Q880" i="5"/>
  <c r="R880" i="5"/>
  <c r="J884" i="5"/>
  <c r="J883" i="5" s="1"/>
  <c r="K884" i="5"/>
  <c r="K883" i="5" s="1"/>
  <c r="L884" i="5"/>
  <c r="L883" i="5" s="1"/>
  <c r="L882" i="5" s="1"/>
  <c r="L881" i="5" s="1"/>
  <c r="M884" i="5"/>
  <c r="M883" i="5" s="1"/>
  <c r="M882" i="5" s="1"/>
  <c r="M881" i="5" s="1"/>
  <c r="N884" i="5"/>
  <c r="O884" i="5"/>
  <c r="O883" i="5" s="1"/>
  <c r="S884" i="5"/>
  <c r="S883" i="5" s="1"/>
  <c r="S882" i="5" s="1"/>
  <c r="S881" i="5" s="1"/>
  <c r="T884" i="5"/>
  <c r="T883" i="5" s="1"/>
  <c r="T882" i="5" s="1"/>
  <c r="T881" i="5" s="1"/>
  <c r="U884" i="5"/>
  <c r="U883" i="5" s="1"/>
  <c r="U882" i="5" s="1"/>
  <c r="U881" i="5" s="1"/>
  <c r="P885" i="5"/>
  <c r="Q885" i="5"/>
  <c r="R885" i="5"/>
  <c r="K889" i="5"/>
  <c r="L889" i="5"/>
  <c r="L888" i="5" s="1"/>
  <c r="M889" i="5"/>
  <c r="M888" i="5" s="1"/>
  <c r="M887" i="5" s="1"/>
  <c r="N889" i="5"/>
  <c r="N888" i="5" s="1"/>
  <c r="N887" i="5" s="1"/>
  <c r="O889" i="5"/>
  <c r="S889" i="5"/>
  <c r="S888" i="5" s="1"/>
  <c r="S887" i="5" s="1"/>
  <c r="T889" i="5"/>
  <c r="T888" i="5" s="1"/>
  <c r="T887" i="5" s="1"/>
  <c r="U889" i="5"/>
  <c r="U888" i="5" s="1"/>
  <c r="U887" i="5" s="1"/>
  <c r="J890" i="5"/>
  <c r="J520" i="5" s="1"/>
  <c r="Q890" i="5"/>
  <c r="R890" i="5"/>
  <c r="M893" i="5"/>
  <c r="P893" i="5" s="1"/>
  <c r="N893" i="5"/>
  <c r="Q893" i="5" s="1"/>
  <c r="O893" i="5"/>
  <c r="R893" i="5" s="1"/>
  <c r="S893" i="5"/>
  <c r="T893" i="5"/>
  <c r="U893" i="5"/>
  <c r="P894" i="5"/>
  <c r="Q894" i="5"/>
  <c r="R894" i="5"/>
  <c r="J895" i="5"/>
  <c r="J892" i="5" s="1"/>
  <c r="K895" i="5"/>
  <c r="K892" i="5" s="1"/>
  <c r="L895" i="5"/>
  <c r="L892" i="5" s="1"/>
  <c r="M895" i="5"/>
  <c r="N895" i="5"/>
  <c r="O895" i="5"/>
  <c r="S895" i="5"/>
  <c r="S892" i="5" s="1"/>
  <c r="S891" i="5" s="1"/>
  <c r="T895" i="5"/>
  <c r="U895" i="5"/>
  <c r="U892" i="5" s="1"/>
  <c r="U891" i="5" s="1"/>
  <c r="P896" i="5"/>
  <c r="Q896" i="5"/>
  <c r="R896" i="5"/>
  <c r="J901" i="5"/>
  <c r="K901" i="5"/>
  <c r="L901" i="5"/>
  <c r="N901" i="5"/>
  <c r="Q901" i="5" s="1"/>
  <c r="O901" i="5"/>
  <c r="S901" i="5"/>
  <c r="T901" i="5"/>
  <c r="T900" i="5" s="1"/>
  <c r="T899" i="5" s="1"/>
  <c r="T898" i="5" s="1"/>
  <c r="T897" i="5" s="1"/>
  <c r="U901" i="5"/>
  <c r="M902" i="5"/>
  <c r="M545" i="5" s="1"/>
  <c r="M544" i="5" s="1"/>
  <c r="Q902" i="5"/>
  <c r="R902" i="5"/>
  <c r="J903" i="5"/>
  <c r="K903" i="5"/>
  <c r="L903" i="5"/>
  <c r="N903" i="5"/>
  <c r="O903" i="5"/>
  <c r="S903" i="5"/>
  <c r="T903" i="5"/>
  <c r="U903" i="5"/>
  <c r="M904" i="5"/>
  <c r="M547" i="5" s="1"/>
  <c r="M546" i="5" s="1"/>
  <c r="Q904" i="5"/>
  <c r="R904" i="5"/>
  <c r="J909" i="5"/>
  <c r="J908" i="5" s="1"/>
  <c r="K909" i="5"/>
  <c r="K908" i="5" s="1"/>
  <c r="L909" i="5"/>
  <c r="M909" i="5"/>
  <c r="M908" i="5" s="1"/>
  <c r="N909" i="5"/>
  <c r="O909" i="5"/>
  <c r="O908" i="5" s="1"/>
  <c r="S909" i="5"/>
  <c r="S908" i="5" s="1"/>
  <c r="T909" i="5"/>
  <c r="T908" i="5" s="1"/>
  <c r="U909" i="5"/>
  <c r="U908" i="5" s="1"/>
  <c r="P910" i="5"/>
  <c r="Q910" i="5"/>
  <c r="R910" i="5"/>
  <c r="J912" i="5"/>
  <c r="J911" i="5" s="1"/>
  <c r="K912" i="5"/>
  <c r="K911" i="5" s="1"/>
  <c r="L912" i="5"/>
  <c r="L911" i="5" s="1"/>
  <c r="S912" i="5"/>
  <c r="S911" i="5" s="1"/>
  <c r="T912" i="5"/>
  <c r="T911" i="5" s="1"/>
  <c r="U912" i="5"/>
  <c r="U911" i="5" s="1"/>
  <c r="M913" i="5"/>
  <c r="M557" i="5" s="1"/>
  <c r="M556" i="5" s="1"/>
  <c r="M555" i="5" s="1"/>
  <c r="N913" i="5"/>
  <c r="N557" i="5" s="1"/>
  <c r="N556" i="5" s="1"/>
  <c r="N555" i="5" s="1"/>
  <c r="O913" i="5"/>
  <c r="J915" i="5"/>
  <c r="J914" i="5" s="1"/>
  <c r="K915" i="5"/>
  <c r="L915" i="5"/>
  <c r="L914" i="5" s="1"/>
  <c r="M915" i="5"/>
  <c r="N915" i="5"/>
  <c r="N914" i="5" s="1"/>
  <c r="O915" i="5"/>
  <c r="O914" i="5" s="1"/>
  <c r="S915" i="5"/>
  <c r="S914" i="5" s="1"/>
  <c r="T915" i="5"/>
  <c r="T914" i="5" s="1"/>
  <c r="U915" i="5"/>
  <c r="U914" i="5" s="1"/>
  <c r="P916" i="5"/>
  <c r="Q916" i="5"/>
  <c r="R916" i="5"/>
  <c r="J918" i="5"/>
  <c r="K918" i="5"/>
  <c r="K917" i="5" s="1"/>
  <c r="L918" i="5"/>
  <c r="M918" i="5"/>
  <c r="M917" i="5" s="1"/>
  <c r="N918" i="5"/>
  <c r="O918" i="5"/>
  <c r="O917" i="5" s="1"/>
  <c r="S918" i="5"/>
  <c r="S917" i="5" s="1"/>
  <c r="T918" i="5"/>
  <c r="T917" i="5" s="1"/>
  <c r="U918" i="5"/>
  <c r="U917" i="5" s="1"/>
  <c r="P919" i="5"/>
  <c r="Q919" i="5"/>
  <c r="R919" i="5"/>
  <c r="J923" i="5"/>
  <c r="J922" i="5" s="1"/>
  <c r="K923" i="5"/>
  <c r="K922" i="5" s="1"/>
  <c r="K921" i="5" s="1"/>
  <c r="L923" i="5"/>
  <c r="L922" i="5" s="1"/>
  <c r="M923" i="5"/>
  <c r="M922" i="5" s="1"/>
  <c r="M921" i="5" s="1"/>
  <c r="N923" i="5"/>
  <c r="N922" i="5" s="1"/>
  <c r="O923" i="5"/>
  <c r="S923" i="5"/>
  <c r="S922" i="5" s="1"/>
  <c r="S921" i="5" s="1"/>
  <c r="T923" i="5"/>
  <c r="T922" i="5" s="1"/>
  <c r="T921" i="5" s="1"/>
  <c r="U923" i="5"/>
  <c r="U922" i="5" s="1"/>
  <c r="U921" i="5" s="1"/>
  <c r="P924" i="5"/>
  <c r="Q924" i="5"/>
  <c r="R924" i="5"/>
  <c r="J927" i="5"/>
  <c r="K927" i="5"/>
  <c r="L927" i="5"/>
  <c r="M927" i="5"/>
  <c r="N927" i="5"/>
  <c r="O927" i="5"/>
  <c r="S927" i="5"/>
  <c r="T927" i="5"/>
  <c r="U927" i="5"/>
  <c r="P928" i="5"/>
  <c r="Q928" i="5"/>
  <c r="R928" i="5"/>
  <c r="J929" i="5"/>
  <c r="J926" i="5" s="1"/>
  <c r="K929" i="5"/>
  <c r="L929" i="5"/>
  <c r="M929" i="5"/>
  <c r="N929" i="5"/>
  <c r="O929" i="5"/>
  <c r="S929" i="5"/>
  <c r="T929" i="5"/>
  <c r="U929" i="5"/>
  <c r="P930" i="5"/>
  <c r="Q930" i="5"/>
  <c r="R930" i="5"/>
  <c r="J938" i="5"/>
  <c r="J937" i="5" s="1"/>
  <c r="K938" i="5"/>
  <c r="K937" i="5" s="1"/>
  <c r="L938" i="5"/>
  <c r="M938" i="5"/>
  <c r="M937" i="5" s="1"/>
  <c r="N938" i="5"/>
  <c r="O938" i="5"/>
  <c r="O937" i="5" s="1"/>
  <c r="S938" i="5"/>
  <c r="S937" i="5" s="1"/>
  <c r="T938" i="5"/>
  <c r="T937" i="5" s="1"/>
  <c r="U938" i="5"/>
  <c r="U937" i="5" s="1"/>
  <c r="P939" i="5"/>
  <c r="Q939" i="5"/>
  <c r="R939" i="5"/>
  <c r="J941" i="5"/>
  <c r="J940" i="5" s="1"/>
  <c r="K941" i="5"/>
  <c r="K940" i="5" s="1"/>
  <c r="L941" i="5"/>
  <c r="L940" i="5" s="1"/>
  <c r="M941" i="5"/>
  <c r="N941" i="5"/>
  <c r="O941" i="5"/>
  <c r="S941" i="5"/>
  <c r="S940" i="5" s="1"/>
  <c r="T941" i="5"/>
  <c r="T940" i="5" s="1"/>
  <c r="U941" i="5"/>
  <c r="U940" i="5" s="1"/>
  <c r="P942" i="5"/>
  <c r="Q942" i="5"/>
  <c r="R942" i="5"/>
  <c r="J945" i="5"/>
  <c r="K945" i="5"/>
  <c r="K944" i="5" s="1"/>
  <c r="L945" i="5"/>
  <c r="L944" i="5" s="1"/>
  <c r="L943" i="5" s="1"/>
  <c r="M945" i="5"/>
  <c r="M944" i="5" s="1"/>
  <c r="M943" i="5" s="1"/>
  <c r="N945" i="5"/>
  <c r="O945" i="5"/>
  <c r="O944" i="5" s="1"/>
  <c r="S945" i="5"/>
  <c r="S944" i="5" s="1"/>
  <c r="S943" i="5" s="1"/>
  <c r="T945" i="5"/>
  <c r="T944" i="5" s="1"/>
  <c r="T943" i="5" s="1"/>
  <c r="U945" i="5"/>
  <c r="U944" i="5" s="1"/>
  <c r="U943" i="5" s="1"/>
  <c r="P946" i="5"/>
  <c r="Q946" i="5"/>
  <c r="R946" i="5"/>
  <c r="J950" i="5"/>
  <c r="J949" i="5" s="1"/>
  <c r="K950" i="5"/>
  <c r="L950" i="5"/>
  <c r="L949" i="5" s="1"/>
  <c r="M950" i="5"/>
  <c r="N950" i="5"/>
  <c r="N949" i="5" s="1"/>
  <c r="N948" i="5" s="1"/>
  <c r="N947" i="5" s="1"/>
  <c r="O950" i="5"/>
  <c r="S950" i="5"/>
  <c r="S949" i="5" s="1"/>
  <c r="S948" i="5" s="1"/>
  <c r="S947" i="5" s="1"/>
  <c r="T950" i="5"/>
  <c r="T949" i="5" s="1"/>
  <c r="T948" i="5" s="1"/>
  <c r="T947" i="5" s="1"/>
  <c r="U950" i="5"/>
  <c r="U949" i="5" s="1"/>
  <c r="U948" i="5" s="1"/>
  <c r="U947" i="5" s="1"/>
  <c r="P951" i="5"/>
  <c r="Q951" i="5"/>
  <c r="R951" i="5"/>
  <c r="J955" i="5"/>
  <c r="J954" i="5" s="1"/>
  <c r="J953" i="5" s="1"/>
  <c r="J952" i="5" s="1"/>
  <c r="K955" i="5"/>
  <c r="K954" i="5" s="1"/>
  <c r="L955" i="5"/>
  <c r="M955" i="5"/>
  <c r="N955" i="5"/>
  <c r="O955" i="5"/>
  <c r="O954" i="5" s="1"/>
  <c r="O953" i="5" s="1"/>
  <c r="O952" i="5" s="1"/>
  <c r="T955" i="5"/>
  <c r="T954" i="5" s="1"/>
  <c r="T953" i="5" s="1"/>
  <c r="T952" i="5" s="1"/>
  <c r="U955" i="5"/>
  <c r="U954" i="5" s="1"/>
  <c r="U953" i="5" s="1"/>
  <c r="U952" i="5" s="1"/>
  <c r="P956" i="5"/>
  <c r="Q956" i="5"/>
  <c r="R956" i="5"/>
  <c r="S956" i="5"/>
  <c r="S616" i="5" s="1"/>
  <c r="S615" i="5" s="1"/>
  <c r="S614" i="5" s="1"/>
  <c r="S613" i="5" s="1"/>
  <c r="J960" i="5"/>
  <c r="J959" i="5" s="1"/>
  <c r="K960" i="5"/>
  <c r="K959" i="5" s="1"/>
  <c r="L960" i="5"/>
  <c r="M960" i="5"/>
  <c r="N960" i="5"/>
  <c r="O960" i="5"/>
  <c r="O959" i="5" s="1"/>
  <c r="O958" i="5" s="1"/>
  <c r="O957" i="5" s="1"/>
  <c r="S960" i="5"/>
  <c r="S959" i="5" s="1"/>
  <c r="S958" i="5" s="1"/>
  <c r="S957" i="5" s="1"/>
  <c r="T960" i="5"/>
  <c r="T959" i="5" s="1"/>
  <c r="T958" i="5" s="1"/>
  <c r="T957" i="5" s="1"/>
  <c r="U960" i="5"/>
  <c r="U959" i="5" s="1"/>
  <c r="U958" i="5" s="1"/>
  <c r="U957" i="5" s="1"/>
  <c r="P961" i="5"/>
  <c r="Q961" i="5"/>
  <c r="R961" i="5"/>
  <c r="M972" i="5"/>
  <c r="M971" i="5" s="1"/>
  <c r="P971" i="5" s="1"/>
  <c r="O972" i="5"/>
  <c r="S972" i="5"/>
  <c r="S971" i="5" s="1"/>
  <c r="T972" i="5"/>
  <c r="T971" i="5" s="1"/>
  <c r="U972" i="5"/>
  <c r="U971" i="5" s="1"/>
  <c r="N973" i="5"/>
  <c r="P973" i="5"/>
  <c r="R973" i="5"/>
  <c r="J975" i="5"/>
  <c r="J974" i="5" s="1"/>
  <c r="L975" i="5"/>
  <c r="L974" i="5" s="1"/>
  <c r="N975" i="5"/>
  <c r="N974" i="5" s="1"/>
  <c r="O975" i="5"/>
  <c r="S975" i="5"/>
  <c r="S974" i="5" s="1"/>
  <c r="T975" i="5"/>
  <c r="T974" i="5" s="1"/>
  <c r="U975" i="5"/>
  <c r="U974" i="5" s="1"/>
  <c r="K976" i="5"/>
  <c r="Q976" i="5" s="1"/>
  <c r="M976" i="5"/>
  <c r="R976" i="5"/>
  <c r="J987" i="5"/>
  <c r="K987" i="5"/>
  <c r="K986" i="5" s="1"/>
  <c r="L987" i="5"/>
  <c r="L986" i="5" s="1"/>
  <c r="M987" i="5"/>
  <c r="M986" i="5" s="1"/>
  <c r="N987" i="5"/>
  <c r="N986" i="5" s="1"/>
  <c r="O987" i="5"/>
  <c r="S987" i="5"/>
  <c r="S986" i="5" s="1"/>
  <c r="T987" i="5"/>
  <c r="T986" i="5" s="1"/>
  <c r="U987" i="5"/>
  <c r="U986" i="5" s="1"/>
  <c r="P988" i="5"/>
  <c r="Q988" i="5"/>
  <c r="R988" i="5"/>
  <c r="J990" i="5"/>
  <c r="J989" i="5" s="1"/>
  <c r="K990" i="5"/>
  <c r="Q990" i="5" s="1"/>
  <c r="L990" i="5"/>
  <c r="L989" i="5" s="1"/>
  <c r="M990" i="5"/>
  <c r="N990" i="5"/>
  <c r="N989" i="5" s="1"/>
  <c r="O990" i="5"/>
  <c r="S990" i="5"/>
  <c r="S989" i="5" s="1"/>
  <c r="T990" i="5"/>
  <c r="T989" i="5" s="1"/>
  <c r="U990" i="5"/>
  <c r="U989" i="5" s="1"/>
  <c r="P991" i="5"/>
  <c r="Q991" i="5"/>
  <c r="R991" i="5"/>
  <c r="J995" i="5"/>
  <c r="J994" i="5" s="1"/>
  <c r="K995" i="5"/>
  <c r="K994" i="5" s="1"/>
  <c r="L995" i="5"/>
  <c r="M995" i="5"/>
  <c r="M994" i="5" s="1"/>
  <c r="N995" i="5"/>
  <c r="O995" i="5"/>
  <c r="O994" i="5" s="1"/>
  <c r="S995" i="5"/>
  <c r="S994" i="5" s="1"/>
  <c r="T995" i="5"/>
  <c r="T994" i="5" s="1"/>
  <c r="U995" i="5"/>
  <c r="U994" i="5" s="1"/>
  <c r="P996" i="5"/>
  <c r="Q996" i="5"/>
  <c r="R996" i="5"/>
  <c r="J998" i="5"/>
  <c r="J997" i="5" s="1"/>
  <c r="K998" i="5"/>
  <c r="L998" i="5"/>
  <c r="L997" i="5" s="1"/>
  <c r="M998" i="5"/>
  <c r="N998" i="5"/>
  <c r="N997" i="5" s="1"/>
  <c r="O998" i="5"/>
  <c r="S998" i="5"/>
  <c r="S997" i="5" s="1"/>
  <c r="S993" i="5" s="1"/>
  <c r="T998" i="5"/>
  <c r="T997" i="5" s="1"/>
  <c r="U998" i="5"/>
  <c r="U997" i="5" s="1"/>
  <c r="P999" i="5"/>
  <c r="Q999" i="5"/>
  <c r="R999" i="5"/>
  <c r="J1004" i="5"/>
  <c r="K1004" i="5"/>
  <c r="L1004" i="5"/>
  <c r="M1004" i="5"/>
  <c r="N1004" i="5"/>
  <c r="O1004" i="5"/>
  <c r="S1004" i="5"/>
  <c r="T1004" i="5"/>
  <c r="U1004" i="5"/>
  <c r="J1026" i="5"/>
  <c r="J1025" i="5" s="1"/>
  <c r="K1026" i="5"/>
  <c r="K1025" i="5" s="1"/>
  <c r="L1026" i="5"/>
  <c r="M1026" i="5"/>
  <c r="N1026" i="5"/>
  <c r="O1026" i="5"/>
  <c r="O1025" i="5" s="1"/>
  <c r="O1024" i="5" s="1"/>
  <c r="S1026" i="5"/>
  <c r="S1025" i="5" s="1"/>
  <c r="S1024" i="5" s="1"/>
  <c r="T1026" i="5"/>
  <c r="T1025" i="5" s="1"/>
  <c r="T1024" i="5" s="1"/>
  <c r="U1026" i="5"/>
  <c r="U1025" i="5" s="1"/>
  <c r="U1024" i="5" s="1"/>
  <c r="P1027" i="5"/>
  <c r="Q1027" i="5"/>
  <c r="R1027" i="5"/>
  <c r="J1040" i="5"/>
  <c r="J1039" i="5" s="1"/>
  <c r="K1040" i="5"/>
  <c r="K1039" i="5" s="1"/>
  <c r="L1040" i="5"/>
  <c r="L1039" i="5" s="1"/>
  <c r="M1040" i="5"/>
  <c r="N1040" i="5"/>
  <c r="N1039" i="5" s="1"/>
  <c r="O1040" i="5"/>
  <c r="T1040" i="5"/>
  <c r="T1039" i="5" s="1"/>
  <c r="U1040" i="5"/>
  <c r="U1039" i="5" s="1"/>
  <c r="P1041" i="5"/>
  <c r="Q1041" i="5"/>
  <c r="R1041" i="5"/>
  <c r="S1041" i="5"/>
  <c r="S769" i="5" s="1"/>
  <c r="S768" i="5" s="1"/>
  <c r="S767" i="5" s="1"/>
  <c r="J1043" i="5"/>
  <c r="J1042" i="5" s="1"/>
  <c r="K1043" i="5"/>
  <c r="K1042" i="5" s="1"/>
  <c r="L1043" i="5"/>
  <c r="L1042" i="5" s="1"/>
  <c r="M1043" i="5"/>
  <c r="N1043" i="5"/>
  <c r="O1043" i="5"/>
  <c r="O1042" i="5" s="1"/>
  <c r="T1043" i="5"/>
  <c r="T1042" i="5" s="1"/>
  <c r="U1043" i="5"/>
  <c r="U1042" i="5" s="1"/>
  <c r="P1044" i="5"/>
  <c r="Q1044" i="5"/>
  <c r="R1044" i="5"/>
  <c r="S1044" i="5"/>
  <c r="S772" i="5" s="1"/>
  <c r="S771" i="5" s="1"/>
  <c r="S770" i="5" s="1"/>
  <c r="J1053" i="5"/>
  <c r="J1052" i="5" s="1"/>
  <c r="K1053" i="5"/>
  <c r="K1052" i="5" s="1"/>
  <c r="L1053" i="5"/>
  <c r="L1052" i="5" s="1"/>
  <c r="M1053" i="5"/>
  <c r="N1053" i="5"/>
  <c r="O1053" i="5"/>
  <c r="O1052" i="5" s="1"/>
  <c r="O1048" i="5" s="1"/>
  <c r="O1047" i="5" s="1"/>
  <c r="S1053" i="5"/>
  <c r="S1052" i="5" s="1"/>
  <c r="S1048" i="5" s="1"/>
  <c r="S1047" i="5" s="1"/>
  <c r="T1053" i="5"/>
  <c r="T1052" i="5" s="1"/>
  <c r="T1048" i="5" s="1"/>
  <c r="T1047" i="5" s="1"/>
  <c r="U1053" i="5"/>
  <c r="U1052" i="5" s="1"/>
  <c r="U1048" i="5" s="1"/>
  <c r="U1047" i="5" s="1"/>
  <c r="P1054" i="5"/>
  <c r="Q1054" i="5"/>
  <c r="R1054" i="5"/>
  <c r="M1057" i="5"/>
  <c r="N1057" i="5"/>
  <c r="O1057" i="5"/>
  <c r="S1057" i="5"/>
  <c r="S1056" i="5" s="1"/>
  <c r="S1055" i="5" s="1"/>
  <c r="T1057" i="5"/>
  <c r="T1056" i="5" s="1"/>
  <c r="T1055" i="5" s="1"/>
  <c r="U1057" i="5"/>
  <c r="U1056" i="5" s="1"/>
  <c r="U1055" i="5" s="1"/>
  <c r="P1058" i="5"/>
  <c r="Q1058" i="5"/>
  <c r="R1058" i="5"/>
  <c r="J1063" i="5"/>
  <c r="K1063" i="5"/>
  <c r="K1062" i="5" s="1"/>
  <c r="L1063" i="5"/>
  <c r="L1062" i="5" s="1"/>
  <c r="L1061" i="5" s="1"/>
  <c r="L1060" i="5" s="1"/>
  <c r="L1059" i="5" s="1"/>
  <c r="M1063" i="5"/>
  <c r="M1062" i="5" s="1"/>
  <c r="M1061" i="5" s="1"/>
  <c r="M1060" i="5" s="1"/>
  <c r="M1059" i="5" s="1"/>
  <c r="N1063" i="5"/>
  <c r="N1062" i="5" s="1"/>
  <c r="N1061" i="5" s="1"/>
  <c r="N1060" i="5" s="1"/>
  <c r="N1059" i="5" s="1"/>
  <c r="O1063" i="5"/>
  <c r="O1062" i="5" s="1"/>
  <c r="O1061" i="5" s="1"/>
  <c r="O1060" i="5" s="1"/>
  <c r="O1059" i="5" s="1"/>
  <c r="S1063" i="5"/>
  <c r="S1062" i="5" s="1"/>
  <c r="S1061" i="5" s="1"/>
  <c r="S1060" i="5" s="1"/>
  <c r="S1059" i="5" s="1"/>
  <c r="T1063" i="5"/>
  <c r="T1062" i="5" s="1"/>
  <c r="T1061" i="5" s="1"/>
  <c r="T1060" i="5" s="1"/>
  <c r="T1059" i="5" s="1"/>
  <c r="U1063" i="5"/>
  <c r="U1062" i="5" s="1"/>
  <c r="U1061" i="5" s="1"/>
  <c r="U1060" i="5" s="1"/>
  <c r="U1059" i="5" s="1"/>
  <c r="P1064" i="5"/>
  <c r="Q1064" i="5"/>
  <c r="R1064" i="5"/>
  <c r="J1069" i="5"/>
  <c r="J1068" i="5" s="1"/>
  <c r="K1069" i="5"/>
  <c r="L1069" i="5"/>
  <c r="L1068" i="5" s="1"/>
  <c r="M1069" i="5"/>
  <c r="N1069" i="5"/>
  <c r="N1068" i="5" s="1"/>
  <c r="N1067" i="5" s="1"/>
  <c r="N1066" i="5" s="1"/>
  <c r="O1069" i="5"/>
  <c r="S1069" i="5"/>
  <c r="S1068" i="5" s="1"/>
  <c r="S1067" i="5" s="1"/>
  <c r="S1066" i="5" s="1"/>
  <c r="T1069" i="5"/>
  <c r="T1068" i="5" s="1"/>
  <c r="T1067" i="5" s="1"/>
  <c r="T1066" i="5" s="1"/>
  <c r="U1069" i="5"/>
  <c r="U1068" i="5" s="1"/>
  <c r="U1067" i="5" s="1"/>
  <c r="U1066" i="5" s="1"/>
  <c r="P1070" i="5"/>
  <c r="Q1070" i="5"/>
  <c r="R1070" i="5"/>
  <c r="J1074" i="5"/>
  <c r="J1073" i="5" s="1"/>
  <c r="J1072" i="5" s="1"/>
  <c r="K1074" i="5"/>
  <c r="K1073" i="5" s="1"/>
  <c r="L1074" i="5"/>
  <c r="M1074" i="5"/>
  <c r="M1073" i="5" s="1"/>
  <c r="M1072" i="5" s="1"/>
  <c r="N1074" i="5"/>
  <c r="O1074" i="5"/>
  <c r="O1073" i="5" s="1"/>
  <c r="O1072" i="5" s="1"/>
  <c r="S1074" i="5"/>
  <c r="S1073" i="5" s="1"/>
  <c r="S1072" i="5" s="1"/>
  <c r="T1074" i="5"/>
  <c r="T1073" i="5" s="1"/>
  <c r="T1072" i="5" s="1"/>
  <c r="U1074" i="5"/>
  <c r="U1073" i="5" s="1"/>
  <c r="U1072" i="5" s="1"/>
  <c r="P1075" i="5"/>
  <c r="Q1075" i="5"/>
  <c r="R1075" i="5"/>
  <c r="J1078" i="5"/>
  <c r="J1077" i="5" s="1"/>
  <c r="K1078" i="5"/>
  <c r="K1077" i="5" s="1"/>
  <c r="L1078" i="5"/>
  <c r="L1077" i="5" s="1"/>
  <c r="M1078" i="5"/>
  <c r="N1078" i="5"/>
  <c r="N1077" i="5" s="1"/>
  <c r="O1078" i="5"/>
  <c r="S1078" i="5"/>
  <c r="S1077" i="5" s="1"/>
  <c r="T1078" i="5"/>
  <c r="T1077" i="5" s="1"/>
  <c r="U1078" i="5"/>
  <c r="U1077" i="5" s="1"/>
  <c r="P1079" i="5"/>
  <c r="Q1079" i="5"/>
  <c r="R1079" i="5"/>
  <c r="J1081" i="5"/>
  <c r="J1080" i="5" s="1"/>
  <c r="K1081" i="5"/>
  <c r="K1080" i="5" s="1"/>
  <c r="L1081" i="5"/>
  <c r="L1080" i="5" s="1"/>
  <c r="M1081" i="5"/>
  <c r="M1080" i="5" s="1"/>
  <c r="N1081" i="5"/>
  <c r="O1081" i="5"/>
  <c r="S1081" i="5"/>
  <c r="S1080" i="5" s="1"/>
  <c r="T1081" i="5"/>
  <c r="T1080" i="5" s="1"/>
  <c r="U1081" i="5"/>
  <c r="U1080" i="5" s="1"/>
  <c r="P1082" i="5"/>
  <c r="Q1082" i="5"/>
  <c r="R1082" i="5"/>
  <c r="J1084" i="5"/>
  <c r="J1083" i="5" s="1"/>
  <c r="K1084" i="5"/>
  <c r="L1084" i="5"/>
  <c r="L1083" i="5" s="1"/>
  <c r="M1084" i="5"/>
  <c r="N1084" i="5"/>
  <c r="N1083" i="5" s="1"/>
  <c r="O1084" i="5"/>
  <c r="S1084" i="5"/>
  <c r="S1083" i="5" s="1"/>
  <c r="T1084" i="5"/>
  <c r="T1083" i="5" s="1"/>
  <c r="U1084" i="5"/>
  <c r="U1083" i="5" s="1"/>
  <c r="P1085" i="5"/>
  <c r="Q1085" i="5"/>
  <c r="R1085" i="5"/>
  <c r="J1089" i="5"/>
  <c r="J1088" i="5" s="1"/>
  <c r="J1087" i="5" s="1"/>
  <c r="K1089" i="5"/>
  <c r="K1088" i="5" s="1"/>
  <c r="L1089" i="5"/>
  <c r="M1089" i="5"/>
  <c r="N1089" i="5"/>
  <c r="O1089" i="5"/>
  <c r="O1088" i="5" s="1"/>
  <c r="O1087" i="5" s="1"/>
  <c r="S1089" i="5"/>
  <c r="S1088" i="5" s="1"/>
  <c r="S1087" i="5" s="1"/>
  <c r="T1089" i="5"/>
  <c r="T1088" i="5" s="1"/>
  <c r="T1087" i="5" s="1"/>
  <c r="U1089" i="5"/>
  <c r="U1088" i="5" s="1"/>
  <c r="U1087" i="5" s="1"/>
  <c r="P1090" i="5"/>
  <c r="Q1090" i="5"/>
  <c r="R1090" i="5"/>
  <c r="J1093" i="5"/>
  <c r="J1092" i="5" s="1"/>
  <c r="K1093" i="5"/>
  <c r="L1093" i="5"/>
  <c r="L1092" i="5" s="1"/>
  <c r="M1093" i="5"/>
  <c r="N1093" i="5"/>
  <c r="N1092" i="5" s="1"/>
  <c r="O1093" i="5"/>
  <c r="S1093" i="5"/>
  <c r="S1092" i="5" s="1"/>
  <c r="T1093" i="5"/>
  <c r="T1092" i="5" s="1"/>
  <c r="U1093" i="5"/>
  <c r="U1092" i="5" s="1"/>
  <c r="P1094" i="5"/>
  <c r="Q1094" i="5"/>
  <c r="R1094" i="5"/>
  <c r="J1095" i="5"/>
  <c r="J1096" i="5"/>
  <c r="K1096" i="5"/>
  <c r="K1095" i="5" s="1"/>
  <c r="L1096" i="5"/>
  <c r="L1095" i="5" s="1"/>
  <c r="M1096" i="5"/>
  <c r="M1095" i="5" s="1"/>
  <c r="N1096" i="5"/>
  <c r="O1096" i="5"/>
  <c r="O1095" i="5" s="1"/>
  <c r="S1096" i="5"/>
  <c r="S1095" i="5" s="1"/>
  <c r="T1096" i="5"/>
  <c r="T1095" i="5" s="1"/>
  <c r="U1096" i="5"/>
  <c r="U1095" i="5" s="1"/>
  <c r="P1097" i="5"/>
  <c r="Q1097" i="5"/>
  <c r="R1097" i="5"/>
  <c r="J1103" i="5"/>
  <c r="J1102" i="5" s="1"/>
  <c r="K1103" i="5"/>
  <c r="Q1103" i="5" s="1"/>
  <c r="L1103" i="5"/>
  <c r="L1102" i="5" s="1"/>
  <c r="M1103" i="5"/>
  <c r="N1103" i="5"/>
  <c r="N1102" i="5" s="1"/>
  <c r="N1101" i="5" s="1"/>
  <c r="N1100" i="5" s="1"/>
  <c r="N1099" i="5" s="1"/>
  <c r="N1098" i="5" s="1"/>
  <c r="O1103" i="5"/>
  <c r="S1103" i="5"/>
  <c r="S1102" i="5" s="1"/>
  <c r="S1101" i="5" s="1"/>
  <c r="S1100" i="5" s="1"/>
  <c r="S1099" i="5" s="1"/>
  <c r="S1098" i="5" s="1"/>
  <c r="T1103" i="5"/>
  <c r="T1102" i="5" s="1"/>
  <c r="T1101" i="5" s="1"/>
  <c r="T1100" i="5" s="1"/>
  <c r="T1099" i="5" s="1"/>
  <c r="T1098" i="5" s="1"/>
  <c r="U1103" i="5"/>
  <c r="U1102" i="5" s="1"/>
  <c r="U1101" i="5" s="1"/>
  <c r="U1100" i="5" s="1"/>
  <c r="U1099" i="5" s="1"/>
  <c r="U1098" i="5" s="1"/>
  <c r="P1104" i="5"/>
  <c r="Q1104" i="5"/>
  <c r="R1104" i="5"/>
  <c r="J1110" i="5"/>
  <c r="K1110" i="5"/>
  <c r="L1110" i="5"/>
  <c r="M1110" i="5"/>
  <c r="N1110" i="5"/>
  <c r="O1110" i="5"/>
  <c r="S1110" i="5"/>
  <c r="T1110" i="5"/>
  <c r="U1110" i="5"/>
  <c r="P1111" i="5"/>
  <c r="Q1111" i="5"/>
  <c r="R1111" i="5"/>
  <c r="J1112" i="5"/>
  <c r="K1112" i="5"/>
  <c r="L1112" i="5"/>
  <c r="M1112" i="5"/>
  <c r="N1112" i="5"/>
  <c r="O1112" i="5"/>
  <c r="S1112" i="5"/>
  <c r="T1112" i="5"/>
  <c r="U1112" i="5"/>
  <c r="P1113" i="5"/>
  <c r="Q1113" i="5"/>
  <c r="R1113" i="5"/>
  <c r="J1114" i="5"/>
  <c r="K1114" i="5"/>
  <c r="L1114" i="5"/>
  <c r="M1114" i="5"/>
  <c r="N1114" i="5"/>
  <c r="O1114" i="5"/>
  <c r="S1114" i="5"/>
  <c r="T1114" i="5"/>
  <c r="U1114" i="5"/>
  <c r="P1115" i="5"/>
  <c r="Q1115" i="5"/>
  <c r="R1115" i="5"/>
  <c r="J1117" i="5"/>
  <c r="J1116" i="5" s="1"/>
  <c r="K1117" i="5"/>
  <c r="Q1117" i="5" s="1"/>
  <c r="L1117" i="5"/>
  <c r="L1116" i="5" s="1"/>
  <c r="M1117" i="5"/>
  <c r="N1117" i="5"/>
  <c r="N1116" i="5" s="1"/>
  <c r="O1117" i="5"/>
  <c r="S1117" i="5"/>
  <c r="S1116" i="5" s="1"/>
  <c r="T1117" i="5"/>
  <c r="T1116" i="5" s="1"/>
  <c r="U1117" i="5"/>
  <c r="U1116" i="5" s="1"/>
  <c r="P1118" i="5"/>
  <c r="Q1118" i="5"/>
  <c r="R1118" i="5"/>
  <c r="J1123" i="5"/>
  <c r="K1123" i="5"/>
  <c r="L1123" i="5"/>
  <c r="M1123" i="5"/>
  <c r="N1123" i="5"/>
  <c r="O1123" i="5"/>
  <c r="S1123" i="5"/>
  <c r="T1123" i="5"/>
  <c r="U1123" i="5"/>
  <c r="P1124" i="5"/>
  <c r="Q1124" i="5"/>
  <c r="R1124" i="5"/>
  <c r="J1125" i="5"/>
  <c r="K1125" i="5"/>
  <c r="L1125" i="5"/>
  <c r="M1125" i="5"/>
  <c r="N1125" i="5"/>
  <c r="O1125" i="5"/>
  <c r="S1125" i="5"/>
  <c r="T1125" i="5"/>
  <c r="U1125" i="5"/>
  <c r="P1126" i="5"/>
  <c r="Q1126" i="5"/>
  <c r="R1126" i="5"/>
  <c r="J1131" i="5"/>
  <c r="K1131" i="5"/>
  <c r="K1130" i="5" s="1"/>
  <c r="L1131" i="5"/>
  <c r="L1130" i="5" s="1"/>
  <c r="L1129" i="5" s="1"/>
  <c r="L1128" i="5" s="1"/>
  <c r="L1127" i="5" s="1"/>
  <c r="M1131" i="5"/>
  <c r="M1130" i="5" s="1"/>
  <c r="M1129" i="5" s="1"/>
  <c r="M1128" i="5" s="1"/>
  <c r="M1127" i="5" s="1"/>
  <c r="N1131" i="5"/>
  <c r="O1131" i="5"/>
  <c r="O1130" i="5" s="1"/>
  <c r="O1129" i="5" s="1"/>
  <c r="O1128" i="5" s="1"/>
  <c r="O1127" i="5" s="1"/>
  <c r="S1131" i="5"/>
  <c r="S1130" i="5" s="1"/>
  <c r="S1129" i="5" s="1"/>
  <c r="S1128" i="5" s="1"/>
  <c r="S1127" i="5" s="1"/>
  <c r="T1131" i="5"/>
  <c r="T1130" i="5" s="1"/>
  <c r="T1129" i="5" s="1"/>
  <c r="T1128" i="5" s="1"/>
  <c r="T1127" i="5" s="1"/>
  <c r="U1131" i="5"/>
  <c r="U1130" i="5" s="1"/>
  <c r="U1129" i="5" s="1"/>
  <c r="U1128" i="5" s="1"/>
  <c r="U1127" i="5" s="1"/>
  <c r="P1132" i="5"/>
  <c r="Q1132" i="5"/>
  <c r="R1132" i="5"/>
  <c r="J1137" i="5"/>
  <c r="J1136" i="5" s="1"/>
  <c r="K1137" i="5"/>
  <c r="L1137" i="5"/>
  <c r="L1136" i="5" s="1"/>
  <c r="M1137" i="5"/>
  <c r="N1137" i="5"/>
  <c r="N1136" i="5" s="1"/>
  <c r="N1135" i="5" s="1"/>
  <c r="N1134" i="5" s="1"/>
  <c r="N1133" i="5" s="1"/>
  <c r="O1137" i="5"/>
  <c r="S1137" i="5"/>
  <c r="S1136" i="5" s="1"/>
  <c r="S1135" i="5" s="1"/>
  <c r="S1134" i="5" s="1"/>
  <c r="S1133" i="5" s="1"/>
  <c r="T1137" i="5"/>
  <c r="T1136" i="5" s="1"/>
  <c r="T1135" i="5" s="1"/>
  <c r="T1134" i="5" s="1"/>
  <c r="T1133" i="5" s="1"/>
  <c r="U1137" i="5"/>
  <c r="U1136" i="5" s="1"/>
  <c r="U1135" i="5" s="1"/>
  <c r="U1134" i="5" s="1"/>
  <c r="U1133" i="5" s="1"/>
  <c r="P1138" i="5"/>
  <c r="Q1138" i="5"/>
  <c r="R1138" i="5"/>
  <c r="J1143" i="5"/>
  <c r="J1142" i="5" s="1"/>
  <c r="J1141" i="5" s="1"/>
  <c r="J1140" i="5" s="1"/>
  <c r="K1143" i="5"/>
  <c r="K1142" i="5" s="1"/>
  <c r="L1143" i="5"/>
  <c r="M1143" i="5"/>
  <c r="M1142" i="5" s="1"/>
  <c r="M1141" i="5" s="1"/>
  <c r="M1140" i="5" s="1"/>
  <c r="N1143" i="5"/>
  <c r="O1143" i="5"/>
  <c r="O1142" i="5" s="1"/>
  <c r="O1141" i="5" s="1"/>
  <c r="O1140" i="5" s="1"/>
  <c r="S1143" i="5"/>
  <c r="S1142" i="5" s="1"/>
  <c r="S1141" i="5" s="1"/>
  <c r="S1140" i="5" s="1"/>
  <c r="T1143" i="5"/>
  <c r="T1142" i="5" s="1"/>
  <c r="T1141" i="5" s="1"/>
  <c r="T1140" i="5" s="1"/>
  <c r="U1143" i="5"/>
  <c r="U1142" i="5" s="1"/>
  <c r="U1141" i="5" s="1"/>
  <c r="U1140" i="5" s="1"/>
  <c r="P1144" i="5"/>
  <c r="Q1144" i="5"/>
  <c r="R1144" i="5"/>
  <c r="J1148" i="5"/>
  <c r="J1147" i="5" s="1"/>
  <c r="K1148" i="5"/>
  <c r="K1147" i="5" s="1"/>
  <c r="K1146" i="5" s="1"/>
  <c r="K1145" i="5" s="1"/>
  <c r="Q1145" i="5" s="1"/>
  <c r="L1148" i="5"/>
  <c r="L1147" i="5" s="1"/>
  <c r="M1148" i="5"/>
  <c r="M1147" i="5" s="1"/>
  <c r="M1146" i="5" s="1"/>
  <c r="M1145" i="5" s="1"/>
  <c r="N1148" i="5"/>
  <c r="N1147" i="5" s="1"/>
  <c r="N1146" i="5" s="1"/>
  <c r="N1145" i="5" s="1"/>
  <c r="O1148" i="5"/>
  <c r="S1148" i="5"/>
  <c r="S1147" i="5" s="1"/>
  <c r="S1146" i="5" s="1"/>
  <c r="S1145" i="5" s="1"/>
  <c r="T1148" i="5"/>
  <c r="T1147" i="5" s="1"/>
  <c r="T1146" i="5" s="1"/>
  <c r="T1145" i="5" s="1"/>
  <c r="U1148" i="5"/>
  <c r="U1147" i="5" s="1"/>
  <c r="U1146" i="5" s="1"/>
  <c r="U1145" i="5" s="1"/>
  <c r="P1149" i="5"/>
  <c r="Q1149" i="5"/>
  <c r="R1149" i="5"/>
  <c r="J1153" i="5"/>
  <c r="J1152" i="5" s="1"/>
  <c r="K1153" i="5"/>
  <c r="K1152" i="5" s="1"/>
  <c r="L1153" i="5"/>
  <c r="L1152" i="5" s="1"/>
  <c r="L1151" i="5" s="1"/>
  <c r="M1153" i="5"/>
  <c r="M1152" i="5" s="1"/>
  <c r="M1151" i="5" s="1"/>
  <c r="N1153" i="5"/>
  <c r="O1153" i="5"/>
  <c r="S1153" i="5"/>
  <c r="S1152" i="5" s="1"/>
  <c r="S1151" i="5" s="1"/>
  <c r="T1153" i="5"/>
  <c r="T1152" i="5" s="1"/>
  <c r="T1151" i="5" s="1"/>
  <c r="U1153" i="5"/>
  <c r="U1152" i="5" s="1"/>
  <c r="U1151" i="5" s="1"/>
  <c r="P1154" i="5"/>
  <c r="Q1154" i="5"/>
  <c r="R1154" i="5"/>
  <c r="J1160" i="5"/>
  <c r="J1159" i="5" s="1"/>
  <c r="K1160" i="5"/>
  <c r="L1160" i="5"/>
  <c r="L1159" i="5" s="1"/>
  <c r="M1160" i="5"/>
  <c r="N1160" i="5"/>
  <c r="N1159" i="5" s="1"/>
  <c r="O1160" i="5"/>
  <c r="T1160" i="5"/>
  <c r="T1159" i="5" s="1"/>
  <c r="U1160" i="5"/>
  <c r="U1159" i="5" s="1"/>
  <c r="P1161" i="5"/>
  <c r="Q1161" i="5"/>
  <c r="R1161" i="5"/>
  <c r="S1161" i="5"/>
  <c r="S746" i="5" s="1"/>
  <c r="S745" i="5" s="1"/>
  <c r="S744" i="5" s="1"/>
  <c r="J1163" i="5"/>
  <c r="J1162" i="5" s="1"/>
  <c r="K1163" i="5"/>
  <c r="L1163" i="5"/>
  <c r="L1162" i="5" s="1"/>
  <c r="M1163" i="5"/>
  <c r="N1163" i="5"/>
  <c r="N1162" i="5" s="1"/>
  <c r="O1163" i="5"/>
  <c r="S1163" i="5"/>
  <c r="S1162" i="5" s="1"/>
  <c r="T1163" i="5"/>
  <c r="T1162" i="5" s="1"/>
  <c r="U1163" i="5"/>
  <c r="U1162" i="5" s="1"/>
  <c r="P1164" i="5"/>
  <c r="Q1164" i="5"/>
  <c r="R1164" i="5"/>
  <c r="J1170" i="5"/>
  <c r="K1170" i="5"/>
  <c r="L1170" i="5"/>
  <c r="M1170" i="5"/>
  <c r="N1170" i="5"/>
  <c r="O1170" i="5"/>
  <c r="S1170" i="5"/>
  <c r="T1170" i="5"/>
  <c r="U1170" i="5"/>
  <c r="P1171" i="5"/>
  <c r="Q1171" i="5"/>
  <c r="R1171" i="5"/>
  <c r="J1172" i="5"/>
  <c r="K1172" i="5"/>
  <c r="L1172" i="5"/>
  <c r="M1172" i="5"/>
  <c r="N1172" i="5"/>
  <c r="O1172" i="5"/>
  <c r="Q1172" i="5"/>
  <c r="S1172" i="5"/>
  <c r="T1172" i="5"/>
  <c r="U1172" i="5"/>
  <c r="P1173" i="5"/>
  <c r="Q1173" i="5"/>
  <c r="R1173" i="5"/>
  <c r="J1174" i="5"/>
  <c r="K1174" i="5"/>
  <c r="L1174" i="5"/>
  <c r="M1174" i="5"/>
  <c r="N1174" i="5"/>
  <c r="O1174" i="5"/>
  <c r="S1174" i="5"/>
  <c r="T1174" i="5"/>
  <c r="U1174" i="5"/>
  <c r="P1175" i="5"/>
  <c r="Q1175" i="5"/>
  <c r="R1175" i="5"/>
  <c r="J1177" i="5"/>
  <c r="J1176" i="5" s="1"/>
  <c r="K1177" i="5"/>
  <c r="Q1177" i="5" s="1"/>
  <c r="L1177" i="5"/>
  <c r="L1176" i="5" s="1"/>
  <c r="M1177" i="5"/>
  <c r="N1177" i="5"/>
  <c r="N1176" i="5" s="1"/>
  <c r="O1177" i="5"/>
  <c r="S1177" i="5"/>
  <c r="S1176" i="5" s="1"/>
  <c r="T1177" i="5"/>
  <c r="T1176" i="5" s="1"/>
  <c r="U1177" i="5"/>
  <c r="U1176" i="5" s="1"/>
  <c r="P1178" i="5"/>
  <c r="Q1178" i="5"/>
  <c r="R1178" i="5"/>
  <c r="J1183" i="5"/>
  <c r="K1183" i="5"/>
  <c r="L1183" i="5"/>
  <c r="M1183" i="5"/>
  <c r="N1183" i="5"/>
  <c r="O1183" i="5"/>
  <c r="S1183" i="5"/>
  <c r="T1183" i="5"/>
  <c r="U1183" i="5"/>
  <c r="P1184" i="5"/>
  <c r="Q1184" i="5"/>
  <c r="R1184" i="5"/>
  <c r="J1185" i="5"/>
  <c r="K1185" i="5"/>
  <c r="Q1185" i="5" s="1"/>
  <c r="L1185" i="5"/>
  <c r="M1185" i="5"/>
  <c r="N1185" i="5"/>
  <c r="O1185" i="5"/>
  <c r="S1185" i="5"/>
  <c r="T1185" i="5"/>
  <c r="U1185" i="5"/>
  <c r="P1186" i="5"/>
  <c r="Q1186" i="5"/>
  <c r="R1186" i="5"/>
  <c r="J1191" i="5"/>
  <c r="K1191" i="5"/>
  <c r="K1190" i="5" s="1"/>
  <c r="L1191" i="5"/>
  <c r="L1190" i="5" s="1"/>
  <c r="M1191" i="5"/>
  <c r="M1190" i="5" s="1"/>
  <c r="M1189" i="5" s="1"/>
  <c r="M1188" i="5" s="1"/>
  <c r="M1187" i="5" s="1"/>
  <c r="N1191" i="5"/>
  <c r="O1191" i="5"/>
  <c r="O1190" i="5" s="1"/>
  <c r="O1189" i="5" s="1"/>
  <c r="O1188" i="5" s="1"/>
  <c r="O1187" i="5" s="1"/>
  <c r="S1191" i="5"/>
  <c r="S1190" i="5" s="1"/>
  <c r="S1189" i="5" s="1"/>
  <c r="S1188" i="5" s="1"/>
  <c r="S1187" i="5" s="1"/>
  <c r="T1191" i="5"/>
  <c r="T1190" i="5" s="1"/>
  <c r="T1189" i="5" s="1"/>
  <c r="T1188" i="5" s="1"/>
  <c r="T1187" i="5" s="1"/>
  <c r="U1191" i="5"/>
  <c r="U1190" i="5" s="1"/>
  <c r="U1189" i="5" s="1"/>
  <c r="U1188" i="5" s="1"/>
  <c r="U1187" i="5" s="1"/>
  <c r="P1192" i="5"/>
  <c r="Q1192" i="5"/>
  <c r="R1192" i="5"/>
  <c r="J1197" i="5"/>
  <c r="J1196" i="5" s="1"/>
  <c r="K1197" i="5"/>
  <c r="L1197" i="5"/>
  <c r="L1196" i="5" s="1"/>
  <c r="M1197" i="5"/>
  <c r="N1197" i="5"/>
  <c r="N1196" i="5" s="1"/>
  <c r="N1195" i="5" s="1"/>
  <c r="N1194" i="5" s="1"/>
  <c r="N1193" i="5" s="1"/>
  <c r="O1197" i="5"/>
  <c r="O1196" i="5" s="1"/>
  <c r="O1195" i="5" s="1"/>
  <c r="O1194" i="5" s="1"/>
  <c r="O1193" i="5" s="1"/>
  <c r="S1197" i="5"/>
  <c r="S1196" i="5" s="1"/>
  <c r="S1195" i="5" s="1"/>
  <c r="S1194" i="5" s="1"/>
  <c r="S1193" i="5" s="1"/>
  <c r="T1197" i="5"/>
  <c r="T1196" i="5" s="1"/>
  <c r="T1195" i="5" s="1"/>
  <c r="T1194" i="5" s="1"/>
  <c r="T1193" i="5" s="1"/>
  <c r="U1197" i="5"/>
  <c r="U1196" i="5" s="1"/>
  <c r="U1195" i="5" s="1"/>
  <c r="U1194" i="5" s="1"/>
  <c r="U1193" i="5" s="1"/>
  <c r="P1198" i="5"/>
  <c r="Q1198" i="5"/>
  <c r="R1198" i="5"/>
  <c r="J1203" i="5"/>
  <c r="J1202" i="5" s="1"/>
  <c r="J1201" i="5" s="1"/>
  <c r="J1200" i="5" s="1"/>
  <c r="K1203" i="5"/>
  <c r="K1202" i="5" s="1"/>
  <c r="L1203" i="5"/>
  <c r="M1203" i="5"/>
  <c r="N1203" i="5"/>
  <c r="O1203" i="5"/>
  <c r="O1202" i="5" s="1"/>
  <c r="O1201" i="5" s="1"/>
  <c r="O1200" i="5" s="1"/>
  <c r="S1203" i="5"/>
  <c r="S1202" i="5" s="1"/>
  <c r="S1201" i="5" s="1"/>
  <c r="S1200" i="5" s="1"/>
  <c r="T1203" i="5"/>
  <c r="T1202" i="5" s="1"/>
  <c r="T1201" i="5" s="1"/>
  <c r="T1200" i="5" s="1"/>
  <c r="U1203" i="5"/>
  <c r="U1202" i="5" s="1"/>
  <c r="U1201" i="5" s="1"/>
  <c r="U1200" i="5" s="1"/>
  <c r="P1204" i="5"/>
  <c r="Q1204" i="5"/>
  <c r="R1204" i="5"/>
  <c r="M1207" i="5"/>
  <c r="P1207" i="5" s="1"/>
  <c r="N1207" i="5"/>
  <c r="Q1207" i="5" s="1"/>
  <c r="O1207" i="5"/>
  <c r="R1207" i="5" s="1"/>
  <c r="S1207" i="5"/>
  <c r="T1207" i="5"/>
  <c r="U1207" i="5"/>
  <c r="J1223" i="5"/>
  <c r="J1222" i="5" s="1"/>
  <c r="K1223" i="5"/>
  <c r="K1222" i="5" s="1"/>
  <c r="L1223" i="5"/>
  <c r="M1223" i="5"/>
  <c r="M1222" i="5" s="1"/>
  <c r="N1223" i="5"/>
  <c r="O1223" i="5"/>
  <c r="O1222" i="5" s="1"/>
  <c r="S1223" i="5"/>
  <c r="S1222" i="5" s="1"/>
  <c r="T1223" i="5"/>
  <c r="T1222" i="5" s="1"/>
  <c r="U1223" i="5"/>
  <c r="U1222" i="5" s="1"/>
  <c r="P1224" i="5"/>
  <c r="Q1224" i="5"/>
  <c r="R1224" i="5"/>
  <c r="J1226" i="5"/>
  <c r="J1225" i="5" s="1"/>
  <c r="K1226" i="5"/>
  <c r="K1225" i="5" s="1"/>
  <c r="L1226" i="5"/>
  <c r="L1225" i="5" s="1"/>
  <c r="M1226" i="5"/>
  <c r="N1226" i="5"/>
  <c r="N1225" i="5" s="1"/>
  <c r="O1226" i="5"/>
  <c r="S1226" i="5"/>
  <c r="S1225" i="5" s="1"/>
  <c r="T1226" i="5"/>
  <c r="T1225" i="5" s="1"/>
  <c r="U1226" i="5"/>
  <c r="U1225" i="5" s="1"/>
  <c r="P1227" i="5"/>
  <c r="Q1227" i="5"/>
  <c r="R1227" i="5"/>
  <c r="J1232" i="5"/>
  <c r="J1231" i="5" s="1"/>
  <c r="J1230" i="5" s="1"/>
  <c r="K1232" i="5"/>
  <c r="K1231" i="5" s="1"/>
  <c r="L1232" i="5"/>
  <c r="L1231" i="5" s="1"/>
  <c r="L1230" i="5" s="1"/>
  <c r="L1229" i="5" s="1"/>
  <c r="L1228" i="5" s="1"/>
  <c r="M1232" i="5"/>
  <c r="M1231" i="5" s="1"/>
  <c r="M1230" i="5" s="1"/>
  <c r="M1229" i="5" s="1"/>
  <c r="M1228" i="5" s="1"/>
  <c r="N1232" i="5"/>
  <c r="N1231" i="5" s="1"/>
  <c r="N1230" i="5" s="1"/>
  <c r="N1229" i="5" s="1"/>
  <c r="N1228" i="5" s="1"/>
  <c r="O1232" i="5"/>
  <c r="S1232" i="5"/>
  <c r="S1231" i="5" s="1"/>
  <c r="S1230" i="5" s="1"/>
  <c r="S1229" i="5" s="1"/>
  <c r="S1228" i="5" s="1"/>
  <c r="T1232" i="5"/>
  <c r="T1231" i="5" s="1"/>
  <c r="T1230" i="5" s="1"/>
  <c r="T1229" i="5" s="1"/>
  <c r="T1228" i="5" s="1"/>
  <c r="U1232" i="5"/>
  <c r="U1231" i="5" s="1"/>
  <c r="U1230" i="5" s="1"/>
  <c r="U1229" i="5" s="1"/>
  <c r="U1228" i="5" s="1"/>
  <c r="P1233" i="5"/>
  <c r="Q1233" i="5"/>
  <c r="R1233" i="5"/>
  <c r="J1239" i="5"/>
  <c r="K1239" i="5"/>
  <c r="L1239" i="5"/>
  <c r="M1239" i="5"/>
  <c r="N1239" i="5"/>
  <c r="O1239" i="5"/>
  <c r="S1239" i="5"/>
  <c r="T1239" i="5"/>
  <c r="U1239" i="5"/>
  <c r="P1240" i="5"/>
  <c r="Q1240" i="5"/>
  <c r="R1240" i="5"/>
  <c r="J1241" i="5"/>
  <c r="K1241" i="5"/>
  <c r="L1241" i="5"/>
  <c r="M1241" i="5"/>
  <c r="N1241" i="5"/>
  <c r="O1241" i="5"/>
  <c r="S1241" i="5"/>
  <c r="T1241" i="5"/>
  <c r="U1241" i="5"/>
  <c r="P1242" i="5"/>
  <c r="Q1242" i="5"/>
  <c r="R1242" i="5"/>
  <c r="J1243" i="5"/>
  <c r="K1243" i="5"/>
  <c r="L1243" i="5"/>
  <c r="M1243" i="5"/>
  <c r="N1243" i="5"/>
  <c r="Q1243" i="5" s="1"/>
  <c r="O1243" i="5"/>
  <c r="S1243" i="5"/>
  <c r="T1243" i="5"/>
  <c r="U1243" i="5"/>
  <c r="P1244" i="5"/>
  <c r="Q1244" i="5"/>
  <c r="R1244" i="5"/>
  <c r="J1246" i="5"/>
  <c r="K1246" i="5"/>
  <c r="K1245" i="5" s="1"/>
  <c r="L1246" i="5"/>
  <c r="L1245" i="5" s="1"/>
  <c r="M1246" i="5"/>
  <c r="M1245" i="5" s="1"/>
  <c r="N1246" i="5"/>
  <c r="O1246" i="5"/>
  <c r="O1245" i="5" s="1"/>
  <c r="S1246" i="5"/>
  <c r="S1245" i="5" s="1"/>
  <c r="T1246" i="5"/>
  <c r="T1245" i="5" s="1"/>
  <c r="U1246" i="5"/>
  <c r="U1245" i="5" s="1"/>
  <c r="P1247" i="5"/>
  <c r="Q1247" i="5"/>
  <c r="R1247" i="5"/>
  <c r="J1252" i="5"/>
  <c r="K1252" i="5"/>
  <c r="L1252" i="5"/>
  <c r="M1252" i="5"/>
  <c r="N1252" i="5"/>
  <c r="O1252" i="5"/>
  <c r="S1252" i="5"/>
  <c r="T1252" i="5"/>
  <c r="U1252" i="5"/>
  <c r="P1253" i="5"/>
  <c r="Q1253" i="5"/>
  <c r="R1253" i="5"/>
  <c r="J1254" i="5"/>
  <c r="P1254" i="5" s="1"/>
  <c r="K1254" i="5"/>
  <c r="L1254" i="5"/>
  <c r="M1254" i="5"/>
  <c r="N1254" i="5"/>
  <c r="Q1254" i="5" s="1"/>
  <c r="O1254" i="5"/>
  <c r="S1254" i="5"/>
  <c r="T1254" i="5"/>
  <c r="U1254" i="5"/>
  <c r="P1255" i="5"/>
  <c r="Q1255" i="5"/>
  <c r="R1255" i="5"/>
  <c r="J1260" i="5"/>
  <c r="J1259" i="5" s="1"/>
  <c r="K1260" i="5"/>
  <c r="L1260" i="5"/>
  <c r="L1259" i="5" s="1"/>
  <c r="M1260" i="5"/>
  <c r="N1260" i="5"/>
  <c r="N1259" i="5" s="1"/>
  <c r="N1258" i="5" s="1"/>
  <c r="N1257" i="5" s="1"/>
  <c r="N1256" i="5" s="1"/>
  <c r="O1260" i="5"/>
  <c r="S1260" i="5"/>
  <c r="S1259" i="5" s="1"/>
  <c r="S1258" i="5" s="1"/>
  <c r="S1257" i="5" s="1"/>
  <c r="S1256" i="5" s="1"/>
  <c r="T1260" i="5"/>
  <c r="T1259" i="5" s="1"/>
  <c r="T1258" i="5" s="1"/>
  <c r="T1257" i="5" s="1"/>
  <c r="T1256" i="5" s="1"/>
  <c r="U1260" i="5"/>
  <c r="U1259" i="5" s="1"/>
  <c r="U1258" i="5" s="1"/>
  <c r="U1257" i="5" s="1"/>
  <c r="U1256" i="5" s="1"/>
  <c r="P1261" i="5"/>
  <c r="Q1261" i="5"/>
  <c r="R1261" i="5"/>
  <c r="J1266" i="5"/>
  <c r="K1266" i="5"/>
  <c r="K1265" i="5" s="1"/>
  <c r="L1266" i="5"/>
  <c r="L1265" i="5" s="1"/>
  <c r="L1264" i="5" s="1"/>
  <c r="L1263" i="5" s="1"/>
  <c r="L1262" i="5" s="1"/>
  <c r="R1262" i="5" s="1"/>
  <c r="M1266" i="5"/>
  <c r="M1265" i="5" s="1"/>
  <c r="M1264" i="5" s="1"/>
  <c r="M1263" i="5" s="1"/>
  <c r="M1262" i="5" s="1"/>
  <c r="N1266" i="5"/>
  <c r="Q1266" i="5" s="1"/>
  <c r="O1266" i="5"/>
  <c r="O1265" i="5" s="1"/>
  <c r="O1264" i="5" s="1"/>
  <c r="O1263" i="5" s="1"/>
  <c r="O1262" i="5" s="1"/>
  <c r="S1266" i="5"/>
  <c r="S1265" i="5" s="1"/>
  <c r="S1264" i="5" s="1"/>
  <c r="S1263" i="5" s="1"/>
  <c r="S1262" i="5" s="1"/>
  <c r="T1266" i="5"/>
  <c r="T1265" i="5" s="1"/>
  <c r="T1264" i="5" s="1"/>
  <c r="T1263" i="5" s="1"/>
  <c r="T1262" i="5" s="1"/>
  <c r="U1266" i="5"/>
  <c r="U1265" i="5" s="1"/>
  <c r="U1264" i="5" s="1"/>
  <c r="U1263" i="5" s="1"/>
  <c r="U1262" i="5" s="1"/>
  <c r="P1267" i="5"/>
  <c r="Q1267" i="5"/>
  <c r="R1267" i="5"/>
  <c r="J1287" i="5"/>
  <c r="K1287" i="5"/>
  <c r="K1286" i="5" s="1"/>
  <c r="L1287" i="5"/>
  <c r="L1286" i="5" s="1"/>
  <c r="M1287" i="5"/>
  <c r="M1286" i="5" s="1"/>
  <c r="N1287" i="5"/>
  <c r="O1287" i="5"/>
  <c r="O1286" i="5" s="1"/>
  <c r="S1287" i="5"/>
  <c r="S1286" i="5" s="1"/>
  <c r="T1287" i="5"/>
  <c r="T1286" i="5" s="1"/>
  <c r="U1287" i="5"/>
  <c r="U1286" i="5" s="1"/>
  <c r="P1288" i="5"/>
  <c r="Q1288" i="5"/>
  <c r="R1288" i="5"/>
  <c r="J1290" i="5"/>
  <c r="K1290" i="5"/>
  <c r="L1290" i="5"/>
  <c r="L1289" i="5" s="1"/>
  <c r="M1290" i="5"/>
  <c r="M1289" i="5" s="1"/>
  <c r="N1290" i="5"/>
  <c r="N1289" i="5" s="1"/>
  <c r="O1290" i="5"/>
  <c r="S1290" i="5"/>
  <c r="S1289" i="5" s="1"/>
  <c r="T1290" i="5"/>
  <c r="T1289" i="5" s="1"/>
  <c r="U1290" i="5"/>
  <c r="U1289" i="5" s="1"/>
  <c r="P1291" i="5"/>
  <c r="Q1291" i="5"/>
  <c r="R1291" i="5"/>
  <c r="J1297" i="5"/>
  <c r="K1297" i="5"/>
  <c r="L1297" i="5"/>
  <c r="M1297" i="5"/>
  <c r="N1297" i="5"/>
  <c r="O1297" i="5"/>
  <c r="S1297" i="5"/>
  <c r="T1297" i="5"/>
  <c r="U1297" i="5"/>
  <c r="P1298" i="5"/>
  <c r="Q1298" i="5"/>
  <c r="R1298" i="5"/>
  <c r="J1299" i="5"/>
  <c r="K1299" i="5"/>
  <c r="L1299" i="5"/>
  <c r="M1299" i="5"/>
  <c r="N1299" i="5"/>
  <c r="O1299" i="5"/>
  <c r="S1299" i="5"/>
  <c r="T1299" i="5"/>
  <c r="U1299" i="5"/>
  <c r="P1300" i="5"/>
  <c r="Q1300" i="5"/>
  <c r="R1300" i="5"/>
  <c r="J1301" i="5"/>
  <c r="K1301" i="5"/>
  <c r="L1301" i="5"/>
  <c r="M1301" i="5"/>
  <c r="N1301" i="5"/>
  <c r="O1301" i="5"/>
  <c r="S1301" i="5"/>
  <c r="T1301" i="5"/>
  <c r="U1301" i="5"/>
  <c r="P1302" i="5"/>
  <c r="Q1302" i="5"/>
  <c r="R1302" i="5"/>
  <c r="J1304" i="5"/>
  <c r="J1303" i="5" s="1"/>
  <c r="K1304" i="5"/>
  <c r="L1304" i="5"/>
  <c r="L1303" i="5" s="1"/>
  <c r="M1304" i="5"/>
  <c r="N1304" i="5"/>
  <c r="N1303" i="5" s="1"/>
  <c r="O1304" i="5"/>
  <c r="O1303" i="5" s="1"/>
  <c r="S1304" i="5"/>
  <c r="S1303" i="5" s="1"/>
  <c r="T1304" i="5"/>
  <c r="T1303" i="5" s="1"/>
  <c r="U1304" i="5"/>
  <c r="U1303" i="5" s="1"/>
  <c r="P1305" i="5"/>
  <c r="Q1305" i="5"/>
  <c r="R1305" i="5"/>
  <c r="J1310" i="5"/>
  <c r="K1310" i="5"/>
  <c r="L1310" i="5"/>
  <c r="M1310" i="5"/>
  <c r="N1310" i="5"/>
  <c r="O1310" i="5"/>
  <c r="S1310" i="5"/>
  <c r="T1310" i="5"/>
  <c r="U1310" i="5"/>
  <c r="P1311" i="5"/>
  <c r="Q1311" i="5"/>
  <c r="R1311" i="5"/>
  <c r="J1312" i="5"/>
  <c r="K1312" i="5"/>
  <c r="L1312" i="5"/>
  <c r="M1312" i="5"/>
  <c r="N1312" i="5"/>
  <c r="O1312" i="5"/>
  <c r="S1312" i="5"/>
  <c r="T1312" i="5"/>
  <c r="U1312" i="5"/>
  <c r="P1313" i="5"/>
  <c r="Q1313" i="5"/>
  <c r="R1313" i="5"/>
  <c r="J1318" i="5"/>
  <c r="J1317" i="5" s="1"/>
  <c r="J1316" i="5" s="1"/>
  <c r="K1318" i="5"/>
  <c r="K1317" i="5" s="1"/>
  <c r="L1318" i="5"/>
  <c r="L1317" i="5" s="1"/>
  <c r="L1316" i="5" s="1"/>
  <c r="L1315" i="5" s="1"/>
  <c r="L1314" i="5" s="1"/>
  <c r="M1318" i="5"/>
  <c r="M1317" i="5" s="1"/>
  <c r="M1316" i="5" s="1"/>
  <c r="M1315" i="5" s="1"/>
  <c r="M1314" i="5" s="1"/>
  <c r="N1318" i="5"/>
  <c r="O1318" i="5"/>
  <c r="O1317" i="5" s="1"/>
  <c r="O1316" i="5" s="1"/>
  <c r="O1315" i="5" s="1"/>
  <c r="O1314" i="5" s="1"/>
  <c r="S1318" i="5"/>
  <c r="S1317" i="5" s="1"/>
  <c r="S1316" i="5" s="1"/>
  <c r="S1315" i="5" s="1"/>
  <c r="S1314" i="5" s="1"/>
  <c r="T1318" i="5"/>
  <c r="T1317" i="5" s="1"/>
  <c r="T1316" i="5" s="1"/>
  <c r="T1315" i="5" s="1"/>
  <c r="T1314" i="5" s="1"/>
  <c r="U1318" i="5"/>
  <c r="U1317" i="5" s="1"/>
  <c r="U1316" i="5" s="1"/>
  <c r="U1315" i="5" s="1"/>
  <c r="U1314" i="5" s="1"/>
  <c r="P1319" i="5"/>
  <c r="Q1319" i="5"/>
  <c r="R1319" i="5"/>
  <c r="J1324" i="5"/>
  <c r="J1323" i="5" s="1"/>
  <c r="K1324" i="5"/>
  <c r="L1324" i="5"/>
  <c r="L1323" i="5" s="1"/>
  <c r="M1324" i="5"/>
  <c r="N1324" i="5"/>
  <c r="N1323" i="5" s="1"/>
  <c r="N1322" i="5" s="1"/>
  <c r="N1321" i="5" s="1"/>
  <c r="N1320" i="5" s="1"/>
  <c r="O1324" i="5"/>
  <c r="S1324" i="5"/>
  <c r="S1323" i="5" s="1"/>
  <c r="S1322" i="5" s="1"/>
  <c r="S1321" i="5" s="1"/>
  <c r="S1320" i="5" s="1"/>
  <c r="T1324" i="5"/>
  <c r="T1323" i="5" s="1"/>
  <c r="T1322" i="5" s="1"/>
  <c r="T1321" i="5" s="1"/>
  <c r="T1320" i="5" s="1"/>
  <c r="U1324" i="5"/>
  <c r="U1323" i="5" s="1"/>
  <c r="U1322" i="5" s="1"/>
  <c r="U1321" i="5" s="1"/>
  <c r="U1320" i="5" s="1"/>
  <c r="P1325" i="5"/>
  <c r="Q1325" i="5"/>
  <c r="R1325" i="5"/>
  <c r="J1330" i="5"/>
  <c r="J1329" i="5" s="1"/>
  <c r="J1328" i="5" s="1"/>
  <c r="J1327" i="5" s="1"/>
  <c r="K1330" i="5"/>
  <c r="K1329" i="5" s="1"/>
  <c r="L1330" i="5"/>
  <c r="M1330" i="5"/>
  <c r="M1329" i="5" s="1"/>
  <c r="M1328" i="5" s="1"/>
  <c r="M1327" i="5" s="1"/>
  <c r="N1330" i="5"/>
  <c r="O1330" i="5"/>
  <c r="O1329" i="5" s="1"/>
  <c r="O1328" i="5" s="1"/>
  <c r="O1327" i="5" s="1"/>
  <c r="S1330" i="5"/>
  <c r="S1329" i="5" s="1"/>
  <c r="S1328" i="5" s="1"/>
  <c r="S1327" i="5" s="1"/>
  <c r="T1330" i="5"/>
  <c r="T1329" i="5" s="1"/>
  <c r="T1328" i="5" s="1"/>
  <c r="T1327" i="5" s="1"/>
  <c r="U1330" i="5"/>
  <c r="U1329" i="5" s="1"/>
  <c r="U1328" i="5" s="1"/>
  <c r="U1327" i="5" s="1"/>
  <c r="P1331" i="5"/>
  <c r="Q1331" i="5"/>
  <c r="R1331" i="5"/>
  <c r="J1334" i="5"/>
  <c r="K1334" i="5"/>
  <c r="L1334" i="5"/>
  <c r="M1334" i="5"/>
  <c r="N1334" i="5"/>
  <c r="O1334" i="5"/>
  <c r="S1334" i="5"/>
  <c r="T1334" i="5"/>
  <c r="U1334" i="5"/>
  <c r="J1350" i="5"/>
  <c r="J1349" i="5" s="1"/>
  <c r="K1350" i="5"/>
  <c r="K1349" i="5" s="1"/>
  <c r="L1350" i="5"/>
  <c r="M1350" i="5"/>
  <c r="M1349" i="5" s="1"/>
  <c r="N1350" i="5"/>
  <c r="N1349" i="5" s="1"/>
  <c r="O1350" i="5"/>
  <c r="O1349" i="5" s="1"/>
  <c r="S1350" i="5"/>
  <c r="S1349" i="5" s="1"/>
  <c r="T1350" i="5"/>
  <c r="T1349" i="5" s="1"/>
  <c r="U1350" i="5"/>
  <c r="U1349" i="5" s="1"/>
  <c r="P1351" i="5"/>
  <c r="Q1351" i="5"/>
  <c r="R1351" i="5"/>
  <c r="J1353" i="5"/>
  <c r="K1353" i="5"/>
  <c r="K1352" i="5" s="1"/>
  <c r="L1353" i="5"/>
  <c r="L1352" i="5" s="1"/>
  <c r="M1353" i="5"/>
  <c r="M1352" i="5" s="1"/>
  <c r="N1353" i="5"/>
  <c r="O1353" i="5"/>
  <c r="O1352" i="5" s="1"/>
  <c r="S1353" i="5"/>
  <c r="S1352" i="5" s="1"/>
  <c r="T1353" i="5"/>
  <c r="T1352" i="5" s="1"/>
  <c r="U1353" i="5"/>
  <c r="U1352" i="5" s="1"/>
  <c r="P1354" i="5"/>
  <c r="Q1354" i="5"/>
  <c r="R1354" i="5"/>
  <c r="J1360" i="5"/>
  <c r="K1360" i="5"/>
  <c r="L1360" i="5"/>
  <c r="M1360" i="5"/>
  <c r="N1360" i="5"/>
  <c r="O1360" i="5"/>
  <c r="S1360" i="5"/>
  <c r="T1360" i="5"/>
  <c r="U1360" i="5"/>
  <c r="P1361" i="5"/>
  <c r="Q1361" i="5"/>
  <c r="R1361" i="5"/>
  <c r="J1362" i="5"/>
  <c r="K1362" i="5"/>
  <c r="L1362" i="5"/>
  <c r="M1362" i="5"/>
  <c r="N1362" i="5"/>
  <c r="O1362" i="5"/>
  <c r="S1362" i="5"/>
  <c r="T1362" i="5"/>
  <c r="U1362" i="5"/>
  <c r="P1363" i="5"/>
  <c r="Q1363" i="5"/>
  <c r="R1363" i="5"/>
  <c r="J1364" i="5"/>
  <c r="K1364" i="5"/>
  <c r="L1364" i="5"/>
  <c r="M1364" i="5"/>
  <c r="N1364" i="5"/>
  <c r="O1364" i="5"/>
  <c r="S1364" i="5"/>
  <c r="T1364" i="5"/>
  <c r="U1364" i="5"/>
  <c r="P1365" i="5"/>
  <c r="Q1365" i="5"/>
  <c r="R1365" i="5"/>
  <c r="J1367" i="5"/>
  <c r="K1367" i="5"/>
  <c r="K1366" i="5" s="1"/>
  <c r="L1367" i="5"/>
  <c r="L1366" i="5" s="1"/>
  <c r="M1367" i="5"/>
  <c r="M1366" i="5" s="1"/>
  <c r="N1367" i="5"/>
  <c r="N1366" i="5" s="1"/>
  <c r="O1367" i="5"/>
  <c r="S1367" i="5"/>
  <c r="S1366" i="5" s="1"/>
  <c r="T1367" i="5"/>
  <c r="T1366" i="5" s="1"/>
  <c r="U1367" i="5"/>
  <c r="U1366" i="5" s="1"/>
  <c r="P1368" i="5"/>
  <c r="Q1368" i="5"/>
  <c r="R1368" i="5"/>
  <c r="J1373" i="5"/>
  <c r="K1373" i="5"/>
  <c r="L1373" i="5"/>
  <c r="M1373" i="5"/>
  <c r="N1373" i="5"/>
  <c r="O1373" i="5"/>
  <c r="S1373" i="5"/>
  <c r="T1373" i="5"/>
  <c r="U1373" i="5"/>
  <c r="P1374" i="5"/>
  <c r="Q1374" i="5"/>
  <c r="R1374" i="5"/>
  <c r="J1375" i="5"/>
  <c r="K1375" i="5"/>
  <c r="L1375" i="5"/>
  <c r="M1375" i="5"/>
  <c r="N1375" i="5"/>
  <c r="O1375" i="5"/>
  <c r="S1375" i="5"/>
  <c r="T1375" i="5"/>
  <c r="U1375" i="5"/>
  <c r="P1376" i="5"/>
  <c r="Q1376" i="5"/>
  <c r="R1376" i="5"/>
  <c r="J1381" i="5"/>
  <c r="J1380" i="5" s="1"/>
  <c r="K1381" i="5"/>
  <c r="K1380" i="5" s="1"/>
  <c r="K1379" i="5" s="1"/>
  <c r="K1378" i="5" s="1"/>
  <c r="K1377" i="5" s="1"/>
  <c r="L1381" i="5"/>
  <c r="L1380" i="5" s="1"/>
  <c r="M1381" i="5"/>
  <c r="N1381" i="5"/>
  <c r="N1380" i="5" s="1"/>
  <c r="O1381" i="5"/>
  <c r="S1381" i="5"/>
  <c r="S1380" i="5" s="1"/>
  <c r="S1379" i="5" s="1"/>
  <c r="S1378" i="5" s="1"/>
  <c r="S1377" i="5" s="1"/>
  <c r="T1381" i="5"/>
  <c r="T1380" i="5" s="1"/>
  <c r="T1379" i="5" s="1"/>
  <c r="T1378" i="5" s="1"/>
  <c r="T1377" i="5" s="1"/>
  <c r="U1381" i="5"/>
  <c r="U1380" i="5" s="1"/>
  <c r="U1379" i="5" s="1"/>
  <c r="U1378" i="5" s="1"/>
  <c r="U1377" i="5" s="1"/>
  <c r="P1382" i="5"/>
  <c r="Q1382" i="5"/>
  <c r="R1382" i="5"/>
  <c r="J1387" i="5"/>
  <c r="K1387" i="5"/>
  <c r="K1386" i="5" s="1"/>
  <c r="L1387" i="5"/>
  <c r="L1386" i="5" s="1"/>
  <c r="L1385" i="5" s="1"/>
  <c r="L1384" i="5" s="1"/>
  <c r="L1383" i="5" s="1"/>
  <c r="M1387" i="5"/>
  <c r="M1386" i="5" s="1"/>
  <c r="M1385" i="5" s="1"/>
  <c r="M1384" i="5" s="1"/>
  <c r="M1383" i="5" s="1"/>
  <c r="N1387" i="5"/>
  <c r="O1387" i="5"/>
  <c r="O1386" i="5" s="1"/>
  <c r="O1385" i="5" s="1"/>
  <c r="O1384" i="5" s="1"/>
  <c r="O1383" i="5" s="1"/>
  <c r="S1387" i="5"/>
  <c r="S1386" i="5" s="1"/>
  <c r="S1385" i="5" s="1"/>
  <c r="S1384" i="5" s="1"/>
  <c r="S1383" i="5" s="1"/>
  <c r="T1387" i="5"/>
  <c r="T1386" i="5" s="1"/>
  <c r="T1385" i="5" s="1"/>
  <c r="T1384" i="5" s="1"/>
  <c r="T1383" i="5" s="1"/>
  <c r="U1387" i="5"/>
  <c r="U1386" i="5" s="1"/>
  <c r="U1385" i="5" s="1"/>
  <c r="U1384" i="5" s="1"/>
  <c r="U1383" i="5" s="1"/>
  <c r="P1388" i="5"/>
  <c r="Q1388" i="5"/>
  <c r="R1388" i="5"/>
  <c r="J1393" i="5"/>
  <c r="J1392" i="5" s="1"/>
  <c r="K1393" i="5"/>
  <c r="L1393" i="5"/>
  <c r="L1392" i="5" s="1"/>
  <c r="M1393" i="5"/>
  <c r="N1393" i="5"/>
  <c r="N1392" i="5" s="1"/>
  <c r="O1393" i="5"/>
  <c r="O1392" i="5" s="1"/>
  <c r="S1393" i="5"/>
  <c r="S1392" i="5" s="1"/>
  <c r="T1393" i="5"/>
  <c r="T1392" i="5" s="1"/>
  <c r="U1393" i="5"/>
  <c r="U1392" i="5" s="1"/>
  <c r="P1394" i="5"/>
  <c r="Q1394" i="5"/>
  <c r="R1394" i="5"/>
  <c r="J1396" i="5"/>
  <c r="J1395" i="5" s="1"/>
  <c r="K1396" i="5"/>
  <c r="K1395" i="5" s="1"/>
  <c r="L1396" i="5"/>
  <c r="M1396" i="5"/>
  <c r="M1395" i="5" s="1"/>
  <c r="N1396" i="5"/>
  <c r="O1396" i="5"/>
  <c r="O1395" i="5" s="1"/>
  <c r="S1396" i="5"/>
  <c r="S1395" i="5" s="1"/>
  <c r="T1396" i="5"/>
  <c r="T1395" i="5" s="1"/>
  <c r="U1396" i="5"/>
  <c r="U1395" i="5" s="1"/>
  <c r="P1397" i="5"/>
  <c r="Q1397" i="5"/>
  <c r="R1397" i="5"/>
  <c r="J1403" i="5"/>
  <c r="K1403" i="5"/>
  <c r="L1403" i="5"/>
  <c r="M1403" i="5"/>
  <c r="N1403" i="5"/>
  <c r="O1403" i="5"/>
  <c r="S1403" i="5"/>
  <c r="T1403" i="5"/>
  <c r="U1403" i="5"/>
  <c r="P1404" i="5"/>
  <c r="Q1404" i="5"/>
  <c r="R1404" i="5"/>
  <c r="J1405" i="5"/>
  <c r="K1405" i="5"/>
  <c r="L1405" i="5"/>
  <c r="M1405" i="5"/>
  <c r="N1405" i="5"/>
  <c r="O1405" i="5"/>
  <c r="S1405" i="5"/>
  <c r="T1405" i="5"/>
  <c r="U1405" i="5"/>
  <c r="P1406" i="5"/>
  <c r="Q1406" i="5"/>
  <c r="R1406" i="5"/>
  <c r="J1407" i="5"/>
  <c r="K1407" i="5"/>
  <c r="L1407" i="5"/>
  <c r="M1407" i="5"/>
  <c r="N1407" i="5"/>
  <c r="O1407" i="5"/>
  <c r="S1407" i="5"/>
  <c r="T1407" i="5"/>
  <c r="U1407" i="5"/>
  <c r="P1408" i="5"/>
  <c r="Q1408" i="5"/>
  <c r="R1408" i="5"/>
  <c r="J1410" i="5"/>
  <c r="J1409" i="5" s="1"/>
  <c r="K1410" i="5"/>
  <c r="K1409" i="5" s="1"/>
  <c r="L1410" i="5"/>
  <c r="M1410" i="5"/>
  <c r="M1409" i="5" s="1"/>
  <c r="N1410" i="5"/>
  <c r="O1410" i="5"/>
  <c r="O1409" i="5" s="1"/>
  <c r="S1410" i="5"/>
  <c r="S1409" i="5" s="1"/>
  <c r="T1410" i="5"/>
  <c r="T1409" i="5" s="1"/>
  <c r="U1410" i="5"/>
  <c r="U1409" i="5" s="1"/>
  <c r="P1411" i="5"/>
  <c r="Q1411" i="5"/>
  <c r="R1411" i="5"/>
  <c r="J1416" i="5"/>
  <c r="K1416" i="5"/>
  <c r="L1416" i="5"/>
  <c r="M1416" i="5"/>
  <c r="N1416" i="5"/>
  <c r="O1416" i="5"/>
  <c r="S1416" i="5"/>
  <c r="T1416" i="5"/>
  <c r="U1416" i="5"/>
  <c r="P1417" i="5"/>
  <c r="Q1417" i="5"/>
  <c r="R1417" i="5"/>
  <c r="J1418" i="5"/>
  <c r="K1418" i="5"/>
  <c r="L1418" i="5"/>
  <c r="M1418" i="5"/>
  <c r="N1418" i="5"/>
  <c r="O1418" i="5"/>
  <c r="S1418" i="5"/>
  <c r="T1418" i="5"/>
  <c r="U1418" i="5"/>
  <c r="P1419" i="5"/>
  <c r="Q1419" i="5"/>
  <c r="R1419" i="5"/>
  <c r="J1424" i="5"/>
  <c r="J1423" i="5" s="1"/>
  <c r="J1422" i="5" s="1"/>
  <c r="J1421" i="5" s="1"/>
  <c r="J1420" i="5" s="1"/>
  <c r="K1424" i="5"/>
  <c r="K1423" i="5" s="1"/>
  <c r="L1424" i="5"/>
  <c r="M1424" i="5"/>
  <c r="M1423" i="5" s="1"/>
  <c r="M1422" i="5" s="1"/>
  <c r="M1421" i="5" s="1"/>
  <c r="M1420" i="5" s="1"/>
  <c r="N1424" i="5"/>
  <c r="O1424" i="5"/>
  <c r="O1423" i="5" s="1"/>
  <c r="O1422" i="5" s="1"/>
  <c r="O1421" i="5" s="1"/>
  <c r="O1420" i="5" s="1"/>
  <c r="S1424" i="5"/>
  <c r="S1423" i="5" s="1"/>
  <c r="S1422" i="5" s="1"/>
  <c r="S1421" i="5" s="1"/>
  <c r="S1420" i="5" s="1"/>
  <c r="T1424" i="5"/>
  <c r="T1423" i="5" s="1"/>
  <c r="T1422" i="5" s="1"/>
  <c r="T1421" i="5" s="1"/>
  <c r="T1420" i="5" s="1"/>
  <c r="U1424" i="5"/>
  <c r="U1423" i="5" s="1"/>
  <c r="U1422" i="5" s="1"/>
  <c r="U1421" i="5" s="1"/>
  <c r="U1420" i="5" s="1"/>
  <c r="P1425" i="5"/>
  <c r="Q1425" i="5"/>
  <c r="R1425" i="5"/>
  <c r="J1430" i="5"/>
  <c r="J1429" i="5" s="1"/>
  <c r="K1430" i="5"/>
  <c r="L1430" i="5"/>
  <c r="L1429" i="5" s="1"/>
  <c r="M1430" i="5"/>
  <c r="N1430" i="5"/>
  <c r="N1429" i="5" s="1"/>
  <c r="N1428" i="5" s="1"/>
  <c r="N1427" i="5" s="1"/>
  <c r="N1426" i="5" s="1"/>
  <c r="O1430" i="5"/>
  <c r="S1430" i="5"/>
  <c r="S1429" i="5" s="1"/>
  <c r="S1428" i="5" s="1"/>
  <c r="S1427" i="5" s="1"/>
  <c r="S1426" i="5" s="1"/>
  <c r="T1430" i="5"/>
  <c r="T1429" i="5" s="1"/>
  <c r="T1428" i="5" s="1"/>
  <c r="T1427" i="5" s="1"/>
  <c r="T1426" i="5" s="1"/>
  <c r="U1430" i="5"/>
  <c r="U1429" i="5" s="1"/>
  <c r="U1428" i="5" s="1"/>
  <c r="U1427" i="5" s="1"/>
  <c r="U1426" i="5" s="1"/>
  <c r="P1431" i="5"/>
  <c r="Q1431" i="5"/>
  <c r="R1431" i="5"/>
  <c r="J1439" i="5"/>
  <c r="K1439" i="5"/>
  <c r="K1438" i="5" s="1"/>
  <c r="L1439" i="5"/>
  <c r="L1438" i="5" s="1"/>
  <c r="M1439" i="5"/>
  <c r="M1438" i="5" s="1"/>
  <c r="N1439" i="5"/>
  <c r="N1438" i="5" s="1"/>
  <c r="O1439" i="5"/>
  <c r="O1438" i="5" s="1"/>
  <c r="S1439" i="5"/>
  <c r="S1438" i="5" s="1"/>
  <c r="T1439" i="5"/>
  <c r="T1438" i="5" s="1"/>
  <c r="U1439" i="5"/>
  <c r="U1438" i="5" s="1"/>
  <c r="P1440" i="5"/>
  <c r="Q1440" i="5"/>
  <c r="R1440" i="5"/>
  <c r="J1442" i="5"/>
  <c r="J1441" i="5" s="1"/>
  <c r="K1442" i="5"/>
  <c r="L1442" i="5"/>
  <c r="L1441" i="5" s="1"/>
  <c r="M1442" i="5"/>
  <c r="N1442" i="5"/>
  <c r="N1441" i="5" s="1"/>
  <c r="O1442" i="5"/>
  <c r="S1442" i="5"/>
  <c r="S1441" i="5" s="1"/>
  <c r="T1442" i="5"/>
  <c r="T1441" i="5" s="1"/>
  <c r="U1442" i="5"/>
  <c r="U1441" i="5" s="1"/>
  <c r="P1443" i="5"/>
  <c r="Q1443" i="5"/>
  <c r="R1443" i="5"/>
  <c r="J1449" i="5"/>
  <c r="K1449" i="5"/>
  <c r="L1449" i="5"/>
  <c r="M1449" i="5"/>
  <c r="N1449" i="5"/>
  <c r="O1449" i="5"/>
  <c r="S1449" i="5"/>
  <c r="T1449" i="5"/>
  <c r="U1449" i="5"/>
  <c r="P1450" i="5"/>
  <c r="Q1450" i="5"/>
  <c r="R1450" i="5"/>
  <c r="J1451" i="5"/>
  <c r="K1451" i="5"/>
  <c r="L1451" i="5"/>
  <c r="M1451" i="5"/>
  <c r="N1451" i="5"/>
  <c r="O1451" i="5"/>
  <c r="S1451" i="5"/>
  <c r="T1451" i="5"/>
  <c r="U1451" i="5"/>
  <c r="P1452" i="5"/>
  <c r="Q1452" i="5"/>
  <c r="R1452" i="5"/>
  <c r="J1453" i="5"/>
  <c r="K1453" i="5"/>
  <c r="L1453" i="5"/>
  <c r="M1453" i="5"/>
  <c r="N1453" i="5"/>
  <c r="O1453" i="5"/>
  <c r="S1453" i="5"/>
  <c r="T1453" i="5"/>
  <c r="U1453" i="5"/>
  <c r="P1454" i="5"/>
  <c r="Q1454" i="5"/>
  <c r="R1454" i="5"/>
  <c r="J1456" i="5"/>
  <c r="J1455" i="5" s="1"/>
  <c r="K1456" i="5"/>
  <c r="L1456" i="5"/>
  <c r="L1455" i="5" s="1"/>
  <c r="M1456" i="5"/>
  <c r="N1456" i="5"/>
  <c r="N1455" i="5" s="1"/>
  <c r="O1456" i="5"/>
  <c r="S1456" i="5"/>
  <c r="S1455" i="5" s="1"/>
  <c r="T1456" i="5"/>
  <c r="T1455" i="5" s="1"/>
  <c r="U1456" i="5"/>
  <c r="U1455" i="5" s="1"/>
  <c r="P1457" i="5"/>
  <c r="Q1457" i="5"/>
  <c r="R1457" i="5"/>
  <c r="J1467" i="5"/>
  <c r="K1467" i="5"/>
  <c r="L1467" i="5"/>
  <c r="M1467" i="5"/>
  <c r="N1467" i="5"/>
  <c r="O1467" i="5"/>
  <c r="S1467" i="5"/>
  <c r="T1467" i="5"/>
  <c r="U1467" i="5"/>
  <c r="P1468" i="5"/>
  <c r="Q1468" i="5"/>
  <c r="R1468" i="5"/>
  <c r="J1469" i="5"/>
  <c r="K1469" i="5"/>
  <c r="L1469" i="5"/>
  <c r="M1469" i="5"/>
  <c r="N1469" i="5"/>
  <c r="O1469" i="5"/>
  <c r="S1469" i="5"/>
  <c r="T1469" i="5"/>
  <c r="U1469" i="5"/>
  <c r="P1470" i="5"/>
  <c r="Q1470" i="5"/>
  <c r="R1470" i="5"/>
  <c r="J1475" i="5"/>
  <c r="K1475" i="5"/>
  <c r="K1474" i="5" s="1"/>
  <c r="L1475" i="5"/>
  <c r="L1474" i="5" s="1"/>
  <c r="M1475" i="5"/>
  <c r="M1474" i="5" s="1"/>
  <c r="M1473" i="5" s="1"/>
  <c r="M1472" i="5" s="1"/>
  <c r="M1471" i="5" s="1"/>
  <c r="N1475" i="5"/>
  <c r="O1475" i="5"/>
  <c r="O1474" i="5" s="1"/>
  <c r="O1473" i="5" s="1"/>
  <c r="O1472" i="5" s="1"/>
  <c r="O1471" i="5" s="1"/>
  <c r="S1475" i="5"/>
  <c r="S1474" i="5" s="1"/>
  <c r="S1473" i="5" s="1"/>
  <c r="S1472" i="5" s="1"/>
  <c r="S1471" i="5" s="1"/>
  <c r="T1475" i="5"/>
  <c r="T1474" i="5" s="1"/>
  <c r="T1473" i="5" s="1"/>
  <c r="T1472" i="5" s="1"/>
  <c r="T1471" i="5" s="1"/>
  <c r="U1475" i="5"/>
  <c r="U1474" i="5" s="1"/>
  <c r="U1473" i="5" s="1"/>
  <c r="U1472" i="5" s="1"/>
  <c r="U1471" i="5" s="1"/>
  <c r="P1476" i="5"/>
  <c r="Q1476" i="5"/>
  <c r="R1476" i="5"/>
  <c r="J1481" i="5"/>
  <c r="J1480" i="5" s="1"/>
  <c r="K1481" i="5"/>
  <c r="L1481" i="5"/>
  <c r="L1480" i="5" s="1"/>
  <c r="M1481" i="5"/>
  <c r="N1481" i="5"/>
  <c r="N1480" i="5" s="1"/>
  <c r="N1479" i="5" s="1"/>
  <c r="N1478" i="5" s="1"/>
  <c r="N1477" i="5" s="1"/>
  <c r="O1481" i="5"/>
  <c r="S1481" i="5"/>
  <c r="S1480" i="5" s="1"/>
  <c r="S1479" i="5" s="1"/>
  <c r="S1478" i="5" s="1"/>
  <c r="S1477" i="5" s="1"/>
  <c r="T1481" i="5"/>
  <c r="T1480" i="5" s="1"/>
  <c r="T1479" i="5" s="1"/>
  <c r="T1478" i="5" s="1"/>
  <c r="T1477" i="5" s="1"/>
  <c r="U1481" i="5"/>
  <c r="U1480" i="5" s="1"/>
  <c r="U1479" i="5" s="1"/>
  <c r="U1478" i="5" s="1"/>
  <c r="U1477" i="5" s="1"/>
  <c r="P1482" i="5"/>
  <c r="Q1482" i="5"/>
  <c r="R1482" i="5"/>
  <c r="J1502" i="5"/>
  <c r="J1501" i="5" s="1"/>
  <c r="K1502" i="5"/>
  <c r="K1501" i="5" s="1"/>
  <c r="L1502" i="5"/>
  <c r="M1502" i="5"/>
  <c r="M1501" i="5" s="1"/>
  <c r="N1502" i="5"/>
  <c r="O1502" i="5"/>
  <c r="O1501" i="5" s="1"/>
  <c r="S1502" i="5"/>
  <c r="S1501" i="5" s="1"/>
  <c r="T1502" i="5"/>
  <c r="T1501" i="5" s="1"/>
  <c r="U1502" i="5"/>
  <c r="U1501" i="5" s="1"/>
  <c r="P1503" i="5"/>
  <c r="Q1503" i="5"/>
  <c r="R1503" i="5"/>
  <c r="J1505" i="5"/>
  <c r="J1504" i="5" s="1"/>
  <c r="K1505" i="5"/>
  <c r="K1504" i="5" s="1"/>
  <c r="L1505" i="5"/>
  <c r="L1504" i="5" s="1"/>
  <c r="M1505" i="5"/>
  <c r="N1505" i="5"/>
  <c r="N1504" i="5" s="1"/>
  <c r="O1505" i="5"/>
  <c r="S1505" i="5"/>
  <c r="S1504" i="5" s="1"/>
  <c r="T1505" i="5"/>
  <c r="T1504" i="5" s="1"/>
  <c r="U1505" i="5"/>
  <c r="U1504" i="5" s="1"/>
  <c r="P1506" i="5"/>
  <c r="Q1506" i="5"/>
  <c r="R1506" i="5"/>
  <c r="J1512" i="5"/>
  <c r="K1512" i="5"/>
  <c r="L1512" i="5"/>
  <c r="S1512" i="5"/>
  <c r="T1512" i="5"/>
  <c r="U1512" i="5"/>
  <c r="M1513" i="5"/>
  <c r="N1513" i="5"/>
  <c r="N1512" i="5" s="1"/>
  <c r="Q1512" i="5" s="1"/>
  <c r="O1513" i="5"/>
  <c r="O1512" i="5" s="1"/>
  <c r="J1514" i="5"/>
  <c r="J1486" i="5" s="1"/>
  <c r="K1514" i="5"/>
  <c r="K1486" i="5" s="1"/>
  <c r="L1514" i="5"/>
  <c r="L1486" i="5" s="1"/>
  <c r="S1514" i="5"/>
  <c r="S1486" i="5" s="1"/>
  <c r="T1514" i="5"/>
  <c r="T1486" i="5" s="1"/>
  <c r="U1514" i="5"/>
  <c r="U1486" i="5" s="1"/>
  <c r="M1515" i="5"/>
  <c r="M1514" i="5" s="1"/>
  <c r="M1486" i="5" s="1"/>
  <c r="N1515" i="5"/>
  <c r="Q1515" i="5" s="1"/>
  <c r="O1515" i="5"/>
  <c r="J1516" i="5"/>
  <c r="K1516" i="5"/>
  <c r="L1516" i="5"/>
  <c r="M1516" i="5"/>
  <c r="N1516" i="5"/>
  <c r="O1516" i="5"/>
  <c r="S1516" i="5"/>
  <c r="T1516" i="5"/>
  <c r="U1516" i="5"/>
  <c r="P1517" i="5"/>
  <c r="Q1517" i="5"/>
  <c r="R1517" i="5"/>
  <c r="J1519" i="5"/>
  <c r="J1518" i="5" s="1"/>
  <c r="K1519" i="5"/>
  <c r="L1519" i="5"/>
  <c r="L1518" i="5" s="1"/>
  <c r="M1519" i="5"/>
  <c r="N1519" i="5"/>
  <c r="N1518" i="5" s="1"/>
  <c r="O1519" i="5"/>
  <c r="S1519" i="5"/>
  <c r="S1518" i="5" s="1"/>
  <c r="T1519" i="5"/>
  <c r="T1518" i="5" s="1"/>
  <c r="U1519" i="5"/>
  <c r="U1518" i="5" s="1"/>
  <c r="P1520" i="5"/>
  <c r="Q1520" i="5"/>
  <c r="R1520" i="5"/>
  <c r="J1525" i="5"/>
  <c r="K1525" i="5"/>
  <c r="L1525" i="5"/>
  <c r="M1525" i="5"/>
  <c r="N1525" i="5"/>
  <c r="O1525" i="5"/>
  <c r="S1525" i="5"/>
  <c r="T1525" i="5"/>
  <c r="U1525" i="5"/>
  <c r="P1526" i="5"/>
  <c r="Q1526" i="5"/>
  <c r="R1526" i="5"/>
  <c r="J1527" i="5"/>
  <c r="K1527" i="5"/>
  <c r="L1527" i="5"/>
  <c r="M1527" i="5"/>
  <c r="N1527" i="5"/>
  <c r="O1527" i="5"/>
  <c r="S1527" i="5"/>
  <c r="T1527" i="5"/>
  <c r="U1527" i="5"/>
  <c r="P1528" i="5"/>
  <c r="Q1528" i="5"/>
  <c r="R1528" i="5"/>
  <c r="J1533" i="5"/>
  <c r="J1532" i="5" s="1"/>
  <c r="K1533" i="5"/>
  <c r="K1532" i="5" s="1"/>
  <c r="L1533" i="5"/>
  <c r="L1532" i="5" s="1"/>
  <c r="L1531" i="5" s="1"/>
  <c r="L1530" i="5" s="1"/>
  <c r="L1529" i="5" s="1"/>
  <c r="M1533" i="5"/>
  <c r="M1532" i="5" s="1"/>
  <c r="M1531" i="5" s="1"/>
  <c r="M1530" i="5" s="1"/>
  <c r="M1529" i="5" s="1"/>
  <c r="N1533" i="5"/>
  <c r="O1533" i="5"/>
  <c r="S1533" i="5"/>
  <c r="S1532" i="5" s="1"/>
  <c r="S1531" i="5" s="1"/>
  <c r="S1530" i="5" s="1"/>
  <c r="S1529" i="5" s="1"/>
  <c r="T1533" i="5"/>
  <c r="T1532" i="5" s="1"/>
  <c r="T1531" i="5" s="1"/>
  <c r="T1530" i="5" s="1"/>
  <c r="T1529" i="5" s="1"/>
  <c r="U1533" i="5"/>
  <c r="U1532" i="5" s="1"/>
  <c r="U1531" i="5" s="1"/>
  <c r="U1530" i="5" s="1"/>
  <c r="U1529" i="5" s="1"/>
  <c r="P1534" i="5"/>
  <c r="Q1534" i="5"/>
  <c r="R1534" i="5"/>
  <c r="J1539" i="5"/>
  <c r="K1539" i="5"/>
  <c r="Q1539" i="5" s="1"/>
  <c r="L1539" i="5"/>
  <c r="L1538" i="5" s="1"/>
  <c r="M1539" i="5"/>
  <c r="M1538" i="5" s="1"/>
  <c r="M1537" i="5" s="1"/>
  <c r="M1536" i="5" s="1"/>
  <c r="M1535" i="5" s="1"/>
  <c r="N1539" i="5"/>
  <c r="N1538" i="5" s="1"/>
  <c r="N1537" i="5" s="1"/>
  <c r="N1536" i="5" s="1"/>
  <c r="N1535" i="5" s="1"/>
  <c r="O1539" i="5"/>
  <c r="S1539" i="5"/>
  <c r="S1538" i="5" s="1"/>
  <c r="S1537" i="5" s="1"/>
  <c r="S1536" i="5" s="1"/>
  <c r="S1535" i="5" s="1"/>
  <c r="T1539" i="5"/>
  <c r="T1538" i="5" s="1"/>
  <c r="T1537" i="5" s="1"/>
  <c r="T1536" i="5" s="1"/>
  <c r="T1535" i="5" s="1"/>
  <c r="U1539" i="5"/>
  <c r="U1538" i="5" s="1"/>
  <c r="U1537" i="5" s="1"/>
  <c r="U1536" i="5" s="1"/>
  <c r="U1535" i="5" s="1"/>
  <c r="P1540" i="5"/>
  <c r="Q1540" i="5"/>
  <c r="R1540" i="5"/>
  <c r="J1545" i="5"/>
  <c r="J1544" i="5" s="1"/>
  <c r="J1543" i="5" s="1"/>
  <c r="J1542" i="5" s="1"/>
  <c r="K1545" i="5"/>
  <c r="K1544" i="5" s="1"/>
  <c r="L1545" i="5"/>
  <c r="M1545" i="5"/>
  <c r="N1545" i="5"/>
  <c r="O1545" i="5"/>
  <c r="O1544" i="5" s="1"/>
  <c r="O1543" i="5" s="1"/>
  <c r="O1542" i="5" s="1"/>
  <c r="S1545" i="5"/>
  <c r="S1544" i="5" s="1"/>
  <c r="S1543" i="5" s="1"/>
  <c r="S1542" i="5" s="1"/>
  <c r="T1545" i="5"/>
  <c r="T1544" i="5" s="1"/>
  <c r="T1543" i="5" s="1"/>
  <c r="T1542" i="5" s="1"/>
  <c r="U1545" i="5"/>
  <c r="U1544" i="5" s="1"/>
  <c r="U1543" i="5" s="1"/>
  <c r="U1542" i="5" s="1"/>
  <c r="P1546" i="5"/>
  <c r="Q1546" i="5"/>
  <c r="R1546" i="5"/>
  <c r="J1550" i="5"/>
  <c r="J1549" i="5" s="1"/>
  <c r="K1550" i="5"/>
  <c r="L1550" i="5"/>
  <c r="L1549" i="5" s="1"/>
  <c r="M1550" i="5"/>
  <c r="M1549" i="5" s="1"/>
  <c r="N1550" i="5"/>
  <c r="N1549" i="5" s="1"/>
  <c r="O1550" i="5"/>
  <c r="S1550" i="5"/>
  <c r="S1549" i="5" s="1"/>
  <c r="T1550" i="5"/>
  <c r="T1549" i="5" s="1"/>
  <c r="U1550" i="5"/>
  <c r="U1549" i="5" s="1"/>
  <c r="P1551" i="5"/>
  <c r="Q1551" i="5"/>
  <c r="R1551" i="5"/>
  <c r="J1553" i="5"/>
  <c r="K1553" i="5"/>
  <c r="K1552" i="5" s="1"/>
  <c r="L1553" i="5"/>
  <c r="L1552" i="5" s="1"/>
  <c r="M1553" i="5"/>
  <c r="M1552" i="5" s="1"/>
  <c r="N1553" i="5"/>
  <c r="N1552" i="5" s="1"/>
  <c r="O1553" i="5"/>
  <c r="S1553" i="5"/>
  <c r="S1552" i="5" s="1"/>
  <c r="T1553" i="5"/>
  <c r="T1552" i="5" s="1"/>
  <c r="U1553" i="5"/>
  <c r="U1552" i="5" s="1"/>
  <c r="P1554" i="5"/>
  <c r="Q1554" i="5"/>
  <c r="R1554" i="5"/>
  <c r="J1560" i="5"/>
  <c r="K1560" i="5"/>
  <c r="L1560" i="5"/>
  <c r="M1560" i="5"/>
  <c r="N1560" i="5"/>
  <c r="O1560" i="5"/>
  <c r="S1560" i="5"/>
  <c r="T1560" i="5"/>
  <c r="U1560" i="5"/>
  <c r="P1561" i="5"/>
  <c r="Q1561" i="5"/>
  <c r="R1561" i="5"/>
  <c r="J1562" i="5"/>
  <c r="K1562" i="5"/>
  <c r="L1562" i="5"/>
  <c r="M1562" i="5"/>
  <c r="N1562" i="5"/>
  <c r="O1562" i="5"/>
  <c r="S1562" i="5"/>
  <c r="T1562" i="5"/>
  <c r="U1562" i="5"/>
  <c r="P1563" i="5"/>
  <c r="Q1563" i="5"/>
  <c r="R1563" i="5"/>
  <c r="J1564" i="5"/>
  <c r="K1564" i="5"/>
  <c r="L1564" i="5"/>
  <c r="M1564" i="5"/>
  <c r="N1564" i="5"/>
  <c r="O1564" i="5"/>
  <c r="S1564" i="5"/>
  <c r="T1564" i="5"/>
  <c r="U1564" i="5"/>
  <c r="P1565" i="5"/>
  <c r="Q1565" i="5"/>
  <c r="R1565" i="5"/>
  <c r="J1567" i="5"/>
  <c r="K1567" i="5"/>
  <c r="K1566" i="5" s="1"/>
  <c r="L1567" i="5"/>
  <c r="L1566" i="5" s="1"/>
  <c r="M1567" i="5"/>
  <c r="M1566" i="5" s="1"/>
  <c r="N1567" i="5"/>
  <c r="O1567" i="5"/>
  <c r="O1566" i="5" s="1"/>
  <c r="S1567" i="5"/>
  <c r="S1566" i="5" s="1"/>
  <c r="T1567" i="5"/>
  <c r="T1566" i="5" s="1"/>
  <c r="U1567" i="5"/>
  <c r="U1566" i="5" s="1"/>
  <c r="P1568" i="5"/>
  <c r="Q1568" i="5"/>
  <c r="R1568" i="5"/>
  <c r="J1573" i="5"/>
  <c r="M1573" i="5"/>
  <c r="N1573" i="5"/>
  <c r="Q1573" i="5" s="1"/>
  <c r="O1573" i="5"/>
  <c r="R1573" i="5" s="1"/>
  <c r="S1573" i="5"/>
  <c r="T1573" i="5"/>
  <c r="U1573" i="5"/>
  <c r="P1574" i="5"/>
  <c r="Q1574" i="5"/>
  <c r="R1574" i="5"/>
  <c r="J1575" i="5"/>
  <c r="K1575" i="5"/>
  <c r="K1572" i="5" s="1"/>
  <c r="K1571" i="5" s="1"/>
  <c r="K1570" i="5" s="1"/>
  <c r="L1575" i="5"/>
  <c r="L1572" i="5" s="1"/>
  <c r="M1575" i="5"/>
  <c r="N1575" i="5"/>
  <c r="O1575" i="5"/>
  <c r="S1575" i="5"/>
  <c r="T1575" i="5"/>
  <c r="U1575" i="5"/>
  <c r="P1576" i="5"/>
  <c r="Q1576" i="5"/>
  <c r="R1576" i="5"/>
  <c r="J1581" i="5"/>
  <c r="K1581" i="5"/>
  <c r="L1581" i="5"/>
  <c r="M1581" i="5"/>
  <c r="N1581" i="5"/>
  <c r="O1581" i="5"/>
  <c r="S1581" i="5"/>
  <c r="T1581" i="5"/>
  <c r="U1581" i="5"/>
  <c r="P1582" i="5"/>
  <c r="Q1582" i="5"/>
  <c r="R1582" i="5"/>
  <c r="J1583" i="5"/>
  <c r="K1583" i="5"/>
  <c r="L1583" i="5"/>
  <c r="M1583" i="5"/>
  <c r="N1583" i="5"/>
  <c r="O1583" i="5"/>
  <c r="S1583" i="5"/>
  <c r="T1583" i="5"/>
  <c r="U1583" i="5"/>
  <c r="P1584" i="5"/>
  <c r="Q1584" i="5"/>
  <c r="R1584" i="5"/>
  <c r="J1589" i="5"/>
  <c r="J1588" i="5" s="1"/>
  <c r="K1589" i="5"/>
  <c r="K1588" i="5" s="1"/>
  <c r="K1587" i="5" s="1"/>
  <c r="K1586" i="5" s="1"/>
  <c r="K1585" i="5" s="1"/>
  <c r="L1589" i="5"/>
  <c r="L1588" i="5" s="1"/>
  <c r="M1589" i="5"/>
  <c r="N1589" i="5"/>
  <c r="N1588" i="5" s="1"/>
  <c r="N1587" i="5" s="1"/>
  <c r="N1586" i="5" s="1"/>
  <c r="N1585" i="5" s="1"/>
  <c r="O1589" i="5"/>
  <c r="S1589" i="5"/>
  <c r="S1588" i="5" s="1"/>
  <c r="S1587" i="5" s="1"/>
  <c r="S1586" i="5" s="1"/>
  <c r="S1585" i="5" s="1"/>
  <c r="T1589" i="5"/>
  <c r="T1588" i="5" s="1"/>
  <c r="T1587" i="5" s="1"/>
  <c r="T1586" i="5" s="1"/>
  <c r="T1585" i="5" s="1"/>
  <c r="U1589" i="5"/>
  <c r="U1588" i="5" s="1"/>
  <c r="U1587" i="5" s="1"/>
  <c r="U1586" i="5" s="1"/>
  <c r="U1585" i="5" s="1"/>
  <c r="P1590" i="5"/>
  <c r="Q1590" i="5"/>
  <c r="R1590" i="5"/>
  <c r="J1595" i="5"/>
  <c r="K1595" i="5"/>
  <c r="K1594" i="5" s="1"/>
  <c r="L1595" i="5"/>
  <c r="L1594" i="5" s="1"/>
  <c r="L1593" i="5" s="1"/>
  <c r="L1592" i="5" s="1"/>
  <c r="M1595" i="5"/>
  <c r="M1594" i="5" s="1"/>
  <c r="M1593" i="5" s="1"/>
  <c r="M1592" i="5" s="1"/>
  <c r="N1595" i="5"/>
  <c r="O1595" i="5"/>
  <c r="O1594" i="5" s="1"/>
  <c r="O1593" i="5" s="1"/>
  <c r="O1592" i="5" s="1"/>
  <c r="S1595" i="5"/>
  <c r="S1594" i="5" s="1"/>
  <c r="S1593" i="5" s="1"/>
  <c r="S1592" i="5" s="1"/>
  <c r="T1595" i="5"/>
  <c r="T1594" i="5" s="1"/>
  <c r="T1593" i="5" s="1"/>
  <c r="T1592" i="5" s="1"/>
  <c r="U1595" i="5"/>
  <c r="U1594" i="5" s="1"/>
  <c r="U1593" i="5" s="1"/>
  <c r="U1592" i="5" s="1"/>
  <c r="P1596" i="5"/>
  <c r="Q1596" i="5"/>
  <c r="R1596" i="5"/>
  <c r="J1600" i="5"/>
  <c r="J1599" i="5" s="1"/>
  <c r="K1600" i="5"/>
  <c r="L1600" i="5"/>
  <c r="L1599" i="5" s="1"/>
  <c r="M1600" i="5"/>
  <c r="N1600" i="5"/>
  <c r="N1599" i="5" s="1"/>
  <c r="O1600" i="5"/>
  <c r="O1599" i="5" s="1"/>
  <c r="S1600" i="5"/>
  <c r="S1599" i="5" s="1"/>
  <c r="T1600" i="5"/>
  <c r="T1599" i="5" s="1"/>
  <c r="U1600" i="5"/>
  <c r="U1599" i="5" s="1"/>
  <c r="P1601" i="5"/>
  <c r="Q1601" i="5"/>
  <c r="R1601" i="5"/>
  <c r="J1603" i="5"/>
  <c r="J1602" i="5" s="1"/>
  <c r="K1603" i="5"/>
  <c r="K1602" i="5" s="1"/>
  <c r="L1603" i="5"/>
  <c r="R1603" i="5" s="1"/>
  <c r="M1603" i="5"/>
  <c r="M1602" i="5" s="1"/>
  <c r="N1603" i="5"/>
  <c r="O1603" i="5"/>
  <c r="O1602" i="5" s="1"/>
  <c r="S1603" i="5"/>
  <c r="S1602" i="5" s="1"/>
  <c r="T1603" i="5"/>
  <c r="T1602" i="5" s="1"/>
  <c r="U1603" i="5"/>
  <c r="U1602" i="5" s="1"/>
  <c r="P1604" i="5"/>
  <c r="Q1604" i="5"/>
  <c r="R1604" i="5"/>
  <c r="J1611" i="5"/>
  <c r="J1610" i="5" s="1"/>
  <c r="K1611" i="5"/>
  <c r="K1610" i="5" s="1"/>
  <c r="K1609" i="5" s="1"/>
  <c r="K1608" i="5" s="1"/>
  <c r="L1611" i="5"/>
  <c r="L1610" i="5" s="1"/>
  <c r="M1611" i="5"/>
  <c r="M1610" i="5" s="1"/>
  <c r="M1609" i="5" s="1"/>
  <c r="M1608" i="5" s="1"/>
  <c r="N1611" i="5"/>
  <c r="N1610" i="5" s="1"/>
  <c r="N1609" i="5" s="1"/>
  <c r="N1608" i="5" s="1"/>
  <c r="O1611" i="5"/>
  <c r="S1611" i="5"/>
  <c r="S1610" i="5" s="1"/>
  <c r="S1609" i="5" s="1"/>
  <c r="S1608" i="5" s="1"/>
  <c r="T1611" i="5"/>
  <c r="T1610" i="5" s="1"/>
  <c r="T1609" i="5" s="1"/>
  <c r="T1608" i="5" s="1"/>
  <c r="U1611" i="5"/>
  <c r="U1610" i="5" s="1"/>
  <c r="U1609" i="5" s="1"/>
  <c r="U1608" i="5" s="1"/>
  <c r="P1612" i="5"/>
  <c r="Q1612" i="5"/>
  <c r="R1612" i="5"/>
  <c r="J1615" i="5"/>
  <c r="K1615" i="5"/>
  <c r="L1615" i="5"/>
  <c r="M1615" i="5"/>
  <c r="N1615" i="5"/>
  <c r="O1615" i="5"/>
  <c r="S1615" i="5"/>
  <c r="T1615" i="5"/>
  <c r="U1615" i="5"/>
  <c r="P1616" i="5"/>
  <c r="Q1616" i="5"/>
  <c r="R1616" i="5"/>
  <c r="J1617" i="5"/>
  <c r="K1617" i="5"/>
  <c r="L1617" i="5"/>
  <c r="M1617" i="5"/>
  <c r="N1617" i="5"/>
  <c r="O1617" i="5"/>
  <c r="S1617" i="5"/>
  <c r="T1617" i="5"/>
  <c r="U1617" i="5"/>
  <c r="P1618" i="5"/>
  <c r="Q1618" i="5"/>
  <c r="R1618" i="5"/>
  <c r="J1621" i="5"/>
  <c r="K1621" i="5"/>
  <c r="L1621" i="5"/>
  <c r="R1621" i="5" s="1"/>
  <c r="M1621" i="5"/>
  <c r="N1621" i="5"/>
  <c r="O1621" i="5"/>
  <c r="S1621" i="5"/>
  <c r="T1621" i="5"/>
  <c r="U1621" i="5"/>
  <c r="P1622" i="5"/>
  <c r="Q1622" i="5"/>
  <c r="R1622" i="5"/>
  <c r="J1627" i="5"/>
  <c r="J1626" i="5" s="1"/>
  <c r="K1627" i="5"/>
  <c r="K1626" i="5" s="1"/>
  <c r="K1625" i="5" s="1"/>
  <c r="K1624" i="5" s="1"/>
  <c r="K1623" i="5" s="1"/>
  <c r="L1627" i="5"/>
  <c r="L1626" i="5" s="1"/>
  <c r="M1627" i="5"/>
  <c r="M1626" i="5" s="1"/>
  <c r="M1625" i="5" s="1"/>
  <c r="M1624" i="5" s="1"/>
  <c r="M1623" i="5" s="1"/>
  <c r="N1627" i="5"/>
  <c r="N1626" i="5" s="1"/>
  <c r="N1625" i="5" s="1"/>
  <c r="N1624" i="5" s="1"/>
  <c r="N1623" i="5" s="1"/>
  <c r="O1627" i="5"/>
  <c r="S1627" i="5"/>
  <c r="S1626" i="5" s="1"/>
  <c r="S1625" i="5" s="1"/>
  <c r="S1624" i="5" s="1"/>
  <c r="S1623" i="5" s="1"/>
  <c r="T1627" i="5"/>
  <c r="T1626" i="5" s="1"/>
  <c r="T1625" i="5" s="1"/>
  <c r="T1624" i="5" s="1"/>
  <c r="T1623" i="5" s="1"/>
  <c r="U1627" i="5"/>
  <c r="U1626" i="5" s="1"/>
  <c r="U1625" i="5" s="1"/>
  <c r="U1624" i="5" s="1"/>
  <c r="U1623" i="5" s="1"/>
  <c r="P1628" i="5"/>
  <c r="Q1628" i="5"/>
  <c r="R1628" i="5"/>
  <c r="J1633" i="5"/>
  <c r="K1633" i="5"/>
  <c r="L1633" i="5"/>
  <c r="M1633" i="5"/>
  <c r="N1633" i="5"/>
  <c r="O1633" i="5"/>
  <c r="S1633" i="5"/>
  <c r="T1633" i="5"/>
  <c r="U1633" i="5"/>
  <c r="P1634" i="5"/>
  <c r="Q1634" i="5"/>
  <c r="R1634" i="5"/>
  <c r="J1635" i="5"/>
  <c r="K1635" i="5"/>
  <c r="L1635" i="5"/>
  <c r="M1635" i="5"/>
  <c r="N1635" i="5"/>
  <c r="O1635" i="5"/>
  <c r="S1635" i="5"/>
  <c r="T1635" i="5"/>
  <c r="U1635" i="5"/>
  <c r="P1636" i="5"/>
  <c r="Q1636" i="5"/>
  <c r="R1636" i="5"/>
  <c r="J1637" i="5"/>
  <c r="K1637" i="5"/>
  <c r="L1637" i="5"/>
  <c r="M1637" i="5"/>
  <c r="P1637" i="5" s="1"/>
  <c r="N1637" i="5"/>
  <c r="O1637" i="5"/>
  <c r="S1637" i="5"/>
  <c r="T1637" i="5"/>
  <c r="U1637" i="5"/>
  <c r="P1638" i="5"/>
  <c r="Q1638" i="5"/>
  <c r="R1638" i="5"/>
  <c r="J1642" i="5"/>
  <c r="K1642" i="5"/>
  <c r="L1642" i="5"/>
  <c r="M1642" i="5"/>
  <c r="N1642" i="5"/>
  <c r="O1642" i="5"/>
  <c r="S1642" i="5"/>
  <c r="T1642" i="5"/>
  <c r="U1642" i="5"/>
  <c r="P1643" i="5"/>
  <c r="Q1643" i="5"/>
  <c r="R1643" i="5"/>
  <c r="J1644" i="5"/>
  <c r="K1644" i="5"/>
  <c r="L1644" i="5"/>
  <c r="M1644" i="5"/>
  <c r="N1644" i="5"/>
  <c r="O1644" i="5"/>
  <c r="S1644" i="5"/>
  <c r="T1644" i="5"/>
  <c r="U1644" i="5"/>
  <c r="P1645" i="5"/>
  <c r="Q1645" i="5"/>
  <c r="R1645" i="5"/>
  <c r="J1646" i="5"/>
  <c r="K1646" i="5"/>
  <c r="L1646" i="5"/>
  <c r="M1646" i="5"/>
  <c r="N1646" i="5"/>
  <c r="O1646" i="5"/>
  <c r="S1646" i="5"/>
  <c r="T1646" i="5"/>
  <c r="U1646" i="5"/>
  <c r="P1647" i="5"/>
  <c r="Q1647" i="5"/>
  <c r="R1647" i="5"/>
  <c r="J1650" i="5"/>
  <c r="J1649" i="5" s="1"/>
  <c r="J1648" i="5" s="1"/>
  <c r="K1650" i="5"/>
  <c r="K1649" i="5" s="1"/>
  <c r="L1650" i="5"/>
  <c r="M1650" i="5"/>
  <c r="M1649" i="5" s="1"/>
  <c r="M1648" i="5" s="1"/>
  <c r="N1650" i="5"/>
  <c r="O1650" i="5"/>
  <c r="O1649" i="5" s="1"/>
  <c r="O1648" i="5" s="1"/>
  <c r="S1650" i="5"/>
  <c r="S1649" i="5" s="1"/>
  <c r="S1648" i="5" s="1"/>
  <c r="T1650" i="5"/>
  <c r="T1649" i="5" s="1"/>
  <c r="T1648" i="5" s="1"/>
  <c r="U1650" i="5"/>
  <c r="U1649" i="5" s="1"/>
  <c r="U1648" i="5" s="1"/>
  <c r="P1651" i="5"/>
  <c r="Q1651" i="5"/>
  <c r="R1651" i="5"/>
  <c r="J1653" i="5"/>
  <c r="K1653" i="5"/>
  <c r="L1653" i="5"/>
  <c r="O1655" i="5"/>
  <c r="M1656" i="5"/>
  <c r="M1655" i="5" s="1"/>
  <c r="M1654" i="5" s="1"/>
  <c r="N1656" i="5"/>
  <c r="O1656" i="5"/>
  <c r="R1656" i="5" s="1"/>
  <c r="P1656" i="5"/>
  <c r="S1656" i="5"/>
  <c r="S1655" i="5" s="1"/>
  <c r="S1654" i="5" s="1"/>
  <c r="S1653" i="5" s="1"/>
  <c r="T1656" i="5"/>
  <c r="T1655" i="5" s="1"/>
  <c r="T1654" i="5" s="1"/>
  <c r="T1653" i="5" s="1"/>
  <c r="U1656" i="5"/>
  <c r="U1655" i="5" s="1"/>
  <c r="U1654" i="5" s="1"/>
  <c r="U1653" i="5" s="1"/>
  <c r="P1657" i="5"/>
  <c r="Q1657" i="5"/>
  <c r="R1657" i="5"/>
  <c r="J1661" i="5"/>
  <c r="J1660" i="5" s="1"/>
  <c r="K1661" i="5"/>
  <c r="L1661" i="5"/>
  <c r="L1660" i="5" s="1"/>
  <c r="S1661" i="5"/>
  <c r="S1660" i="5" s="1"/>
  <c r="T1661" i="5"/>
  <c r="T1660" i="5" s="1"/>
  <c r="U1661" i="5"/>
  <c r="U1660" i="5" s="1"/>
  <c r="M1662" i="5"/>
  <c r="M746" i="5" s="1"/>
  <c r="N1662" i="5"/>
  <c r="O1662" i="5"/>
  <c r="O746" i="5" s="1"/>
  <c r="J1664" i="5"/>
  <c r="K1664" i="5"/>
  <c r="L1664" i="5"/>
  <c r="M1664" i="5"/>
  <c r="N1664" i="5"/>
  <c r="O1664" i="5"/>
  <c r="S1664" i="5"/>
  <c r="T1664" i="5"/>
  <c r="U1664" i="5"/>
  <c r="P1665" i="5"/>
  <c r="Q1665" i="5"/>
  <c r="R1665" i="5"/>
  <c r="J1666" i="5"/>
  <c r="K1666" i="5"/>
  <c r="L1666" i="5"/>
  <c r="S1666" i="5"/>
  <c r="T1666" i="5"/>
  <c r="U1666" i="5"/>
  <c r="M1667" i="5"/>
  <c r="N1667" i="5"/>
  <c r="N751" i="5" s="1"/>
  <c r="N750" i="5" s="1"/>
  <c r="O1667" i="5"/>
  <c r="O751" i="5" s="1"/>
  <c r="J1668" i="5"/>
  <c r="K1668" i="5"/>
  <c r="L1668" i="5"/>
  <c r="M1668" i="5"/>
  <c r="N1668" i="5"/>
  <c r="O1668" i="5"/>
  <c r="S1668" i="5"/>
  <c r="T1668" i="5"/>
  <c r="U1668" i="5"/>
  <c r="P1669" i="5"/>
  <c r="Q1669" i="5"/>
  <c r="R1669" i="5"/>
  <c r="J1676" i="5"/>
  <c r="J1675" i="5" s="1"/>
  <c r="K1676" i="5"/>
  <c r="K1675" i="5" s="1"/>
  <c r="L1676" i="5"/>
  <c r="L1675" i="5" s="1"/>
  <c r="M1676" i="5"/>
  <c r="N1676" i="5"/>
  <c r="N1675" i="5" s="1"/>
  <c r="O1676" i="5"/>
  <c r="S1676" i="5"/>
  <c r="S1675" i="5" s="1"/>
  <c r="T1676" i="5"/>
  <c r="T1675" i="5" s="1"/>
  <c r="U1676" i="5"/>
  <c r="U1675" i="5" s="1"/>
  <c r="P1677" i="5"/>
  <c r="Q1677" i="5"/>
  <c r="R1677" i="5"/>
  <c r="J1679" i="5"/>
  <c r="K1679" i="5"/>
  <c r="L1679" i="5"/>
  <c r="M1679" i="5"/>
  <c r="N1679" i="5"/>
  <c r="O1679" i="5"/>
  <c r="S1679" i="5"/>
  <c r="T1679" i="5"/>
  <c r="U1679" i="5"/>
  <c r="P1680" i="5"/>
  <c r="Q1680" i="5"/>
  <c r="R1680" i="5"/>
  <c r="J1681" i="5"/>
  <c r="K1681" i="5"/>
  <c r="L1681" i="5"/>
  <c r="M1681" i="5"/>
  <c r="N1681" i="5"/>
  <c r="O1681" i="5"/>
  <c r="S1681" i="5"/>
  <c r="T1681" i="5"/>
  <c r="U1681" i="5"/>
  <c r="P1682" i="5"/>
  <c r="Q1682" i="5"/>
  <c r="R1682" i="5"/>
  <c r="J1689" i="5"/>
  <c r="K1689" i="5"/>
  <c r="L1689" i="5"/>
  <c r="R1689" i="5" s="1"/>
  <c r="M1689" i="5"/>
  <c r="P1689" i="5" s="1"/>
  <c r="N1689" i="5"/>
  <c r="O1689" i="5"/>
  <c r="S1689" i="5"/>
  <c r="T1689" i="5"/>
  <c r="U1689" i="5"/>
  <c r="P1690" i="5"/>
  <c r="Q1690" i="5"/>
  <c r="R1690" i="5"/>
  <c r="J1691" i="5"/>
  <c r="K1691" i="5"/>
  <c r="Q1691" i="5" s="1"/>
  <c r="L1691" i="5"/>
  <c r="M1691" i="5"/>
  <c r="N1691" i="5"/>
  <c r="O1691" i="5"/>
  <c r="S1691" i="5"/>
  <c r="T1691" i="5"/>
  <c r="U1691" i="5"/>
  <c r="P1692" i="5"/>
  <c r="Q1692" i="5"/>
  <c r="R1692" i="5"/>
  <c r="J1693" i="5"/>
  <c r="K1693" i="5"/>
  <c r="L1693" i="5"/>
  <c r="M1693" i="5"/>
  <c r="N1693" i="5"/>
  <c r="O1693" i="5"/>
  <c r="S1693" i="5"/>
  <c r="T1693" i="5"/>
  <c r="U1693" i="5"/>
  <c r="P1694" i="5"/>
  <c r="Q1694" i="5"/>
  <c r="R1694" i="5"/>
  <c r="P1696" i="5"/>
  <c r="Q1696" i="5"/>
  <c r="R1696" i="5"/>
  <c r="M1698" i="5"/>
  <c r="N1698" i="5"/>
  <c r="O1698" i="5"/>
  <c r="Z533" i="5"/>
  <c r="Z532" i="5" s="1"/>
  <c r="AC532" i="5" s="1"/>
  <c r="AA533" i="5"/>
  <c r="AD533" i="5" s="1"/>
  <c r="Y533" i="5"/>
  <c r="Y532" i="5" s="1"/>
  <c r="AB532" i="5" s="1"/>
  <c r="AB1620" i="5"/>
  <c r="AC1620" i="5"/>
  <c r="AD1620" i="5"/>
  <c r="Z1619" i="5"/>
  <c r="AC1619" i="5" s="1"/>
  <c r="AA1619" i="5"/>
  <c r="AD1619" i="5" s="1"/>
  <c r="Y1619" i="5"/>
  <c r="AB1619" i="5" s="1"/>
  <c r="Z538" i="5"/>
  <c r="Z537" i="5" s="1"/>
  <c r="AA538" i="5"/>
  <c r="Y538" i="5"/>
  <c r="Y537" i="5" s="1"/>
  <c r="AD1462" i="5"/>
  <c r="AC1462" i="5"/>
  <c r="AB1462" i="5"/>
  <c r="AA1461" i="5"/>
  <c r="Z1461" i="5"/>
  <c r="AC1461" i="5" s="1"/>
  <c r="Y1461" i="5"/>
  <c r="AB1461" i="5" s="1"/>
  <c r="Y452" i="5"/>
  <c r="Z780" i="5"/>
  <c r="Z779" i="5" s="1"/>
  <c r="AC779" i="5" s="1"/>
  <c r="AA780" i="5"/>
  <c r="AD780" i="5" s="1"/>
  <c r="Y780" i="5"/>
  <c r="AB780" i="5" s="1"/>
  <c r="Z1050" i="5"/>
  <c r="Z1049" i="5" s="1"/>
  <c r="AC1049" i="5" s="1"/>
  <c r="AA1050" i="5"/>
  <c r="AA1049" i="5" s="1"/>
  <c r="AD1049" i="5" s="1"/>
  <c r="AB1051" i="5"/>
  <c r="AC1051" i="5"/>
  <c r="AD1051" i="5"/>
  <c r="Y1050" i="5"/>
  <c r="Y1049" i="5" s="1"/>
  <c r="AB1049" i="5" s="1"/>
  <c r="Y1035" i="5"/>
  <c r="Y31" i="5"/>
  <c r="Z633" i="5"/>
  <c r="AC633" i="5" s="1"/>
  <c r="AA633" i="5"/>
  <c r="Y633" i="5"/>
  <c r="Y632" i="5" s="1"/>
  <c r="AB632" i="5" s="1"/>
  <c r="Z967" i="5"/>
  <c r="Z966" i="5" s="1"/>
  <c r="AA967" i="5"/>
  <c r="AD967" i="5" s="1"/>
  <c r="Y967" i="5"/>
  <c r="Y966" i="5" s="1"/>
  <c r="AD968" i="5"/>
  <c r="AC968" i="5"/>
  <c r="AB968" i="5"/>
  <c r="AB967" i="5"/>
  <c r="AD756" i="5"/>
  <c r="AC756" i="5"/>
  <c r="AA755" i="5"/>
  <c r="AD755" i="5" s="1"/>
  <c r="Z755" i="5"/>
  <c r="AC755" i="5" s="1"/>
  <c r="Y1030" i="5"/>
  <c r="Y756" i="5" s="1"/>
  <c r="AC1030" i="5"/>
  <c r="AD1030" i="5"/>
  <c r="Z1029" i="5"/>
  <c r="Z1028" i="5" s="1"/>
  <c r="AC1028" i="5" s="1"/>
  <c r="AA1029" i="5"/>
  <c r="AA1028" i="5" s="1"/>
  <c r="AD1028" i="5" s="1"/>
  <c r="Z693" i="5"/>
  <c r="AC693" i="5" s="1"/>
  <c r="AA693" i="5"/>
  <c r="AD693" i="5" s="1"/>
  <c r="Y693" i="5"/>
  <c r="Y692" i="5" s="1"/>
  <c r="AB692" i="5" s="1"/>
  <c r="AB1337" i="5"/>
  <c r="AC1337" i="5"/>
  <c r="AD1337" i="5"/>
  <c r="AB1340" i="5"/>
  <c r="AC1340" i="5"/>
  <c r="AD1340" i="5"/>
  <c r="Z1339" i="5"/>
  <c r="Z1338" i="5" s="1"/>
  <c r="Z696" i="5" s="1"/>
  <c r="AA1339" i="5"/>
  <c r="AA1338" i="5" s="1"/>
  <c r="Y1339" i="5"/>
  <c r="Y1338" i="5" s="1"/>
  <c r="Z1336" i="5"/>
  <c r="Z1335" i="5" s="1"/>
  <c r="AC1335" i="5" s="1"/>
  <c r="AA1336" i="5"/>
  <c r="AA1335" i="5" s="1"/>
  <c r="AD1335" i="5" s="1"/>
  <c r="Y1336" i="5"/>
  <c r="Y1335" i="5" s="1"/>
  <c r="AB122" i="5"/>
  <c r="AC122" i="5"/>
  <c r="AD122" i="5"/>
  <c r="Z121" i="5"/>
  <c r="AC121" i="5" s="1"/>
  <c r="AA121" i="5"/>
  <c r="AD121" i="5" s="1"/>
  <c r="Y121" i="5"/>
  <c r="Y120" i="5" s="1"/>
  <c r="Y119" i="5" s="1"/>
  <c r="AC533" i="5" l="1"/>
  <c r="P1299" i="5"/>
  <c r="P1260" i="5"/>
  <c r="P98" i="5"/>
  <c r="P81" i="5"/>
  <c r="P79" i="5"/>
  <c r="R1693" i="5"/>
  <c r="R1691" i="5"/>
  <c r="P1525" i="5"/>
  <c r="R1469" i="5"/>
  <c r="R1407" i="5"/>
  <c r="R1405" i="5"/>
  <c r="R1403" i="5"/>
  <c r="S1309" i="5"/>
  <c r="S1308" i="5" s="1"/>
  <c r="S1307" i="5" s="1"/>
  <c r="S1306" i="5" s="1"/>
  <c r="N985" i="5"/>
  <c r="O504" i="5"/>
  <c r="Q314" i="5"/>
  <c r="P252" i="5"/>
  <c r="P245" i="5"/>
  <c r="Q240" i="5"/>
  <c r="R236" i="5"/>
  <c r="P199" i="5"/>
  <c r="P195" i="5"/>
  <c r="Q94" i="5"/>
  <c r="P86" i="5"/>
  <c r="Q85" i="5"/>
  <c r="P1664" i="5"/>
  <c r="AB538" i="5"/>
  <c r="P1691" i="5"/>
  <c r="Q1689" i="5"/>
  <c r="Q1664" i="5"/>
  <c r="Q1621" i="5"/>
  <c r="Q1615" i="5"/>
  <c r="Q1603" i="5"/>
  <c r="Q1467" i="5"/>
  <c r="Q1375" i="5"/>
  <c r="P1375" i="5"/>
  <c r="R1334" i="5"/>
  <c r="R874" i="5"/>
  <c r="Q838" i="5"/>
  <c r="P389" i="5"/>
  <c r="Q356" i="5"/>
  <c r="P356" i="5"/>
  <c r="R281" i="5"/>
  <c r="P265" i="5"/>
  <c r="Q149" i="5"/>
  <c r="R133" i="5"/>
  <c r="N1437" i="5"/>
  <c r="N1436" i="5" s="1"/>
  <c r="N1435" i="5" s="1"/>
  <c r="R1550" i="5"/>
  <c r="P1469" i="5"/>
  <c r="P1407" i="5"/>
  <c r="R1185" i="5"/>
  <c r="R1177" i="5"/>
  <c r="Q938" i="5"/>
  <c r="P807" i="5"/>
  <c r="J1466" i="5"/>
  <c r="J1465" i="5" s="1"/>
  <c r="J1464" i="5" s="1"/>
  <c r="J1463" i="5" s="1"/>
  <c r="AA779" i="5"/>
  <c r="AA778" i="5" s="1"/>
  <c r="AD778" i="5" s="1"/>
  <c r="R1539" i="5"/>
  <c r="R1516" i="5"/>
  <c r="P1393" i="5"/>
  <c r="AC780" i="5"/>
  <c r="AC538" i="5"/>
  <c r="R1664" i="5"/>
  <c r="R1633" i="5"/>
  <c r="Q1564" i="5"/>
  <c r="R1467" i="5"/>
  <c r="P1334" i="5"/>
  <c r="P1324" i="5"/>
  <c r="R1260" i="5"/>
  <c r="R1254" i="5"/>
  <c r="S1251" i="5"/>
  <c r="S1250" i="5" s="1"/>
  <c r="S1249" i="5" s="1"/>
  <c r="S1248" i="5" s="1"/>
  <c r="R1114" i="5"/>
  <c r="R1103" i="5"/>
  <c r="P1040" i="5"/>
  <c r="P1430" i="5"/>
  <c r="P1364" i="5"/>
  <c r="R1301" i="5"/>
  <c r="R1290" i="5"/>
  <c r="T892" i="5"/>
  <c r="T891" i="5" s="1"/>
  <c r="R814" i="5"/>
  <c r="P1621" i="5"/>
  <c r="P1595" i="5"/>
  <c r="M1548" i="5"/>
  <c r="M1547" i="5" s="1"/>
  <c r="Q1469" i="5"/>
  <c r="Q1416" i="5"/>
  <c r="O1289" i="5"/>
  <c r="P990" i="5"/>
  <c r="P772" i="5"/>
  <c r="Q637" i="5"/>
  <c r="Q503" i="5"/>
  <c r="S479" i="5"/>
  <c r="R472" i="5"/>
  <c r="S153" i="5"/>
  <c r="P1562" i="5"/>
  <c r="P1560" i="5"/>
  <c r="R1527" i="5"/>
  <c r="Q1527" i="5"/>
  <c r="R1525" i="5"/>
  <c r="Q1513" i="5"/>
  <c r="P1502" i="5"/>
  <c r="R1502" i="5"/>
  <c r="P1456" i="5"/>
  <c r="T1448" i="5"/>
  <c r="P1442" i="5"/>
  <c r="Q1424" i="5"/>
  <c r="Q1410" i="5"/>
  <c r="Q1405" i="5"/>
  <c r="P1405" i="5"/>
  <c r="U1402" i="5"/>
  <c r="U1401" i="5" s="1"/>
  <c r="U1400" i="5" s="1"/>
  <c r="U1399" i="5" s="1"/>
  <c r="R1381" i="5"/>
  <c r="K1372" i="5"/>
  <c r="Q1330" i="5"/>
  <c r="R1312" i="5"/>
  <c r="Q1312" i="5"/>
  <c r="R1297" i="5"/>
  <c r="N1265" i="5"/>
  <c r="N1264" i="5" s="1"/>
  <c r="N1263" i="5" s="1"/>
  <c r="N1262" i="5" s="1"/>
  <c r="P1223" i="5"/>
  <c r="R1223" i="5"/>
  <c r="P1191" i="5"/>
  <c r="R1160" i="5"/>
  <c r="R1143" i="5"/>
  <c r="P1093" i="5"/>
  <c r="P1078" i="5"/>
  <c r="P1069" i="5"/>
  <c r="P913" i="5"/>
  <c r="Q874" i="5"/>
  <c r="R866" i="5"/>
  <c r="P753" i="5"/>
  <c r="P658" i="5"/>
  <c r="Q600" i="5"/>
  <c r="R560" i="5"/>
  <c r="R558" i="5"/>
  <c r="R534" i="5"/>
  <c r="U527" i="5"/>
  <c r="R526" i="5"/>
  <c r="R514" i="5"/>
  <c r="M479" i="5"/>
  <c r="R461" i="5"/>
  <c r="Q441" i="5"/>
  <c r="R415" i="5"/>
  <c r="Q389" i="5"/>
  <c r="R350" i="5"/>
  <c r="Q286" i="5"/>
  <c r="R151" i="5"/>
  <c r="P135" i="5"/>
  <c r="P133" i="5"/>
  <c r="P1467" i="5"/>
  <c r="U1372" i="5"/>
  <c r="U1371" i="5" s="1"/>
  <c r="U1370" i="5" s="1"/>
  <c r="U1369" i="5" s="1"/>
  <c r="U970" i="5"/>
  <c r="U347" i="5"/>
  <c r="P314" i="5"/>
  <c r="L278" i="5"/>
  <c r="L277" i="5" s="1"/>
  <c r="P176" i="5"/>
  <c r="P174" i="5"/>
  <c r="Q169" i="5"/>
  <c r="Q103" i="5"/>
  <c r="R42" i="5"/>
  <c r="R38" i="5"/>
  <c r="R37" i="5"/>
  <c r="M1348" i="5"/>
  <c r="M1332" i="5" s="1"/>
  <c r="O1538" i="5"/>
  <c r="O1537" i="5" s="1"/>
  <c r="O1536" i="5" s="1"/>
  <c r="O1535" i="5" s="1"/>
  <c r="S876" i="5"/>
  <c r="P1668" i="5"/>
  <c r="Q1650" i="5"/>
  <c r="Q1642" i="5"/>
  <c r="R1581" i="5"/>
  <c r="R1575" i="5"/>
  <c r="Q1560" i="5"/>
  <c r="P1527" i="5"/>
  <c r="Q1525" i="5"/>
  <c r="Q1516" i="5"/>
  <c r="P1516" i="5"/>
  <c r="Q1502" i="5"/>
  <c r="P1501" i="5"/>
  <c r="R1453" i="5"/>
  <c r="Q1451" i="5"/>
  <c r="Q1442" i="5"/>
  <c r="R1424" i="5"/>
  <c r="P1381" i="5"/>
  <c r="Q1362" i="5"/>
  <c r="U1348" i="5"/>
  <c r="U1332" i="5" s="1"/>
  <c r="Q1301" i="5"/>
  <c r="Q1297" i="5"/>
  <c r="Q1223" i="5"/>
  <c r="T1169" i="5"/>
  <c r="O1159" i="5"/>
  <c r="Q1143" i="5"/>
  <c r="P1131" i="5"/>
  <c r="P1110" i="5"/>
  <c r="R1084" i="5"/>
  <c r="Q1084" i="5"/>
  <c r="Q1069" i="5"/>
  <c r="R1004" i="5"/>
  <c r="P995" i="5"/>
  <c r="R923" i="5"/>
  <c r="R879" i="5"/>
  <c r="Q879" i="5"/>
  <c r="Q501" i="5"/>
  <c r="Q849" i="5"/>
  <c r="P830" i="5"/>
  <c r="P817" i="5"/>
  <c r="R811" i="5"/>
  <c r="Q811" i="5"/>
  <c r="Q670" i="5"/>
  <c r="Q658" i="5"/>
  <c r="R609" i="5"/>
  <c r="R600" i="5"/>
  <c r="Q592" i="5"/>
  <c r="R524" i="5"/>
  <c r="Q520" i="5"/>
  <c r="P451" i="5"/>
  <c r="Q345" i="5"/>
  <c r="Q279" i="5"/>
  <c r="N204" i="5"/>
  <c r="Q204" i="5" s="1"/>
  <c r="T153" i="5"/>
  <c r="R119" i="5"/>
  <c r="Q111" i="5"/>
  <c r="P62" i="5"/>
  <c r="AB537" i="5"/>
  <c r="Y536" i="5"/>
  <c r="T1296" i="5"/>
  <c r="T1295" i="5" s="1"/>
  <c r="T1294" i="5" s="1"/>
  <c r="T1293" i="5" s="1"/>
  <c r="O1109" i="5"/>
  <c r="J917" i="5"/>
  <c r="P917" i="5" s="1"/>
  <c r="P918" i="5"/>
  <c r="Z632" i="5"/>
  <c r="Z631" i="5" s="1"/>
  <c r="Q1693" i="5"/>
  <c r="P1693" i="5"/>
  <c r="R1679" i="5"/>
  <c r="T1641" i="5"/>
  <c r="T1640" i="5" s="1"/>
  <c r="Q1637" i="5"/>
  <c r="O1614" i="5"/>
  <c r="O1613" i="5" s="1"/>
  <c r="S1598" i="5"/>
  <c r="S1597" i="5" s="1"/>
  <c r="S1591" i="5" s="1"/>
  <c r="P1583" i="5"/>
  <c r="P1581" i="5"/>
  <c r="T1572" i="5"/>
  <c r="T1571" i="5" s="1"/>
  <c r="T1570" i="5" s="1"/>
  <c r="T1569" i="5" s="1"/>
  <c r="N1572" i="5"/>
  <c r="N1571" i="5" s="1"/>
  <c r="N1570" i="5" s="1"/>
  <c r="N1569" i="5" s="1"/>
  <c r="Q1567" i="5"/>
  <c r="R1560" i="5"/>
  <c r="S1511" i="5"/>
  <c r="Q1475" i="5"/>
  <c r="P1475" i="5"/>
  <c r="R1456" i="5"/>
  <c r="Q1456" i="5"/>
  <c r="R1430" i="5"/>
  <c r="R1418" i="5"/>
  <c r="L1415" i="5"/>
  <c r="L1414" i="5" s="1"/>
  <c r="Q1393" i="5"/>
  <c r="R1364" i="5"/>
  <c r="Q1364" i="5"/>
  <c r="R1360" i="5"/>
  <c r="R1353" i="5"/>
  <c r="R1352" i="5"/>
  <c r="Q1334" i="5"/>
  <c r="R1324" i="5"/>
  <c r="Q1324" i="5"/>
  <c r="Q1310" i="5"/>
  <c r="J1309" i="5"/>
  <c r="J1308" i="5" s="1"/>
  <c r="J1307" i="5" s="1"/>
  <c r="J1306" i="5" s="1"/>
  <c r="R1246" i="5"/>
  <c r="R1245" i="5"/>
  <c r="P1241" i="5"/>
  <c r="P1239" i="5"/>
  <c r="Q1225" i="5"/>
  <c r="Q1191" i="5"/>
  <c r="Q1183" i="5"/>
  <c r="R1174" i="5"/>
  <c r="S1169" i="5"/>
  <c r="P1163" i="5"/>
  <c r="P1160" i="5"/>
  <c r="R1148" i="5"/>
  <c r="Q1131" i="5"/>
  <c r="Q1125" i="5"/>
  <c r="Q1112" i="5"/>
  <c r="R1095" i="5"/>
  <c r="Q1057" i="5"/>
  <c r="N1056" i="5"/>
  <c r="M926" i="5"/>
  <c r="M925" i="5" s="1"/>
  <c r="M920" i="5" s="1"/>
  <c r="N862" i="5"/>
  <c r="Q862" i="5" s="1"/>
  <c r="Q863" i="5"/>
  <c r="O611" i="5"/>
  <c r="R611" i="5" s="1"/>
  <c r="R612" i="5"/>
  <c r="O544" i="5"/>
  <c r="R545" i="5"/>
  <c r="O1572" i="5"/>
  <c r="O1571" i="5" s="1"/>
  <c r="O1570" i="5" s="1"/>
  <c r="O1569" i="5" s="1"/>
  <c r="R1266" i="5"/>
  <c r="M1169" i="5"/>
  <c r="O1122" i="5"/>
  <c r="O1121" i="5" s="1"/>
  <c r="O1120" i="5" s="1"/>
  <c r="O1119" i="5" s="1"/>
  <c r="K1109" i="5"/>
  <c r="N940" i="5"/>
  <c r="Q940" i="5" s="1"/>
  <c r="Q941" i="5"/>
  <c r="S440" i="5"/>
  <c r="S439" i="5" s="1"/>
  <c r="S438" i="5" s="1"/>
  <c r="S437" i="5" s="1"/>
  <c r="AA532" i="5"/>
  <c r="AD532" i="5" s="1"/>
  <c r="R1650" i="5"/>
  <c r="M1632" i="5"/>
  <c r="M1631" i="5" s="1"/>
  <c r="M1630" i="5" s="1"/>
  <c r="P1602" i="5"/>
  <c r="O1598" i="5"/>
  <c r="O1597" i="5" s="1"/>
  <c r="R1595" i="5"/>
  <c r="R1592" i="5"/>
  <c r="T1524" i="5"/>
  <c r="T1523" i="5" s="1"/>
  <c r="T1522" i="5" s="1"/>
  <c r="T1521" i="5" s="1"/>
  <c r="J1524" i="5"/>
  <c r="J1523" i="5" s="1"/>
  <c r="J1522" i="5" s="1"/>
  <c r="J1521" i="5" s="1"/>
  <c r="T1466" i="5"/>
  <c r="T1465" i="5" s="1"/>
  <c r="T1464" i="5" s="1"/>
  <c r="T1463" i="5" s="1"/>
  <c r="P1420" i="5"/>
  <c r="Q1407" i="5"/>
  <c r="S1402" i="5"/>
  <c r="S1401" i="5" s="1"/>
  <c r="S1400" i="5" s="1"/>
  <c r="S1399" i="5" s="1"/>
  <c r="R1375" i="5"/>
  <c r="S1372" i="5"/>
  <c r="S1371" i="5" s="1"/>
  <c r="S1370" i="5" s="1"/>
  <c r="S1369" i="5" s="1"/>
  <c r="P1362" i="5"/>
  <c r="U1359" i="5"/>
  <c r="U1358" i="5" s="1"/>
  <c r="U1357" i="5" s="1"/>
  <c r="U1356" i="5" s="1"/>
  <c r="O1348" i="5"/>
  <c r="O1332" i="5" s="1"/>
  <c r="O1326" i="5" s="1"/>
  <c r="T1309" i="5"/>
  <c r="T1308" i="5" s="1"/>
  <c r="T1307" i="5" s="1"/>
  <c r="T1306" i="5" s="1"/>
  <c r="R1299" i="5"/>
  <c r="Q1299" i="5"/>
  <c r="U1251" i="5"/>
  <c r="U1250" i="5" s="1"/>
  <c r="U1249" i="5" s="1"/>
  <c r="U1248" i="5" s="1"/>
  <c r="S1238" i="5"/>
  <c r="S1237" i="5" s="1"/>
  <c r="S1236" i="5" s="1"/>
  <c r="S1235" i="5" s="1"/>
  <c r="P1185" i="5"/>
  <c r="T1182" i="5"/>
  <c r="T1181" i="5" s="1"/>
  <c r="T1180" i="5" s="1"/>
  <c r="T1179" i="5" s="1"/>
  <c r="P1177" i="5"/>
  <c r="P1143" i="5"/>
  <c r="P1117" i="5"/>
  <c r="P1103" i="5"/>
  <c r="R1093" i="5"/>
  <c r="N1052" i="5"/>
  <c r="N1048" i="5" s="1"/>
  <c r="N1047" i="5" s="1"/>
  <c r="Q1053" i="5"/>
  <c r="R1040" i="5"/>
  <c r="O1039" i="5"/>
  <c r="O1038" i="5" s="1"/>
  <c r="O1037" i="5" s="1"/>
  <c r="O1036" i="5" s="1"/>
  <c r="O557" i="5"/>
  <c r="R913" i="5"/>
  <c r="P874" i="5"/>
  <c r="Q869" i="5"/>
  <c r="Q861" i="5"/>
  <c r="N860" i="5"/>
  <c r="Q860" i="5" s="1"/>
  <c r="P814" i="5"/>
  <c r="Q612" i="5"/>
  <c r="P592" i="5"/>
  <c r="Q535" i="5"/>
  <c r="M523" i="5"/>
  <c r="P523" i="5" s="1"/>
  <c r="P524" i="5"/>
  <c r="J497" i="5"/>
  <c r="P498" i="5"/>
  <c r="R495" i="5"/>
  <c r="O494" i="5"/>
  <c r="R494" i="5" s="1"/>
  <c r="K1122" i="5"/>
  <c r="R990" i="5"/>
  <c r="O989" i="5"/>
  <c r="P585" i="5"/>
  <c r="J584" i="5"/>
  <c r="P529" i="5"/>
  <c r="J528" i="5"/>
  <c r="AC537" i="5"/>
  <c r="Z536" i="5"/>
  <c r="M1678" i="5"/>
  <c r="R1644" i="5"/>
  <c r="R1637" i="5"/>
  <c r="L1602" i="5"/>
  <c r="Q1581" i="5"/>
  <c r="J1572" i="5"/>
  <c r="R1567" i="5"/>
  <c r="L1524" i="5"/>
  <c r="L1523" i="5" s="1"/>
  <c r="N1514" i="5"/>
  <c r="Q1514" i="5" s="1"/>
  <c r="U1511" i="5"/>
  <c r="U1510" i="5" s="1"/>
  <c r="U1509" i="5" s="1"/>
  <c r="U1508" i="5" s="1"/>
  <c r="Q1505" i="5"/>
  <c r="L1501" i="5"/>
  <c r="R1475" i="5"/>
  <c r="O1448" i="5"/>
  <c r="K1448" i="5"/>
  <c r="T1415" i="5"/>
  <c r="T1414" i="5" s="1"/>
  <c r="T1413" i="5" s="1"/>
  <c r="T1412" i="5" s="1"/>
  <c r="P1409" i="5"/>
  <c r="Q1403" i="5"/>
  <c r="R1317" i="5"/>
  <c r="R1310" i="5"/>
  <c r="R1303" i="5"/>
  <c r="P1301" i="5"/>
  <c r="J1296" i="5"/>
  <c r="R1287" i="5"/>
  <c r="R1286" i="5"/>
  <c r="R1265" i="5"/>
  <c r="P1246" i="5"/>
  <c r="R1239" i="5"/>
  <c r="Q1239" i="5"/>
  <c r="R1191" i="5"/>
  <c r="R1183" i="5"/>
  <c r="Q1163" i="5"/>
  <c r="Q1160" i="5"/>
  <c r="R1131" i="5"/>
  <c r="R1127" i="5"/>
  <c r="S1122" i="5"/>
  <c r="S1121" i="5" s="1"/>
  <c r="S1120" i="5" s="1"/>
  <c r="S1119" i="5" s="1"/>
  <c r="U1091" i="5"/>
  <c r="K997" i="5"/>
  <c r="Q998" i="5"/>
  <c r="Q915" i="5"/>
  <c r="T871" i="5"/>
  <c r="M871" i="5"/>
  <c r="Q827" i="5"/>
  <c r="N786" i="5"/>
  <c r="N785" i="5" s="1"/>
  <c r="Q787" i="5"/>
  <c r="S775" i="5"/>
  <c r="S774" i="5" s="1"/>
  <c r="L614" i="5"/>
  <c r="L613" i="5" s="1"/>
  <c r="R613" i="5" s="1"/>
  <c r="R615" i="5"/>
  <c r="P600" i="5"/>
  <c r="R598" i="5"/>
  <c r="R597" i="5"/>
  <c r="O584" i="5"/>
  <c r="R585" i="5"/>
  <c r="J513" i="5"/>
  <c r="P514" i="5"/>
  <c r="J502" i="5"/>
  <c r="P503" i="5"/>
  <c r="P441" i="5"/>
  <c r="K311" i="5"/>
  <c r="Q288" i="5"/>
  <c r="P281" i="5"/>
  <c r="Q236" i="5"/>
  <c r="R233" i="5"/>
  <c r="S388" i="5"/>
  <c r="U311" i="5"/>
  <c r="U310" i="5" s="1"/>
  <c r="U285" i="5"/>
  <c r="U284" i="5" s="1"/>
  <c r="L148" i="5"/>
  <c r="S78" i="5"/>
  <c r="P44" i="5"/>
  <c r="P30" i="5"/>
  <c r="P1084" i="5"/>
  <c r="R1078" i="5"/>
  <c r="R1069" i="5"/>
  <c r="Q995" i="5"/>
  <c r="P994" i="5"/>
  <c r="P915" i="5"/>
  <c r="M912" i="5"/>
  <c r="P912" i="5" s="1"/>
  <c r="P908" i="5"/>
  <c r="P879" i="5"/>
  <c r="R878" i="5"/>
  <c r="P869" i="5"/>
  <c r="P856" i="5"/>
  <c r="P849" i="5"/>
  <c r="T824" i="5"/>
  <c r="N824" i="5"/>
  <c r="R817" i="5"/>
  <c r="P811" i="5"/>
  <c r="Q807" i="5"/>
  <c r="R772" i="5"/>
  <c r="Q772" i="5"/>
  <c r="P749" i="5"/>
  <c r="P670" i="5"/>
  <c r="R637" i="5"/>
  <c r="R599" i="5"/>
  <c r="R592" i="5"/>
  <c r="R531" i="5"/>
  <c r="P478" i="5"/>
  <c r="R443" i="5"/>
  <c r="L440" i="5"/>
  <c r="L439" i="5" s="1"/>
  <c r="P400" i="5"/>
  <c r="R391" i="5"/>
  <c r="L388" i="5"/>
  <c r="T347" i="5"/>
  <c r="T343" i="5" s="1"/>
  <c r="T342" i="5" s="1"/>
  <c r="T341" i="5" s="1"/>
  <c r="M347" i="5"/>
  <c r="N332" i="5"/>
  <c r="P322" i="5"/>
  <c r="P305" i="5"/>
  <c r="P293" i="5"/>
  <c r="S278" i="5"/>
  <c r="S277" i="5" s="1"/>
  <c r="P279" i="5"/>
  <c r="M262" i="5"/>
  <c r="M261" i="5" s="1"/>
  <c r="P261" i="5" s="1"/>
  <c r="P236" i="5"/>
  <c r="S231" i="5"/>
  <c r="P208" i="5"/>
  <c r="P156" i="5"/>
  <c r="M153" i="5"/>
  <c r="Q119" i="5"/>
  <c r="P119" i="5"/>
  <c r="R47" i="5"/>
  <c r="Q44" i="5"/>
  <c r="P42" i="5"/>
  <c r="S970" i="5"/>
  <c r="O926" i="5"/>
  <c r="O925" i="5" s="1"/>
  <c r="K926" i="5"/>
  <c r="O900" i="5"/>
  <c r="O899" i="5" s="1"/>
  <c r="O898" i="5" s="1"/>
  <c r="O897" i="5" s="1"/>
  <c r="J900" i="5"/>
  <c r="J899" i="5" s="1"/>
  <c r="J898" i="5" s="1"/>
  <c r="J897" i="5" s="1"/>
  <c r="S886" i="5"/>
  <c r="T876" i="5"/>
  <c r="O871" i="5"/>
  <c r="R830" i="5"/>
  <c r="Q814" i="5"/>
  <c r="Q753" i="5"/>
  <c r="P575" i="5"/>
  <c r="P554" i="5"/>
  <c r="T499" i="5"/>
  <c r="Q485" i="5"/>
  <c r="P443" i="5"/>
  <c r="Q421" i="5"/>
  <c r="R397" i="5"/>
  <c r="P391" i="5"/>
  <c r="P266" i="5"/>
  <c r="N261" i="5"/>
  <c r="Q261" i="5" s="1"/>
  <c r="J254" i="5"/>
  <c r="R156" i="5"/>
  <c r="Q133" i="5"/>
  <c r="R131" i="5"/>
  <c r="P102" i="5"/>
  <c r="Q79" i="5"/>
  <c r="P47" i="5"/>
  <c r="R30" i="5"/>
  <c r="AA981" i="5"/>
  <c r="AD981" i="5" s="1"/>
  <c r="Y977" i="5"/>
  <c r="AB977" i="5" s="1"/>
  <c r="AB978" i="5"/>
  <c r="Q945" i="5"/>
  <c r="P938" i="5"/>
  <c r="R938" i="5"/>
  <c r="R889" i="5"/>
  <c r="Q889" i="5"/>
  <c r="R869" i="5"/>
  <c r="R849" i="5"/>
  <c r="R945" i="5"/>
  <c r="U907" i="5"/>
  <c r="U906" i="5" s="1"/>
  <c r="Q918" i="5"/>
  <c r="S824" i="5"/>
  <c r="S819" i="5" s="1"/>
  <c r="Y981" i="5"/>
  <c r="AB981" i="5" s="1"/>
  <c r="AB982" i="5"/>
  <c r="Z977" i="5"/>
  <c r="AC977" i="5" s="1"/>
  <c r="AC978" i="5"/>
  <c r="P1654" i="5"/>
  <c r="M1653" i="5"/>
  <c r="P1653" i="5" s="1"/>
  <c r="U1663" i="5"/>
  <c r="S1572" i="5"/>
  <c r="S1571" i="5" s="1"/>
  <c r="S1570" i="5" s="1"/>
  <c r="S1569" i="5" s="1"/>
  <c r="P1567" i="5"/>
  <c r="J1566" i="5"/>
  <c r="P1566" i="5" s="1"/>
  <c r="O1688" i="5"/>
  <c r="O1687" i="5" s="1"/>
  <c r="O1686" i="5" s="1"/>
  <c r="O1685" i="5" s="1"/>
  <c r="O1684" i="5" s="1"/>
  <c r="K1688" i="5"/>
  <c r="K1687" i="5" s="1"/>
  <c r="R1681" i="5"/>
  <c r="Q1681" i="5"/>
  <c r="L1678" i="5"/>
  <c r="P1676" i="5"/>
  <c r="Q1668" i="5"/>
  <c r="N1666" i="5"/>
  <c r="Q1666" i="5" s="1"/>
  <c r="P1648" i="5"/>
  <c r="R1646" i="5"/>
  <c r="Q1646" i="5"/>
  <c r="S1641" i="5"/>
  <c r="S1640" i="5" s="1"/>
  <c r="S1639" i="5" s="1"/>
  <c r="P1642" i="5"/>
  <c r="M1641" i="5"/>
  <c r="M1640" i="5" s="1"/>
  <c r="M1639" i="5" s="1"/>
  <c r="R1635" i="5"/>
  <c r="Q1635" i="5"/>
  <c r="L1632" i="5"/>
  <c r="L1631" i="5" s="1"/>
  <c r="L1630" i="5" s="1"/>
  <c r="R1617" i="5"/>
  <c r="Q1617" i="5"/>
  <c r="R1615" i="5"/>
  <c r="Q1587" i="5"/>
  <c r="O1552" i="5"/>
  <c r="R1553" i="5"/>
  <c r="M1544" i="5"/>
  <c r="M1543" i="5" s="1"/>
  <c r="M1542" i="5" s="1"/>
  <c r="M1541" i="5" s="1"/>
  <c r="P1545" i="5"/>
  <c r="J1511" i="5"/>
  <c r="J1510" i="5" s="1"/>
  <c r="L1466" i="5"/>
  <c r="S1448" i="5"/>
  <c r="S1447" i="5" s="1"/>
  <c r="S1446" i="5" s="1"/>
  <c r="S1445" i="5" s="1"/>
  <c r="J1688" i="5"/>
  <c r="J1687" i="5" s="1"/>
  <c r="J1686" i="5" s="1"/>
  <c r="J1685" i="5" s="1"/>
  <c r="J1684" i="5" s="1"/>
  <c r="U1678" i="5"/>
  <c r="U1674" i="5" s="1"/>
  <c r="U1673" i="5" s="1"/>
  <c r="U1672" i="5" s="1"/>
  <c r="U1671" i="5" s="1"/>
  <c r="Q1676" i="5"/>
  <c r="Q1667" i="5"/>
  <c r="S1663" i="5"/>
  <c r="S1659" i="5" s="1"/>
  <c r="S1658" i="5" s="1"/>
  <c r="S1652" i="5" s="1"/>
  <c r="R1662" i="5"/>
  <c r="O1661" i="5"/>
  <c r="R1661" i="5" s="1"/>
  <c r="L1641" i="5"/>
  <c r="Q1627" i="5"/>
  <c r="U1614" i="5"/>
  <c r="U1613" i="5" s="1"/>
  <c r="U1607" i="5" s="1"/>
  <c r="U1606" i="5" s="1"/>
  <c r="Q1611" i="5"/>
  <c r="O1559" i="5"/>
  <c r="O1558" i="5" s="1"/>
  <c r="O1557" i="5" s="1"/>
  <c r="O1556" i="5" s="1"/>
  <c r="K1549" i="5"/>
  <c r="Q1549" i="5" s="1"/>
  <c r="Q1550" i="5"/>
  <c r="P1532" i="5"/>
  <c r="T1688" i="5"/>
  <c r="T1687" i="5" s="1"/>
  <c r="T1686" i="5" s="1"/>
  <c r="T1685" i="5" s="1"/>
  <c r="T1684" i="5" s="1"/>
  <c r="P1650" i="5"/>
  <c r="L1649" i="5"/>
  <c r="U1632" i="5"/>
  <c r="U1631" i="5" s="1"/>
  <c r="U1630" i="5" s="1"/>
  <c r="Q1589" i="5"/>
  <c r="O1580" i="5"/>
  <c r="O1579" i="5" s="1"/>
  <c r="O1578" i="5" s="1"/>
  <c r="O1577" i="5" s="1"/>
  <c r="S1688" i="5"/>
  <c r="S1687" i="5" s="1"/>
  <c r="S1686" i="5" s="1"/>
  <c r="S1685" i="5" s="1"/>
  <c r="S1684" i="5" s="1"/>
  <c r="P1681" i="5"/>
  <c r="T1678" i="5"/>
  <c r="T1674" i="5" s="1"/>
  <c r="T1673" i="5" s="1"/>
  <c r="T1672" i="5" s="1"/>
  <c r="T1671" i="5" s="1"/>
  <c r="Q1679" i="5"/>
  <c r="P1679" i="5"/>
  <c r="R1676" i="5"/>
  <c r="R1668" i="5"/>
  <c r="P1662" i="5"/>
  <c r="M1661" i="5"/>
  <c r="P1661" i="5" s="1"/>
  <c r="P1646" i="5"/>
  <c r="Q1644" i="5"/>
  <c r="P1644" i="5"/>
  <c r="U1641" i="5"/>
  <c r="U1640" i="5" s="1"/>
  <c r="U1639" i="5" s="1"/>
  <c r="R1642" i="5"/>
  <c r="K1641" i="5"/>
  <c r="K1640" i="5" s="1"/>
  <c r="P1635" i="5"/>
  <c r="T1632" i="5"/>
  <c r="T1631" i="5" s="1"/>
  <c r="T1630" i="5" s="1"/>
  <c r="N1632" i="5"/>
  <c r="N1631" i="5" s="1"/>
  <c r="N1630" i="5" s="1"/>
  <c r="P1633" i="5"/>
  <c r="R1627" i="5"/>
  <c r="Q1623" i="5"/>
  <c r="P1617" i="5"/>
  <c r="P1615" i="5"/>
  <c r="J1614" i="5"/>
  <c r="J1613" i="5" s="1"/>
  <c r="P1603" i="5"/>
  <c r="Q1595" i="5"/>
  <c r="N1594" i="5"/>
  <c r="N1593" i="5" s="1"/>
  <c r="N1592" i="5" s="1"/>
  <c r="U1548" i="5"/>
  <c r="U1547" i="5" s="1"/>
  <c r="T1500" i="5"/>
  <c r="T1484" i="5" s="1"/>
  <c r="T1483" i="5" s="1"/>
  <c r="J1474" i="5"/>
  <c r="J1473" i="5" s="1"/>
  <c r="U1448" i="5"/>
  <c r="U1447" i="5" s="1"/>
  <c r="U1446" i="5" s="1"/>
  <c r="U1445" i="5" s="1"/>
  <c r="R1442" i="5"/>
  <c r="O1441" i="5"/>
  <c r="K1663" i="5"/>
  <c r="O1532" i="5"/>
  <c r="O1531" i="5" s="1"/>
  <c r="O1530" i="5" s="1"/>
  <c r="O1529" i="5" s="1"/>
  <c r="R1529" i="5" s="1"/>
  <c r="R1533" i="5"/>
  <c r="L1500" i="5"/>
  <c r="L1473" i="5"/>
  <c r="L1472" i="5" s="1"/>
  <c r="L1471" i="5" s="1"/>
  <c r="R1471" i="5" s="1"/>
  <c r="R1474" i="5"/>
  <c r="M1448" i="5"/>
  <c r="P1449" i="5"/>
  <c r="T1447" i="5"/>
  <c r="T1446" i="5" s="1"/>
  <c r="T1445" i="5" s="1"/>
  <c r="K1429" i="5"/>
  <c r="K1428" i="5" s="1"/>
  <c r="Q1430" i="5"/>
  <c r="K1614" i="5"/>
  <c r="Q1610" i="5"/>
  <c r="P1600" i="5"/>
  <c r="P1589" i="5"/>
  <c r="R1583" i="5"/>
  <c r="S1580" i="5"/>
  <c r="S1579" i="5" s="1"/>
  <c r="S1578" i="5" s="1"/>
  <c r="S1577" i="5" s="1"/>
  <c r="Q1575" i="5"/>
  <c r="P1575" i="5"/>
  <c r="U1572" i="5"/>
  <c r="U1571" i="5" s="1"/>
  <c r="U1570" i="5" s="1"/>
  <c r="U1569" i="5" s="1"/>
  <c r="R1566" i="5"/>
  <c r="P1564" i="5"/>
  <c r="Q1562" i="5"/>
  <c r="N1559" i="5"/>
  <c r="J1559" i="5"/>
  <c r="R1552" i="5"/>
  <c r="R1545" i="5"/>
  <c r="Q1533" i="5"/>
  <c r="P1533" i="5"/>
  <c r="S1524" i="5"/>
  <c r="S1523" i="5" s="1"/>
  <c r="S1522" i="5" s="1"/>
  <c r="S1521" i="5" s="1"/>
  <c r="M1524" i="5"/>
  <c r="M1523" i="5" s="1"/>
  <c r="M1522" i="5" s="1"/>
  <c r="M1521" i="5" s="1"/>
  <c r="R1519" i="5"/>
  <c r="Q1519" i="5"/>
  <c r="K1511" i="5"/>
  <c r="P1505" i="5"/>
  <c r="R1481" i="5"/>
  <c r="Q1481" i="5"/>
  <c r="S1466" i="5"/>
  <c r="S1465" i="5" s="1"/>
  <c r="S1464" i="5" s="1"/>
  <c r="S1463" i="5" s="1"/>
  <c r="M1466" i="5"/>
  <c r="M1465" i="5" s="1"/>
  <c r="M1464" i="5" s="1"/>
  <c r="M1463" i="5" s="1"/>
  <c r="P1463" i="5" s="1"/>
  <c r="Q1453" i="5"/>
  <c r="P1453" i="5"/>
  <c r="R1451" i="5"/>
  <c r="R1449" i="5"/>
  <c r="L1448" i="5"/>
  <c r="L1447" i="5" s="1"/>
  <c r="R1439" i="5"/>
  <c r="P1418" i="5"/>
  <c r="U1415" i="5"/>
  <c r="U1414" i="5" s="1"/>
  <c r="U1413" i="5" s="1"/>
  <c r="U1412" i="5" s="1"/>
  <c r="R1416" i="5"/>
  <c r="K1415" i="5"/>
  <c r="K1414" i="5" s="1"/>
  <c r="L1402" i="5"/>
  <c r="Q1396" i="5"/>
  <c r="Q1387" i="5"/>
  <c r="P1387" i="5"/>
  <c r="Q1373" i="5"/>
  <c r="Q1367" i="5"/>
  <c r="P1367" i="5"/>
  <c r="P1360" i="5"/>
  <c r="O1359" i="5"/>
  <c r="Q1350" i="5"/>
  <c r="L1349" i="5"/>
  <c r="R1350" i="5"/>
  <c r="P1329" i="5"/>
  <c r="R1318" i="5"/>
  <c r="R1314" i="5"/>
  <c r="P1304" i="5"/>
  <c r="S1296" i="5"/>
  <c r="K1259" i="5"/>
  <c r="K1258" i="5" s="1"/>
  <c r="K1257" i="5" s="1"/>
  <c r="K1256" i="5" s="1"/>
  <c r="Q1256" i="5" s="1"/>
  <c r="Q1260" i="5"/>
  <c r="Q1246" i="5"/>
  <c r="N1245" i="5"/>
  <c r="N1190" i="5"/>
  <c r="N1189" i="5" s="1"/>
  <c r="N1188" i="5" s="1"/>
  <c r="N1187" i="5" s="1"/>
  <c r="J1182" i="5"/>
  <c r="J1181" i="5" s="1"/>
  <c r="J1180" i="5" s="1"/>
  <c r="J1179" i="5" s="1"/>
  <c r="P1183" i="5"/>
  <c r="S1168" i="5"/>
  <c r="S1167" i="5" s="1"/>
  <c r="S1166" i="5" s="1"/>
  <c r="L1142" i="5"/>
  <c r="R1142" i="5" s="1"/>
  <c r="R1117" i="5"/>
  <c r="O1116" i="5"/>
  <c r="R1116" i="5" s="1"/>
  <c r="M1088" i="5"/>
  <c r="M1087" i="5" s="1"/>
  <c r="P1089" i="5"/>
  <c r="N1042" i="5"/>
  <c r="N1038" i="5" s="1"/>
  <c r="N1037" i="5" s="1"/>
  <c r="N1036" i="5" s="1"/>
  <c r="Q1043" i="5"/>
  <c r="Q1039" i="5"/>
  <c r="K1038" i="5"/>
  <c r="M954" i="5"/>
  <c r="P955" i="5"/>
  <c r="P1424" i="5"/>
  <c r="P1410" i="5"/>
  <c r="R1386" i="5"/>
  <c r="N1372" i="5"/>
  <c r="N1371" i="5" s="1"/>
  <c r="N1370" i="5" s="1"/>
  <c r="N1369" i="5" s="1"/>
  <c r="J1372" i="5"/>
  <c r="J1371" i="5" s="1"/>
  <c r="P1330" i="5"/>
  <c r="O1323" i="5"/>
  <c r="O1322" i="5" s="1"/>
  <c r="O1321" i="5" s="1"/>
  <c r="O1320" i="5" s="1"/>
  <c r="P1310" i="5"/>
  <c r="P1297" i="5"/>
  <c r="O1231" i="5"/>
  <c r="R1232" i="5"/>
  <c r="L1189" i="5"/>
  <c r="L1188" i="5" s="1"/>
  <c r="L1187" i="5" s="1"/>
  <c r="R1187" i="5" s="1"/>
  <c r="R1190" i="5"/>
  <c r="N643" i="5"/>
  <c r="N642" i="5" s="1"/>
  <c r="Q642" i="5" s="1"/>
  <c r="Q973" i="5"/>
  <c r="M1614" i="5"/>
  <c r="M1613" i="5" s="1"/>
  <c r="M1607" i="5" s="1"/>
  <c r="M1606" i="5" s="1"/>
  <c r="R1611" i="5"/>
  <c r="R1600" i="5"/>
  <c r="Q1600" i="5"/>
  <c r="R1589" i="5"/>
  <c r="Q1585" i="5"/>
  <c r="Q1583" i="5"/>
  <c r="U1580" i="5"/>
  <c r="U1579" i="5" s="1"/>
  <c r="U1578" i="5" s="1"/>
  <c r="U1577" i="5" s="1"/>
  <c r="N1580" i="5"/>
  <c r="N1579" i="5" s="1"/>
  <c r="N1578" i="5" s="1"/>
  <c r="N1577" i="5" s="1"/>
  <c r="J1580" i="5"/>
  <c r="R1564" i="5"/>
  <c r="R1562" i="5"/>
  <c r="S1559" i="5"/>
  <c r="S1558" i="5" s="1"/>
  <c r="S1557" i="5" s="1"/>
  <c r="S1556" i="5" s="1"/>
  <c r="Q1553" i="5"/>
  <c r="P1553" i="5"/>
  <c r="Q1545" i="5"/>
  <c r="P1539" i="5"/>
  <c r="U1524" i="5"/>
  <c r="U1523" i="5" s="1"/>
  <c r="U1522" i="5" s="1"/>
  <c r="U1521" i="5" s="1"/>
  <c r="O1524" i="5"/>
  <c r="O1523" i="5" s="1"/>
  <c r="O1522" i="5" s="1"/>
  <c r="O1521" i="5" s="1"/>
  <c r="K1524" i="5"/>
  <c r="K1523" i="5" s="1"/>
  <c r="P1519" i="5"/>
  <c r="P1486" i="5"/>
  <c r="R1505" i="5"/>
  <c r="Q1504" i="5"/>
  <c r="P1481" i="5"/>
  <c r="O1480" i="5"/>
  <c r="O1479" i="5" s="1"/>
  <c r="O1478" i="5" s="1"/>
  <c r="O1477" i="5" s="1"/>
  <c r="U1466" i="5"/>
  <c r="U1465" i="5" s="1"/>
  <c r="U1464" i="5" s="1"/>
  <c r="U1463" i="5" s="1"/>
  <c r="O1466" i="5"/>
  <c r="O1465" i="5" s="1"/>
  <c r="O1464" i="5" s="1"/>
  <c r="O1463" i="5" s="1"/>
  <c r="K1466" i="5"/>
  <c r="P1451" i="5"/>
  <c r="Q1449" i="5"/>
  <c r="R1441" i="5"/>
  <c r="T1437" i="5"/>
  <c r="T1436" i="5" s="1"/>
  <c r="T1435" i="5" s="1"/>
  <c r="Q1439" i="5"/>
  <c r="P1439" i="5"/>
  <c r="S1415" i="5"/>
  <c r="S1414" i="5" s="1"/>
  <c r="S1413" i="5" s="1"/>
  <c r="S1412" i="5" s="1"/>
  <c r="P1416" i="5"/>
  <c r="M1415" i="5"/>
  <c r="M1414" i="5" s="1"/>
  <c r="M1413" i="5" s="1"/>
  <c r="M1412" i="5" s="1"/>
  <c r="T1402" i="5"/>
  <c r="P1396" i="5"/>
  <c r="R1396" i="5"/>
  <c r="L1395" i="5"/>
  <c r="R1387" i="5"/>
  <c r="R1383" i="5"/>
  <c r="J1386" i="5"/>
  <c r="J1385" i="5" s="1"/>
  <c r="J1384" i="5" s="1"/>
  <c r="P1384" i="5" s="1"/>
  <c r="Q1381" i="5"/>
  <c r="T1372" i="5"/>
  <c r="T1371" i="5" s="1"/>
  <c r="T1370" i="5" s="1"/>
  <c r="T1369" i="5" s="1"/>
  <c r="P1373" i="5"/>
  <c r="Q1360" i="5"/>
  <c r="Q1290" i="5"/>
  <c r="P1266" i="5"/>
  <c r="J1265" i="5"/>
  <c r="J1264" i="5" s="1"/>
  <c r="P1264" i="5" s="1"/>
  <c r="T1238" i="5"/>
  <c r="T1237" i="5" s="1"/>
  <c r="T1236" i="5" s="1"/>
  <c r="T1235" i="5" s="1"/>
  <c r="T1221" i="5"/>
  <c r="T1205" i="5" s="1"/>
  <c r="T1199" i="5" s="1"/>
  <c r="M1202" i="5"/>
  <c r="P1203" i="5"/>
  <c r="P1170" i="5"/>
  <c r="R1163" i="5"/>
  <c r="O1162" i="5"/>
  <c r="O1158" i="5" s="1"/>
  <c r="K1092" i="5"/>
  <c r="K1091" i="5" s="1"/>
  <c r="Q1093" i="5"/>
  <c r="M1077" i="5"/>
  <c r="S1046" i="5"/>
  <c r="S1045" i="5" s="1"/>
  <c r="Q1052" i="5"/>
  <c r="K1048" i="5"/>
  <c r="K1047" i="5" s="1"/>
  <c r="O1391" i="5"/>
  <c r="O1390" i="5" s="1"/>
  <c r="O1389" i="5" s="1"/>
  <c r="O1366" i="5"/>
  <c r="R1367" i="5"/>
  <c r="N1359" i="5"/>
  <c r="N1358" i="5" s="1"/>
  <c r="N1357" i="5" s="1"/>
  <c r="N1356" i="5" s="1"/>
  <c r="J1359" i="5"/>
  <c r="J1289" i="5"/>
  <c r="P1289" i="5" s="1"/>
  <c r="P1290" i="5"/>
  <c r="N1251" i="5"/>
  <c r="N1250" i="5" s="1"/>
  <c r="N1249" i="5" s="1"/>
  <c r="N1248" i="5" s="1"/>
  <c r="J1251" i="5"/>
  <c r="Q1226" i="5"/>
  <c r="T1168" i="5"/>
  <c r="T1167" i="5" s="1"/>
  <c r="T1166" i="5" s="1"/>
  <c r="O1152" i="5"/>
  <c r="O1151" i="5" s="1"/>
  <c r="R1151" i="5" s="1"/>
  <c r="R1153" i="5"/>
  <c r="P1095" i="5"/>
  <c r="O1080" i="5"/>
  <c r="R1080" i="5" s="1"/>
  <c r="R1081" i="5"/>
  <c r="M1025" i="5"/>
  <c r="M1024" i="5" s="1"/>
  <c r="P1026" i="5"/>
  <c r="R995" i="5"/>
  <c r="L994" i="5"/>
  <c r="T1251" i="5"/>
  <c r="T1250" i="5" s="1"/>
  <c r="T1249" i="5" s="1"/>
  <c r="T1248" i="5" s="1"/>
  <c r="P1252" i="5"/>
  <c r="P1243" i="5"/>
  <c r="Q1241" i="5"/>
  <c r="N1238" i="5"/>
  <c r="J1238" i="5"/>
  <c r="P1226" i="5"/>
  <c r="R1203" i="5"/>
  <c r="P1197" i="5"/>
  <c r="J1190" i="5"/>
  <c r="J1189" i="5" s="1"/>
  <c r="P1189" i="5" s="1"/>
  <c r="S1182" i="5"/>
  <c r="S1181" i="5" s="1"/>
  <c r="S1180" i="5" s="1"/>
  <c r="S1179" i="5" s="1"/>
  <c r="M1182" i="5"/>
  <c r="M1181" i="5" s="1"/>
  <c r="M1180" i="5" s="1"/>
  <c r="M1179" i="5" s="1"/>
  <c r="Q1174" i="5"/>
  <c r="P1174" i="5"/>
  <c r="R1172" i="5"/>
  <c r="R1170" i="5"/>
  <c r="L1169" i="5"/>
  <c r="L1168" i="5" s="1"/>
  <c r="S1160" i="5"/>
  <c r="S1159" i="5" s="1"/>
  <c r="S1158" i="5" s="1"/>
  <c r="S1150" i="5" s="1"/>
  <c r="S1139" i="5" s="1"/>
  <c r="Q1153" i="5"/>
  <c r="P1153" i="5"/>
  <c r="Q1148" i="5"/>
  <c r="Q1146" i="5"/>
  <c r="P1137" i="5"/>
  <c r="P1125" i="5"/>
  <c r="T1122" i="5"/>
  <c r="T1121" i="5" s="1"/>
  <c r="T1120" i="5" s="1"/>
  <c r="T1119" i="5" s="1"/>
  <c r="Q1123" i="5"/>
  <c r="J1122" i="5"/>
  <c r="J1121" i="5" s="1"/>
  <c r="J1120" i="5" s="1"/>
  <c r="J1119" i="5" s="1"/>
  <c r="P1112" i="5"/>
  <c r="T1109" i="5"/>
  <c r="T1108" i="5" s="1"/>
  <c r="T1107" i="5" s="1"/>
  <c r="T1106" i="5" s="1"/>
  <c r="Q1110" i="5"/>
  <c r="R1096" i="5"/>
  <c r="R1089" i="5"/>
  <c r="Q1081" i="5"/>
  <c r="P1081" i="5"/>
  <c r="Q1078" i="5"/>
  <c r="Q1074" i="5"/>
  <c r="P1072" i="5"/>
  <c r="R1063" i="5"/>
  <c r="R1059" i="5"/>
  <c r="U1046" i="5"/>
  <c r="U1045" i="5" s="1"/>
  <c r="R1053" i="5"/>
  <c r="P1043" i="5"/>
  <c r="Q1040" i="5"/>
  <c r="T993" i="5"/>
  <c r="T992" i="5" s="1"/>
  <c r="K646" i="5"/>
  <c r="K975" i="5"/>
  <c r="Q975" i="5" s="1"/>
  <c r="P945" i="5"/>
  <c r="J944" i="5"/>
  <c r="Q785" i="5"/>
  <c r="N784" i="5"/>
  <c r="Q784" i="5" s="1"/>
  <c r="L1182" i="5"/>
  <c r="U1169" i="5"/>
  <c r="U1168" i="5" s="1"/>
  <c r="U1167" i="5" s="1"/>
  <c r="U1166" i="5" s="1"/>
  <c r="O1169" i="5"/>
  <c r="K1169" i="5"/>
  <c r="P1152" i="5"/>
  <c r="S1109" i="5"/>
  <c r="M1092" i="5"/>
  <c r="M1091" i="5" s="1"/>
  <c r="P1080" i="5"/>
  <c r="U1076" i="5"/>
  <c r="U1071" i="5" s="1"/>
  <c r="T1046" i="5"/>
  <c r="T1045" i="5" s="1"/>
  <c r="Q1042" i="5"/>
  <c r="R1366" i="5"/>
  <c r="R1362" i="5"/>
  <c r="S1359" i="5"/>
  <c r="S1358" i="5" s="1"/>
  <c r="S1357" i="5" s="1"/>
  <c r="S1356" i="5" s="1"/>
  <c r="P1350" i="5"/>
  <c r="Q1318" i="5"/>
  <c r="P1318" i="5"/>
  <c r="O1309" i="5"/>
  <c r="O1308" i="5" s="1"/>
  <c r="O1307" i="5" s="1"/>
  <c r="O1306" i="5" s="1"/>
  <c r="K1309" i="5"/>
  <c r="R1304" i="5"/>
  <c r="Q1304" i="5"/>
  <c r="O1296" i="5"/>
  <c r="K1296" i="5"/>
  <c r="R1289" i="5"/>
  <c r="Q1287" i="5"/>
  <c r="P1287" i="5"/>
  <c r="R1252" i="5"/>
  <c r="Q1252" i="5"/>
  <c r="R1243" i="5"/>
  <c r="R1241" i="5"/>
  <c r="Q1232" i="5"/>
  <c r="P1232" i="5"/>
  <c r="R1226" i="5"/>
  <c r="Q1203" i="5"/>
  <c r="R1197" i="5"/>
  <c r="Q1197" i="5"/>
  <c r="U1182" i="5"/>
  <c r="U1181" i="5" s="1"/>
  <c r="U1180" i="5" s="1"/>
  <c r="U1179" i="5" s="1"/>
  <c r="O1182" i="5"/>
  <c r="O1181" i="5" s="1"/>
  <c r="O1180" i="5" s="1"/>
  <c r="O1179" i="5" s="1"/>
  <c r="K1182" i="5"/>
  <c r="P1172" i="5"/>
  <c r="Q1170" i="5"/>
  <c r="R1137" i="5"/>
  <c r="Q1137" i="5"/>
  <c r="N1130" i="5"/>
  <c r="N1129" i="5" s="1"/>
  <c r="N1128" i="5" s="1"/>
  <c r="N1127" i="5" s="1"/>
  <c r="R1125" i="5"/>
  <c r="P1123" i="5"/>
  <c r="R1123" i="5"/>
  <c r="Q1114" i="5"/>
  <c r="P1114" i="5"/>
  <c r="R1112" i="5"/>
  <c r="R1110" i="5"/>
  <c r="Q1096" i="5"/>
  <c r="P1096" i="5"/>
  <c r="Q1089" i="5"/>
  <c r="P1087" i="5"/>
  <c r="P1074" i="5"/>
  <c r="R1074" i="5"/>
  <c r="Q1063" i="5"/>
  <c r="P1063" i="5"/>
  <c r="P1053" i="5"/>
  <c r="R1043" i="5"/>
  <c r="U1038" i="5"/>
  <c r="U1037" i="5" s="1"/>
  <c r="U1036" i="5" s="1"/>
  <c r="Q1026" i="5"/>
  <c r="O986" i="5"/>
  <c r="R987" i="5"/>
  <c r="T970" i="5"/>
  <c r="M959" i="5"/>
  <c r="M958" i="5" s="1"/>
  <c r="M957" i="5" s="1"/>
  <c r="P960" i="5"/>
  <c r="P998" i="5"/>
  <c r="M997" i="5"/>
  <c r="M993" i="5" s="1"/>
  <c r="R960" i="5"/>
  <c r="Q955" i="5"/>
  <c r="R950" i="5"/>
  <c r="Q950" i="5"/>
  <c r="R941" i="5"/>
  <c r="P929" i="5"/>
  <c r="T926" i="5"/>
  <c r="T925" i="5" s="1"/>
  <c r="T920" i="5" s="1"/>
  <c r="Q927" i="5"/>
  <c r="P927" i="5"/>
  <c r="Q923" i="5"/>
  <c r="O912" i="5"/>
  <c r="R912" i="5" s="1"/>
  <c r="P909" i="5"/>
  <c r="R903" i="5"/>
  <c r="S900" i="5"/>
  <c r="S899" i="5" s="1"/>
  <c r="S898" i="5" s="1"/>
  <c r="S897" i="5" s="1"/>
  <c r="K900" i="5"/>
  <c r="K899" i="5" s="1"/>
  <c r="R895" i="5"/>
  <c r="Q895" i="5"/>
  <c r="P890" i="5"/>
  <c r="K888" i="5"/>
  <c r="K887" i="5" s="1"/>
  <c r="Q887" i="5" s="1"/>
  <c r="R884" i="5"/>
  <c r="S871" i="5"/>
  <c r="S859" i="5"/>
  <c r="J859" i="5"/>
  <c r="Q856" i="5"/>
  <c r="R856" i="5"/>
  <c r="P852" i="5"/>
  <c r="Q830" i="5"/>
  <c r="O829" i="5"/>
  <c r="O828" i="5" s="1"/>
  <c r="O824" i="5" s="1"/>
  <c r="P827" i="5"/>
  <c r="R823" i="5"/>
  <c r="O822" i="5"/>
  <c r="O821" i="5" s="1"/>
  <c r="O820" i="5" s="1"/>
  <c r="P801" i="5"/>
  <c r="R794" i="5"/>
  <c r="Q794" i="5"/>
  <c r="P783" i="5"/>
  <c r="R769" i="5"/>
  <c r="Q769" i="5"/>
  <c r="P675" i="5"/>
  <c r="P667" i="5"/>
  <c r="Q661" i="5"/>
  <c r="U655" i="5"/>
  <c r="U639" i="5" s="1"/>
  <c r="N655" i="5"/>
  <c r="P628" i="5"/>
  <c r="Q625" i="5"/>
  <c r="P625" i="5"/>
  <c r="R616" i="5"/>
  <c r="N611" i="5"/>
  <c r="Q611" i="5" s="1"/>
  <c r="R610" i="5"/>
  <c r="R608" i="5"/>
  <c r="R607" i="5"/>
  <c r="P602" i="5"/>
  <c r="Q588" i="5"/>
  <c r="P588" i="5"/>
  <c r="O572" i="5"/>
  <c r="O571" i="5" s="1"/>
  <c r="O570" i="5" s="1"/>
  <c r="R573" i="5"/>
  <c r="Q507" i="5"/>
  <c r="R503" i="5"/>
  <c r="R485" i="5"/>
  <c r="O484" i="5"/>
  <c r="O483" i="5" s="1"/>
  <c r="O479" i="5" s="1"/>
  <c r="M457" i="5"/>
  <c r="M456" i="5" s="1"/>
  <c r="P456" i="5" s="1"/>
  <c r="P458" i="5"/>
  <c r="J519" i="5"/>
  <c r="P520" i="5"/>
  <c r="O876" i="5"/>
  <c r="O868" i="5"/>
  <c r="R868" i="5" s="1"/>
  <c r="O813" i="5"/>
  <c r="O812" i="5" s="1"/>
  <c r="O771" i="5"/>
  <c r="O770" i="5" s="1"/>
  <c r="P637" i="5"/>
  <c r="L636" i="5"/>
  <c r="R636" i="5" s="1"/>
  <c r="J599" i="5"/>
  <c r="U571" i="5"/>
  <c r="U570" i="5" s="1"/>
  <c r="U565" i="5" s="1"/>
  <c r="P573" i="5"/>
  <c r="J572" i="5"/>
  <c r="O568" i="5"/>
  <c r="O567" i="5" s="1"/>
  <c r="O566" i="5" s="1"/>
  <c r="O565" i="5" s="1"/>
  <c r="R569" i="5"/>
  <c r="Q1004" i="5"/>
  <c r="P1004" i="5"/>
  <c r="R998" i="5"/>
  <c r="R989" i="5"/>
  <c r="T985" i="5"/>
  <c r="Q987" i="5"/>
  <c r="P987" i="5"/>
  <c r="Q960" i="5"/>
  <c r="P950" i="5"/>
  <c r="P941" i="5"/>
  <c r="R929" i="5"/>
  <c r="Q929" i="5"/>
  <c r="R927" i="5"/>
  <c r="L926" i="5"/>
  <c r="L925" i="5" s="1"/>
  <c r="Q909" i="5"/>
  <c r="U900" i="5"/>
  <c r="U899" i="5" s="1"/>
  <c r="U898" i="5" s="1"/>
  <c r="U897" i="5" s="1"/>
  <c r="P895" i="5"/>
  <c r="U886" i="5"/>
  <c r="Q884" i="5"/>
  <c r="P884" i="5"/>
  <c r="P878" i="5"/>
  <c r="N876" i="5"/>
  <c r="Q873" i="5"/>
  <c r="U871" i="5"/>
  <c r="Q866" i="5"/>
  <c r="P866" i="5"/>
  <c r="U859" i="5"/>
  <c r="L859" i="5"/>
  <c r="P838" i="5"/>
  <c r="R838" i="5"/>
  <c r="R827" i="5"/>
  <c r="P823" i="5"/>
  <c r="Q817" i="5"/>
  <c r="O816" i="5"/>
  <c r="O815" i="5" s="1"/>
  <c r="K806" i="5"/>
  <c r="R801" i="5"/>
  <c r="Q801" i="5"/>
  <c r="P794" i="5"/>
  <c r="O793" i="5"/>
  <c r="O792" i="5" s="1"/>
  <c r="O791" i="5" s="1"/>
  <c r="O790" i="5" s="1"/>
  <c r="O789" i="5" s="1"/>
  <c r="Q783" i="5"/>
  <c r="P769" i="5"/>
  <c r="R675" i="5"/>
  <c r="Q675" i="5"/>
  <c r="K669" i="5"/>
  <c r="Q669" i="5" s="1"/>
  <c r="R667" i="5"/>
  <c r="Q667" i="5"/>
  <c r="P661" i="5"/>
  <c r="R625" i="5"/>
  <c r="Q616" i="5"/>
  <c r="P616" i="5"/>
  <c r="Q610" i="5"/>
  <c r="P610" i="5"/>
  <c r="T606" i="5"/>
  <c r="T605" i="5" s="1"/>
  <c r="T604" i="5" s="1"/>
  <c r="R602" i="5"/>
  <c r="R601" i="5"/>
  <c r="N591" i="5"/>
  <c r="N590" i="5" s="1"/>
  <c r="N589" i="5" s="1"/>
  <c r="R588" i="5"/>
  <c r="J587" i="5"/>
  <c r="P587" i="5" s="1"/>
  <c r="R575" i="5"/>
  <c r="R574" i="5"/>
  <c r="L546" i="5"/>
  <c r="R546" i="5" s="1"/>
  <c r="R547" i="5"/>
  <c r="R529" i="5"/>
  <c r="U522" i="5"/>
  <c r="K513" i="5"/>
  <c r="K512" i="5" s="1"/>
  <c r="Q514" i="5"/>
  <c r="Q482" i="5"/>
  <c r="N481" i="5"/>
  <c r="N480" i="5" s="1"/>
  <c r="P482" i="5"/>
  <c r="J481" i="5"/>
  <c r="J480" i="5" s="1"/>
  <c r="P480" i="5" s="1"/>
  <c r="T933" i="5"/>
  <c r="T932" i="5" s="1"/>
  <c r="T931" i="5" s="1"/>
  <c r="U926" i="5"/>
  <c r="U925" i="5" s="1"/>
  <c r="U920" i="5" s="1"/>
  <c r="S907" i="5"/>
  <c r="S906" i="5" s="1"/>
  <c r="Q903" i="5"/>
  <c r="O888" i="5"/>
  <c r="O887" i="5" s="1"/>
  <c r="K859" i="5"/>
  <c r="M855" i="5"/>
  <c r="M851" i="5" s="1"/>
  <c r="Q823" i="5"/>
  <c r="T596" i="5"/>
  <c r="T595" i="5" s="1"/>
  <c r="T594" i="5" s="1"/>
  <c r="R572" i="5"/>
  <c r="O553" i="5"/>
  <c r="O552" i="5" s="1"/>
  <c r="R554" i="5"/>
  <c r="P535" i="5"/>
  <c r="J534" i="5"/>
  <c r="J507" i="5"/>
  <c r="P507" i="5" s="1"/>
  <c r="P508" i="5"/>
  <c r="Q478" i="5"/>
  <c r="N477" i="5"/>
  <c r="N476" i="5" s="1"/>
  <c r="N475" i="5" s="1"/>
  <c r="N311" i="5"/>
  <c r="N310" i="5" s="1"/>
  <c r="J311" i="5"/>
  <c r="AA651" i="5"/>
  <c r="AD651" i="5" s="1"/>
  <c r="AD652" i="5"/>
  <c r="Q585" i="5"/>
  <c r="Q575" i="5"/>
  <c r="S571" i="5"/>
  <c r="S570" i="5" s="1"/>
  <c r="M571" i="5"/>
  <c r="M570" i="5" s="1"/>
  <c r="M565" i="5" s="1"/>
  <c r="R563" i="5"/>
  <c r="R535" i="5"/>
  <c r="R530" i="5"/>
  <c r="Q529" i="5"/>
  <c r="P526" i="5"/>
  <c r="T522" i="5"/>
  <c r="S487" i="5"/>
  <c r="Q457" i="5"/>
  <c r="Q443" i="5"/>
  <c r="U440" i="5"/>
  <c r="U439" i="5" s="1"/>
  <c r="U438" i="5" s="1"/>
  <c r="U437" i="5" s="1"/>
  <c r="R441" i="5"/>
  <c r="K440" i="5"/>
  <c r="K439" i="5" s="1"/>
  <c r="K438" i="5" s="1"/>
  <c r="K437" i="5" s="1"/>
  <c r="S417" i="5"/>
  <c r="R393" i="5"/>
  <c r="Q391" i="5"/>
  <c r="U388" i="5"/>
  <c r="U387" i="5" s="1"/>
  <c r="U386" i="5" s="1"/>
  <c r="U385" i="5" s="1"/>
  <c r="R389" i="5"/>
  <c r="K388" i="5"/>
  <c r="P350" i="5"/>
  <c r="R349" i="5"/>
  <c r="O347" i="5"/>
  <c r="P337" i="5"/>
  <c r="Q330" i="5"/>
  <c r="P312" i="5"/>
  <c r="P288" i="5"/>
  <c r="T285" i="5"/>
  <c r="T284" i="5" s="1"/>
  <c r="N285" i="5"/>
  <c r="N284" i="5" s="1"/>
  <c r="Q281" i="5"/>
  <c r="U278" i="5"/>
  <c r="U277" i="5" s="1"/>
  <c r="R279" i="5"/>
  <c r="K278" i="5"/>
  <c r="P233" i="5"/>
  <c r="U231" i="5"/>
  <c r="N231" i="5"/>
  <c r="P212" i="5"/>
  <c r="P185" i="5"/>
  <c r="L168" i="5"/>
  <c r="P154" i="5"/>
  <c r="R154" i="5"/>
  <c r="L153" i="5"/>
  <c r="P151" i="5"/>
  <c r="U148" i="5"/>
  <c r="O148" i="5"/>
  <c r="K148" i="5"/>
  <c r="Q135" i="5"/>
  <c r="Q131" i="5"/>
  <c r="P100" i="5"/>
  <c r="R98" i="5"/>
  <c r="Q87" i="5"/>
  <c r="R86" i="5"/>
  <c r="R81" i="5"/>
  <c r="R79" i="5"/>
  <c r="Q62" i="5"/>
  <c r="Q47" i="5"/>
  <c r="Z647" i="5"/>
  <c r="AC647" i="5" s="1"/>
  <c r="AC648" i="5"/>
  <c r="N584" i="5"/>
  <c r="N583" i="5" s="1"/>
  <c r="N579" i="5" s="1"/>
  <c r="N574" i="5"/>
  <c r="N571" i="5" s="1"/>
  <c r="N570" i="5" s="1"/>
  <c r="N565" i="5" s="1"/>
  <c r="P546" i="5"/>
  <c r="S543" i="5"/>
  <c r="S542" i="5" s="1"/>
  <c r="S541" i="5" s="1"/>
  <c r="S540" i="5" s="1"/>
  <c r="N528" i="5"/>
  <c r="S522" i="5"/>
  <c r="Q508" i="5"/>
  <c r="T504" i="5"/>
  <c r="Q495" i="5"/>
  <c r="T479" i="5"/>
  <c r="R482" i="5"/>
  <c r="R480" i="5"/>
  <c r="R478" i="5"/>
  <c r="R457" i="5"/>
  <c r="T440" i="5"/>
  <c r="T439" i="5" s="1"/>
  <c r="T438" i="5" s="1"/>
  <c r="T437" i="5" s="1"/>
  <c r="Q431" i="5"/>
  <c r="T388" i="5"/>
  <c r="P353" i="5"/>
  <c r="R356" i="5"/>
  <c r="P349" i="5"/>
  <c r="N347" i="5"/>
  <c r="R345" i="5"/>
  <c r="R314" i="5"/>
  <c r="S311" i="5"/>
  <c r="S310" i="5" s="1"/>
  <c r="S285" i="5"/>
  <c r="S284" i="5" s="1"/>
  <c r="L285" i="5"/>
  <c r="L284" i="5" s="1"/>
  <c r="N278" i="5"/>
  <c r="N277" i="5" s="1"/>
  <c r="J278" i="5"/>
  <c r="P272" i="5"/>
  <c r="Q266" i="5"/>
  <c r="T231" i="5"/>
  <c r="T230" i="5" s="1"/>
  <c r="T229" i="5" s="1"/>
  <c r="M231" i="5"/>
  <c r="Q198" i="5"/>
  <c r="U153" i="5"/>
  <c r="O153" i="5"/>
  <c r="Q154" i="5"/>
  <c r="T148" i="5"/>
  <c r="P149" i="5"/>
  <c r="Q138" i="5"/>
  <c r="T130" i="5"/>
  <c r="T129" i="5" s="1"/>
  <c r="T128" i="5" s="1"/>
  <c r="N130" i="5"/>
  <c r="N129" i="5" s="1"/>
  <c r="N128" i="5" s="1"/>
  <c r="J130" i="5"/>
  <c r="Q105" i="5"/>
  <c r="P94" i="5"/>
  <c r="O78" i="5"/>
  <c r="K78" i="5"/>
  <c r="Q60" i="5"/>
  <c r="P495" i="5"/>
  <c r="M440" i="5"/>
  <c r="M439" i="5" s="1"/>
  <c r="M438" i="5" s="1"/>
  <c r="M437" i="5" s="1"/>
  <c r="P394" i="5"/>
  <c r="Q350" i="5"/>
  <c r="Q312" i="5"/>
  <c r="P216" i="5"/>
  <c r="P202" i="5"/>
  <c r="K184" i="5"/>
  <c r="K183" i="5" s="1"/>
  <c r="Q183" i="5" s="1"/>
  <c r="R171" i="5"/>
  <c r="N153" i="5"/>
  <c r="J153" i="5"/>
  <c r="P153" i="5" s="1"/>
  <c r="M148" i="5"/>
  <c r="M147" i="5" s="1"/>
  <c r="M146" i="5" s="1"/>
  <c r="M145" i="5" s="1"/>
  <c r="J148" i="5"/>
  <c r="R135" i="5"/>
  <c r="Q107" i="5"/>
  <c r="T78" i="5"/>
  <c r="T74" i="5" s="1"/>
  <c r="J78" i="5"/>
  <c r="R62" i="5"/>
  <c r="P21" i="5"/>
  <c r="AA647" i="5"/>
  <c r="AD647" i="5" s="1"/>
  <c r="AD648" i="5"/>
  <c r="N578" i="5"/>
  <c r="R470" i="5"/>
  <c r="R422" i="5"/>
  <c r="R265" i="5"/>
  <c r="Q256" i="5"/>
  <c r="S230" i="5"/>
  <c r="S229" i="5" s="1"/>
  <c r="S219" i="5" s="1"/>
  <c r="Q212" i="5"/>
  <c r="P613" i="5"/>
  <c r="R561" i="5"/>
  <c r="R425" i="5"/>
  <c r="R424" i="5"/>
  <c r="Q422" i="5"/>
  <c r="T417" i="5"/>
  <c r="T411" i="5" s="1"/>
  <c r="T410" i="5" s="1"/>
  <c r="Q399" i="5"/>
  <c r="R322" i="5"/>
  <c r="Q302" i="5"/>
  <c r="R296" i="5"/>
  <c r="R295" i="5"/>
  <c r="R258" i="5"/>
  <c r="R255" i="5"/>
  <c r="Q248" i="5"/>
  <c r="P247" i="5"/>
  <c r="R242" i="5"/>
  <c r="R241" i="5"/>
  <c r="P214" i="5"/>
  <c r="Q210" i="5"/>
  <c r="Q199" i="5"/>
  <c r="P113" i="5"/>
  <c r="R106" i="5"/>
  <c r="Q43" i="5"/>
  <c r="T640" i="5"/>
  <c r="R463" i="5"/>
  <c r="Q462" i="5"/>
  <c r="R459" i="5"/>
  <c r="Q451" i="5"/>
  <c r="P419" i="5"/>
  <c r="P418" i="5"/>
  <c r="R403" i="5"/>
  <c r="R402" i="5"/>
  <c r="Q338" i="5"/>
  <c r="R307" i="5"/>
  <c r="Q305" i="5"/>
  <c r="R302" i="5"/>
  <c r="Q296" i="5"/>
  <c r="Q293" i="5"/>
  <c r="Q265" i="5"/>
  <c r="Q264" i="5"/>
  <c r="P259" i="5"/>
  <c r="Q252" i="5"/>
  <c r="M211" i="5"/>
  <c r="M210" i="5" s="1"/>
  <c r="P190" i="5"/>
  <c r="Q177" i="5"/>
  <c r="Q142" i="5"/>
  <c r="R142" i="5"/>
  <c r="P116" i="5"/>
  <c r="R113" i="5"/>
  <c r="R112" i="5"/>
  <c r="R100" i="5"/>
  <c r="U18" i="5"/>
  <c r="U17" i="5" s="1"/>
  <c r="Q381" i="5"/>
  <c r="R293" i="5"/>
  <c r="Q272" i="5"/>
  <c r="Q259" i="5"/>
  <c r="R252" i="5"/>
  <c r="Q216" i="5"/>
  <c r="R212" i="5"/>
  <c r="Q202" i="5"/>
  <c r="Q196" i="5"/>
  <c r="Q190" i="5"/>
  <c r="P177" i="5"/>
  <c r="M141" i="5"/>
  <c r="M140" i="5" s="1"/>
  <c r="M139" i="5" s="1"/>
  <c r="M138" i="5" s="1"/>
  <c r="Q112" i="5"/>
  <c r="R44" i="5"/>
  <c r="Q28" i="5"/>
  <c r="N255" i="5"/>
  <c r="S182" i="5"/>
  <c r="S181" i="5" s="1"/>
  <c r="S180" i="5" s="1"/>
  <c r="P170" i="5"/>
  <c r="P460" i="5"/>
  <c r="P431" i="5"/>
  <c r="P424" i="5"/>
  <c r="P397" i="5"/>
  <c r="P345" i="5"/>
  <c r="R305" i="5"/>
  <c r="P302" i="5"/>
  <c r="P296" i="5"/>
  <c r="T455" i="5"/>
  <c r="T454" i="5" s="1"/>
  <c r="T435" i="5" s="1"/>
  <c r="T434" i="5" s="1"/>
  <c r="R451" i="5"/>
  <c r="O417" i="5"/>
  <c r="O411" i="5" s="1"/>
  <c r="O410" i="5" s="1"/>
  <c r="Q415" i="5"/>
  <c r="Q397" i="5"/>
  <c r="L396" i="5"/>
  <c r="R396" i="5" s="1"/>
  <c r="R394" i="5"/>
  <c r="P393" i="5"/>
  <c r="R338" i="5"/>
  <c r="M321" i="5"/>
  <c r="M320" i="5" s="1"/>
  <c r="R256" i="5"/>
  <c r="P248" i="5"/>
  <c r="R248" i="5"/>
  <c r="Q242" i="5"/>
  <c r="P242" i="5"/>
  <c r="R215" i="5"/>
  <c r="N201" i="5"/>
  <c r="Q201" i="5" s="1"/>
  <c r="R199" i="5"/>
  <c r="P189" i="5"/>
  <c r="Q173" i="5"/>
  <c r="R170" i="5"/>
  <c r="T166" i="5"/>
  <c r="T165" i="5" s="1"/>
  <c r="T164" i="5" s="1"/>
  <c r="Q113" i="5"/>
  <c r="N108" i="5"/>
  <c r="P103" i="5"/>
  <c r="R103" i="5"/>
  <c r="O99" i="5"/>
  <c r="R99" i="5" s="1"/>
  <c r="Q21" i="5"/>
  <c r="U479" i="5"/>
  <c r="N479" i="5"/>
  <c r="R481" i="5"/>
  <c r="Q463" i="5"/>
  <c r="P425" i="5"/>
  <c r="Q419" i="5"/>
  <c r="Q400" i="5"/>
  <c r="R400" i="5"/>
  <c r="P396" i="5"/>
  <c r="K396" i="5"/>
  <c r="Q396" i="5" s="1"/>
  <c r="Q394" i="5"/>
  <c r="P381" i="5"/>
  <c r="P380" i="5"/>
  <c r="P344" i="5"/>
  <c r="Q322" i="5"/>
  <c r="R308" i="5"/>
  <c r="P301" i="5"/>
  <c r="Q298" i="5"/>
  <c r="R272" i="5"/>
  <c r="L271" i="5"/>
  <c r="L270" i="5" s="1"/>
  <c r="L269" i="5" s="1"/>
  <c r="M264" i="5"/>
  <c r="P264" i="5" s="1"/>
  <c r="R259" i="5"/>
  <c r="M251" i="5"/>
  <c r="M250" i="5" s="1"/>
  <c r="Q245" i="5"/>
  <c r="R216" i="5"/>
  <c r="R214" i="5"/>
  <c r="N215" i="5"/>
  <c r="N214" i="5" s="1"/>
  <c r="Q211" i="5"/>
  <c r="R202" i="5"/>
  <c r="R201" i="5"/>
  <c r="P196" i="5"/>
  <c r="Q184" i="5"/>
  <c r="Q174" i="5"/>
  <c r="Q171" i="5"/>
  <c r="P171" i="5"/>
  <c r="Q116" i="5"/>
  <c r="Q106" i="5"/>
  <c r="Q100" i="5"/>
  <c r="M43" i="5"/>
  <c r="P43" i="5" s="1"/>
  <c r="T36" i="5"/>
  <c r="T35" i="5" s="1"/>
  <c r="T34" i="5" s="1"/>
  <c r="T33" i="5" s="1"/>
  <c r="Q30" i="5"/>
  <c r="R21" i="5"/>
  <c r="S655" i="5"/>
  <c r="S766" i="5"/>
  <c r="S765" i="5" s="1"/>
  <c r="S764" i="5" s="1"/>
  <c r="M551" i="5"/>
  <c r="M550" i="5" s="1"/>
  <c r="Q853" i="5"/>
  <c r="Q844" i="5"/>
  <c r="P844" i="5"/>
  <c r="T766" i="5"/>
  <c r="T765" i="5" s="1"/>
  <c r="T764" i="5" s="1"/>
  <c r="O641" i="5"/>
  <c r="R641" i="5" s="1"/>
  <c r="T808" i="5"/>
  <c r="T803" i="5" s="1"/>
  <c r="T775" i="5"/>
  <c r="T774" i="5" s="1"/>
  <c r="T851" i="5"/>
  <c r="P853" i="5"/>
  <c r="R853" i="5"/>
  <c r="L852" i="5"/>
  <c r="R844" i="5"/>
  <c r="T664" i="5"/>
  <c r="P614" i="5"/>
  <c r="U579" i="5"/>
  <c r="U578" i="5" s="1"/>
  <c r="R1523" i="5"/>
  <c r="L1522" i="5"/>
  <c r="P1473" i="5"/>
  <c r="J1472" i="5"/>
  <c r="L1484" i="5"/>
  <c r="J1509" i="5"/>
  <c r="K1569" i="5"/>
  <c r="L1446" i="5"/>
  <c r="K1660" i="5"/>
  <c r="K1648" i="5"/>
  <c r="L1609" i="5"/>
  <c r="R1602" i="5"/>
  <c r="J1598" i="5"/>
  <c r="L1559" i="5"/>
  <c r="L1548" i="5"/>
  <c r="P1523" i="5"/>
  <c r="K1465" i="5"/>
  <c r="L1437" i="5"/>
  <c r="N1379" i="5"/>
  <c r="N1378" i="5" s="1"/>
  <c r="Q1380" i="5"/>
  <c r="P1316" i="5"/>
  <c r="J1315" i="5"/>
  <c r="AD633" i="5"/>
  <c r="AA632" i="5"/>
  <c r="AD632" i="5" s="1"/>
  <c r="M1688" i="5"/>
  <c r="M1687" i="5" s="1"/>
  <c r="M1686" i="5" s="1"/>
  <c r="M1685" i="5" s="1"/>
  <c r="M1684" i="5" s="1"/>
  <c r="S1678" i="5"/>
  <c r="S1674" i="5" s="1"/>
  <c r="S1673" i="5" s="1"/>
  <c r="S1672" i="5" s="1"/>
  <c r="S1671" i="5" s="1"/>
  <c r="T1663" i="5"/>
  <c r="T1659" i="5" s="1"/>
  <c r="T1658" i="5" s="1"/>
  <c r="T1652" i="5" s="1"/>
  <c r="J1663" i="5"/>
  <c r="T1639" i="5"/>
  <c r="T1629" i="5" s="1"/>
  <c r="N1641" i="5"/>
  <c r="N1640" i="5" s="1"/>
  <c r="J1641" i="5"/>
  <c r="S1632" i="5"/>
  <c r="S1631" i="5" s="1"/>
  <c r="S1630" i="5" s="1"/>
  <c r="M1629" i="5"/>
  <c r="J1625" i="5"/>
  <c r="P1626" i="5"/>
  <c r="Q1624" i="5"/>
  <c r="L1614" i="5"/>
  <c r="N1614" i="5"/>
  <c r="N1613" i="5" s="1"/>
  <c r="N1607" i="5" s="1"/>
  <c r="N1606" i="5" s="1"/>
  <c r="T1598" i="5"/>
  <c r="T1597" i="5" s="1"/>
  <c r="O1591" i="5"/>
  <c r="K1593" i="5"/>
  <c r="J1594" i="5"/>
  <c r="L1587" i="5"/>
  <c r="Q1588" i="5"/>
  <c r="T1580" i="5"/>
  <c r="T1579" i="5" s="1"/>
  <c r="T1578" i="5" s="1"/>
  <c r="T1577" i="5" s="1"/>
  <c r="K1559" i="5"/>
  <c r="Q1552" i="5"/>
  <c r="J1552" i="5"/>
  <c r="P1552" i="5" s="1"/>
  <c r="K1548" i="5"/>
  <c r="R1531" i="5"/>
  <c r="P1524" i="5"/>
  <c r="O1518" i="5"/>
  <c r="R1518" i="5" s="1"/>
  <c r="O1514" i="5"/>
  <c r="O1486" i="5" s="1"/>
  <c r="R1486" i="5" s="1"/>
  <c r="R1515" i="5"/>
  <c r="T1511" i="5"/>
  <c r="T1510" i="5" s="1"/>
  <c r="T1509" i="5" s="1"/>
  <c r="T1508" i="5" s="1"/>
  <c r="L1511" i="5"/>
  <c r="K1480" i="5"/>
  <c r="N1474" i="5"/>
  <c r="N1473" i="5" s="1"/>
  <c r="N1472" i="5" s="1"/>
  <c r="N1471" i="5" s="1"/>
  <c r="P1464" i="5"/>
  <c r="K1441" i="5"/>
  <c r="Q1441" i="5" s="1"/>
  <c r="U1437" i="5"/>
  <c r="U1436" i="5" s="1"/>
  <c r="U1435" i="5" s="1"/>
  <c r="U1398" i="5" s="1"/>
  <c r="O1437" i="5"/>
  <c r="O1436" i="5" s="1"/>
  <c r="O1435" i="5" s="1"/>
  <c r="Q1438" i="5"/>
  <c r="J1438" i="5"/>
  <c r="L1428" i="5"/>
  <c r="P1422" i="5"/>
  <c r="P1403" i="5"/>
  <c r="M1402" i="5"/>
  <c r="M1401" i="5" s="1"/>
  <c r="M1400" i="5" s="1"/>
  <c r="M1399" i="5" s="1"/>
  <c r="P1395" i="5"/>
  <c r="S1391" i="5"/>
  <c r="S1390" i="5" s="1"/>
  <c r="S1389" i="5" s="1"/>
  <c r="S1355" i="5" s="1"/>
  <c r="L1391" i="5"/>
  <c r="R1392" i="5"/>
  <c r="R1330" i="5"/>
  <c r="L1329" i="5"/>
  <c r="P1230" i="5"/>
  <c r="J1229" i="5"/>
  <c r="AA537" i="5"/>
  <c r="AD538" i="5"/>
  <c r="M751" i="5"/>
  <c r="M1666" i="5"/>
  <c r="M1663" i="5" s="1"/>
  <c r="P1667" i="5"/>
  <c r="N746" i="5"/>
  <c r="N745" i="5" s="1"/>
  <c r="N744" i="5" s="1"/>
  <c r="N1661" i="5"/>
  <c r="N1660" i="5" s="1"/>
  <c r="Q1662" i="5"/>
  <c r="N1655" i="5"/>
  <c r="Q1656" i="5"/>
  <c r="O1654" i="5"/>
  <c r="R1655" i="5"/>
  <c r="R1649" i="5"/>
  <c r="S1614" i="5"/>
  <c r="S1613" i="5" s="1"/>
  <c r="U1598" i="5"/>
  <c r="U1597" i="5" s="1"/>
  <c r="U1591" i="5" s="1"/>
  <c r="J1579" i="5"/>
  <c r="J1571" i="5"/>
  <c r="K1531" i="5"/>
  <c r="R1530" i="5"/>
  <c r="S1500" i="5"/>
  <c r="S1484" i="5" s="1"/>
  <c r="S1483" i="5" s="1"/>
  <c r="L1479" i="5"/>
  <c r="R1480" i="5"/>
  <c r="R1466" i="5"/>
  <c r="K1455" i="5"/>
  <c r="Q1455" i="5" s="1"/>
  <c r="P1421" i="5"/>
  <c r="J1379" i="5"/>
  <c r="L1322" i="5"/>
  <c r="R1323" i="5"/>
  <c r="L1167" i="5"/>
  <c r="Q1675" i="5"/>
  <c r="U1659" i="5"/>
  <c r="U1658" i="5" s="1"/>
  <c r="U1652" i="5" s="1"/>
  <c r="Q1625" i="5"/>
  <c r="K1613" i="5"/>
  <c r="J1609" i="5"/>
  <c r="P1610" i="5"/>
  <c r="Q1608" i="5"/>
  <c r="L1598" i="5"/>
  <c r="R1599" i="5"/>
  <c r="T1591" i="5"/>
  <c r="R1593" i="5"/>
  <c r="M1588" i="5"/>
  <c r="M1587" i="5" s="1"/>
  <c r="M1586" i="5" s="1"/>
  <c r="M1585" i="5" s="1"/>
  <c r="L1580" i="5"/>
  <c r="Q1571" i="5"/>
  <c r="U1559" i="5"/>
  <c r="U1558" i="5" s="1"/>
  <c r="U1557" i="5" s="1"/>
  <c r="U1556" i="5" s="1"/>
  <c r="T1548" i="5"/>
  <c r="T1547" i="5" s="1"/>
  <c r="T1541" i="5" s="1"/>
  <c r="N1548" i="5"/>
  <c r="N1547" i="5" s="1"/>
  <c r="P1549" i="5"/>
  <c r="L1537" i="5"/>
  <c r="R1538" i="5"/>
  <c r="R1524" i="5"/>
  <c r="K1518" i="5"/>
  <c r="Q1518" i="5" s="1"/>
  <c r="S1510" i="5"/>
  <c r="S1509" i="5" s="1"/>
  <c r="S1508" i="5" s="1"/>
  <c r="M1504" i="5"/>
  <c r="M1500" i="5" s="1"/>
  <c r="M1484" i="5" s="1"/>
  <c r="M1483" i="5" s="1"/>
  <c r="U1500" i="5"/>
  <c r="U1484" i="5" s="1"/>
  <c r="U1483" i="5" s="1"/>
  <c r="U1444" i="5" s="1"/>
  <c r="K1500" i="5"/>
  <c r="R1501" i="5"/>
  <c r="J1479" i="5"/>
  <c r="K1473" i="5"/>
  <c r="P1474" i="5"/>
  <c r="P1465" i="5"/>
  <c r="R1448" i="5"/>
  <c r="M1429" i="5"/>
  <c r="M1428" i="5" s="1"/>
  <c r="M1427" i="5" s="1"/>
  <c r="M1426" i="5" s="1"/>
  <c r="P1423" i="5"/>
  <c r="K1371" i="5"/>
  <c r="Q1353" i="5"/>
  <c r="N1352" i="5"/>
  <c r="P1353" i="5"/>
  <c r="J1352" i="5"/>
  <c r="P1352" i="5" s="1"/>
  <c r="N1678" i="5"/>
  <c r="N1674" i="5" s="1"/>
  <c r="N1673" i="5" s="1"/>
  <c r="N1672" i="5" s="1"/>
  <c r="N1671" i="5" s="1"/>
  <c r="L1674" i="5"/>
  <c r="U1688" i="5"/>
  <c r="U1687" i="5" s="1"/>
  <c r="U1686" i="5" s="1"/>
  <c r="U1685" i="5" s="1"/>
  <c r="U1684" i="5" s="1"/>
  <c r="L1688" i="5"/>
  <c r="O1678" i="5"/>
  <c r="R1678" i="5" s="1"/>
  <c r="K1678" i="5"/>
  <c r="J1678" i="5"/>
  <c r="P1678" i="5" s="1"/>
  <c r="M1675" i="5"/>
  <c r="L1663" i="5"/>
  <c r="L1659" i="5" s="1"/>
  <c r="O1660" i="5"/>
  <c r="P1649" i="5"/>
  <c r="L1648" i="5"/>
  <c r="R1648" i="5" s="1"/>
  <c r="L1640" i="5"/>
  <c r="U1629" i="5"/>
  <c r="O1632" i="5"/>
  <c r="O1631" i="5" s="1"/>
  <c r="K1632" i="5"/>
  <c r="J1632" i="5"/>
  <c r="L1625" i="5"/>
  <c r="Q1626" i="5"/>
  <c r="T1614" i="5"/>
  <c r="T1613" i="5" s="1"/>
  <c r="T1607" i="5" s="1"/>
  <c r="T1606" i="5" s="1"/>
  <c r="S1607" i="5"/>
  <c r="S1606" i="5" s="1"/>
  <c r="Q1609" i="5"/>
  <c r="K1599" i="5"/>
  <c r="R1594" i="5"/>
  <c r="J1587" i="5"/>
  <c r="P1588" i="5"/>
  <c r="Q1586" i="5"/>
  <c r="K1580" i="5"/>
  <c r="L1571" i="5"/>
  <c r="R1572" i="5"/>
  <c r="M1572" i="5"/>
  <c r="M1571" i="5" s="1"/>
  <c r="M1570" i="5" s="1"/>
  <c r="M1569" i="5" s="1"/>
  <c r="P1573" i="5"/>
  <c r="N1566" i="5"/>
  <c r="Q1566" i="5" s="1"/>
  <c r="T1559" i="5"/>
  <c r="T1558" i="5" s="1"/>
  <c r="T1557" i="5" s="1"/>
  <c r="T1556" i="5" s="1"/>
  <c r="S1548" i="5"/>
  <c r="S1547" i="5" s="1"/>
  <c r="S1541" i="5" s="1"/>
  <c r="U1541" i="5"/>
  <c r="K1543" i="5"/>
  <c r="L1544" i="5"/>
  <c r="K1538" i="5"/>
  <c r="N1532" i="5"/>
  <c r="N1531" i="5" s="1"/>
  <c r="N1530" i="5" s="1"/>
  <c r="N1529" i="5" s="1"/>
  <c r="J1531" i="5"/>
  <c r="P1522" i="5"/>
  <c r="P1514" i="5"/>
  <c r="M1512" i="5"/>
  <c r="M1511" i="5" s="1"/>
  <c r="P1513" i="5"/>
  <c r="R1512" i="5"/>
  <c r="J1500" i="5"/>
  <c r="P1466" i="5"/>
  <c r="L1465" i="5"/>
  <c r="O1455" i="5"/>
  <c r="R1455" i="5" s="1"/>
  <c r="J1448" i="5"/>
  <c r="S1437" i="5"/>
  <c r="S1436" i="5" s="1"/>
  <c r="S1435" i="5" s="1"/>
  <c r="R1438" i="5"/>
  <c r="J1428" i="5"/>
  <c r="P1429" i="5"/>
  <c r="K1422" i="5"/>
  <c r="L1423" i="5"/>
  <c r="R1410" i="5"/>
  <c r="L1409" i="5"/>
  <c r="R1409" i="5" s="1"/>
  <c r="R1373" i="5"/>
  <c r="O1372" i="5"/>
  <c r="O1371" i="5" s="1"/>
  <c r="O1370" i="5" s="1"/>
  <c r="O1369" i="5" s="1"/>
  <c r="T1348" i="5"/>
  <c r="T1332" i="5" s="1"/>
  <c r="T1326" i="5" s="1"/>
  <c r="T1292" i="5" s="1"/>
  <c r="K1348" i="5"/>
  <c r="Q1349" i="5"/>
  <c r="T1271" i="5"/>
  <c r="J1258" i="5"/>
  <c r="Q1257" i="5"/>
  <c r="J1221" i="5"/>
  <c r="K1176" i="5"/>
  <c r="Q1176" i="5" s="1"/>
  <c r="L1158" i="5"/>
  <c r="L1150" i="5" s="1"/>
  <c r="R1159" i="5"/>
  <c r="K1141" i="5"/>
  <c r="K1136" i="5"/>
  <c r="R975" i="5"/>
  <c r="O974" i="5"/>
  <c r="R974" i="5" s="1"/>
  <c r="K882" i="5"/>
  <c r="O491" i="5"/>
  <c r="O862" i="5"/>
  <c r="R862" i="5" s="1"/>
  <c r="R863" i="5"/>
  <c r="J836" i="5"/>
  <c r="P837" i="5"/>
  <c r="L590" i="5"/>
  <c r="R591" i="5"/>
  <c r="P746" i="5"/>
  <c r="M745" i="5"/>
  <c r="M744" i="5" s="1"/>
  <c r="Q1633" i="5"/>
  <c r="P1627" i="5"/>
  <c r="P1611" i="5"/>
  <c r="P1550" i="5"/>
  <c r="J1538" i="5"/>
  <c r="N1415" i="5"/>
  <c r="N1414" i="5" s="1"/>
  <c r="N1413" i="5" s="1"/>
  <c r="N1412" i="5" s="1"/>
  <c r="J1415" i="5"/>
  <c r="K1392" i="5"/>
  <c r="N1386" i="5"/>
  <c r="N1385" i="5" s="1"/>
  <c r="N1384" i="5" s="1"/>
  <c r="N1383" i="5" s="1"/>
  <c r="Q1366" i="5"/>
  <c r="J1366" i="5"/>
  <c r="P1366" i="5" s="1"/>
  <c r="T1359" i="5"/>
  <c r="T1358" i="5" s="1"/>
  <c r="T1357" i="5" s="1"/>
  <c r="T1356" i="5" s="1"/>
  <c r="S1348" i="5"/>
  <c r="S1332" i="5" s="1"/>
  <c r="S1326" i="5" s="1"/>
  <c r="N1348" i="5"/>
  <c r="N1332" i="5" s="1"/>
  <c r="P1349" i="5"/>
  <c r="U1326" i="5"/>
  <c r="K1328" i="5"/>
  <c r="K1323" i="5"/>
  <c r="N1317" i="5"/>
  <c r="N1316" i="5" s="1"/>
  <c r="N1315" i="5" s="1"/>
  <c r="N1314" i="5" s="1"/>
  <c r="P1312" i="5"/>
  <c r="U1309" i="5"/>
  <c r="U1308" i="5" s="1"/>
  <c r="U1307" i="5" s="1"/>
  <c r="U1306" i="5" s="1"/>
  <c r="K1308" i="5"/>
  <c r="L1309" i="5"/>
  <c r="K1303" i="5"/>
  <c r="Q1303" i="5" s="1"/>
  <c r="S1295" i="5"/>
  <c r="S1294" i="5" s="1"/>
  <c r="S1293" i="5" s="1"/>
  <c r="M1296" i="5"/>
  <c r="S1285" i="5"/>
  <c r="S1269" i="5" s="1"/>
  <c r="S1268" i="5" s="1"/>
  <c r="S1234" i="5" s="1"/>
  <c r="M1285" i="5"/>
  <c r="M1269" i="5" s="1"/>
  <c r="M1268" i="5" s="1"/>
  <c r="Q1258" i="5"/>
  <c r="J1250" i="5"/>
  <c r="J1245" i="5"/>
  <c r="P1245" i="5" s="1"/>
  <c r="L1238" i="5"/>
  <c r="O1238" i="5"/>
  <c r="O1237" i="5" s="1"/>
  <c r="O1236" i="5" s="1"/>
  <c r="O1235" i="5" s="1"/>
  <c r="S1221" i="5"/>
  <c r="S1205" i="5" s="1"/>
  <c r="S1199" i="5" s="1"/>
  <c r="K1201" i="5"/>
  <c r="L1202" i="5"/>
  <c r="K1196" i="5"/>
  <c r="P1180" i="5"/>
  <c r="K1162" i="5"/>
  <c r="Q1162" i="5" s="1"/>
  <c r="K1159" i="5"/>
  <c r="L1146" i="5"/>
  <c r="Q1147" i="5"/>
  <c r="P1140" i="5"/>
  <c r="J1135" i="5"/>
  <c r="K1129" i="5"/>
  <c r="J1130" i="5"/>
  <c r="R1128" i="5"/>
  <c r="M1122" i="5"/>
  <c r="M1121" i="5" s="1"/>
  <c r="M1120" i="5" s="1"/>
  <c r="M1119" i="5" s="1"/>
  <c r="U1109" i="5"/>
  <c r="U1108" i="5" s="1"/>
  <c r="U1107" i="5" s="1"/>
  <c r="U1106" i="5" s="1"/>
  <c r="L1109" i="5"/>
  <c r="J1101" i="5"/>
  <c r="T1091" i="5"/>
  <c r="T1086" i="5" s="1"/>
  <c r="J1091" i="5"/>
  <c r="P1091" i="5" s="1"/>
  <c r="P1092" i="5"/>
  <c r="T1076" i="5"/>
  <c r="T1071" i="5" s="1"/>
  <c r="J1076" i="5"/>
  <c r="P1077" i="5"/>
  <c r="J1067" i="5"/>
  <c r="K1061" i="5"/>
  <c r="Q1062" i="5"/>
  <c r="J1062" i="5"/>
  <c r="R1060" i="5"/>
  <c r="J1048" i="5"/>
  <c r="J958" i="5"/>
  <c r="O943" i="5"/>
  <c r="R943" i="5" s="1"/>
  <c r="R944" i="5"/>
  <c r="K943" i="5"/>
  <c r="K925" i="5"/>
  <c r="R909" i="5"/>
  <c r="L908" i="5"/>
  <c r="R908" i="5" s="1"/>
  <c r="L891" i="5"/>
  <c r="K635" i="5"/>
  <c r="L1195" i="5"/>
  <c r="R1196" i="5"/>
  <c r="K1151" i="5"/>
  <c r="J970" i="5"/>
  <c r="J921" i="5"/>
  <c r="P922" i="5"/>
  <c r="P843" i="5"/>
  <c r="J842" i="5"/>
  <c r="R94" i="5"/>
  <c r="L93" i="5"/>
  <c r="R93" i="5" s="1"/>
  <c r="N1688" i="5"/>
  <c r="N1687" i="5" s="1"/>
  <c r="N1686" i="5" s="1"/>
  <c r="N1685" i="5" s="1"/>
  <c r="N1684" i="5" s="1"/>
  <c r="O1675" i="5"/>
  <c r="O1674" i="5" s="1"/>
  <c r="O1673" i="5" s="1"/>
  <c r="O1672" i="5" s="1"/>
  <c r="O1671" i="5" s="1"/>
  <c r="R751" i="5"/>
  <c r="O750" i="5"/>
  <c r="M1660" i="5"/>
  <c r="N1649" i="5"/>
  <c r="N1648" i="5" s="1"/>
  <c r="O1641" i="5"/>
  <c r="O1640" i="5" s="1"/>
  <c r="O1639" i="5" s="1"/>
  <c r="O1626" i="5"/>
  <c r="O1625" i="5" s="1"/>
  <c r="O1624" i="5" s="1"/>
  <c r="O1623" i="5" s="1"/>
  <c r="O1610" i="5"/>
  <c r="O1609" i="5" s="1"/>
  <c r="O1608" i="5" s="1"/>
  <c r="O1607" i="5" s="1"/>
  <c r="O1606" i="5" s="1"/>
  <c r="N1602" i="5"/>
  <c r="N1598" i="5" s="1"/>
  <c r="N1597" i="5" s="1"/>
  <c r="N1591" i="5" s="1"/>
  <c r="M1599" i="5"/>
  <c r="M1598" i="5" s="1"/>
  <c r="M1597" i="5" s="1"/>
  <c r="M1591" i="5" s="1"/>
  <c r="O1588" i="5"/>
  <c r="O1587" i="5" s="1"/>
  <c r="O1586" i="5" s="1"/>
  <c r="O1585" i="5" s="1"/>
  <c r="M1580" i="5"/>
  <c r="M1579" i="5" s="1"/>
  <c r="M1578" i="5" s="1"/>
  <c r="M1577" i="5" s="1"/>
  <c r="M1559" i="5"/>
  <c r="M1558" i="5" s="1"/>
  <c r="M1557" i="5" s="1"/>
  <c r="M1556" i="5" s="1"/>
  <c r="O1549" i="5"/>
  <c r="O1548" i="5" s="1"/>
  <c r="O1547" i="5" s="1"/>
  <c r="O1541" i="5" s="1"/>
  <c r="N1544" i="5"/>
  <c r="N1543" i="5" s="1"/>
  <c r="N1542" i="5" s="1"/>
  <c r="N1524" i="5"/>
  <c r="N1523" i="5" s="1"/>
  <c r="N1522" i="5" s="1"/>
  <c r="N1521" i="5" s="1"/>
  <c r="M1518" i="5"/>
  <c r="P1518" i="5" s="1"/>
  <c r="O1504" i="5"/>
  <c r="R1504" i="5" s="1"/>
  <c r="N1501" i="5"/>
  <c r="N1500" i="5" s="1"/>
  <c r="N1484" i="5" s="1"/>
  <c r="N1483" i="5" s="1"/>
  <c r="N1486" i="5"/>
  <c r="Q1486" i="5" s="1"/>
  <c r="M1480" i="5"/>
  <c r="M1479" i="5" s="1"/>
  <c r="M1478" i="5" s="1"/>
  <c r="M1477" i="5" s="1"/>
  <c r="N1466" i="5"/>
  <c r="N1465" i="5" s="1"/>
  <c r="N1464" i="5" s="1"/>
  <c r="N1463" i="5" s="1"/>
  <c r="M1455" i="5"/>
  <c r="P1455" i="5" s="1"/>
  <c r="N1448" i="5"/>
  <c r="N1447" i="5" s="1"/>
  <c r="N1446" i="5" s="1"/>
  <c r="N1445" i="5" s="1"/>
  <c r="M1441" i="5"/>
  <c r="M1437" i="5" s="1"/>
  <c r="M1436" i="5" s="1"/>
  <c r="M1435" i="5" s="1"/>
  <c r="O1429" i="5"/>
  <c r="O1428" i="5" s="1"/>
  <c r="O1427" i="5" s="1"/>
  <c r="O1426" i="5" s="1"/>
  <c r="N1423" i="5"/>
  <c r="N1422" i="5" s="1"/>
  <c r="N1421" i="5" s="1"/>
  <c r="N1420" i="5" s="1"/>
  <c r="K1402" i="5"/>
  <c r="R1395" i="5"/>
  <c r="U1391" i="5"/>
  <c r="U1390" i="5" s="1"/>
  <c r="U1389" i="5" s="1"/>
  <c r="U1355" i="5" s="1"/>
  <c r="J1391" i="5"/>
  <c r="K1385" i="5"/>
  <c r="R1384" i="5"/>
  <c r="L1379" i="5"/>
  <c r="L1359" i="5"/>
  <c r="P1327" i="5"/>
  <c r="J1322" i="5"/>
  <c r="K1316" i="5"/>
  <c r="P1317" i="5"/>
  <c r="R1315" i="5"/>
  <c r="L1285" i="5"/>
  <c r="N1286" i="5"/>
  <c r="N1285" i="5" s="1"/>
  <c r="N1269" i="5" s="1"/>
  <c r="N1268" i="5" s="1"/>
  <c r="K1264" i="5"/>
  <c r="Q1265" i="5"/>
  <c r="R1263" i="5"/>
  <c r="L1258" i="5"/>
  <c r="Q1259" i="5"/>
  <c r="K1238" i="5"/>
  <c r="K1230" i="5"/>
  <c r="Q1231" i="5"/>
  <c r="P1231" i="5"/>
  <c r="P1222" i="5"/>
  <c r="J1195" i="5"/>
  <c r="K1189" i="5"/>
  <c r="Q1190" i="5"/>
  <c r="P1181" i="5"/>
  <c r="R1169" i="5"/>
  <c r="U1158" i="5"/>
  <c r="U1150" i="5" s="1"/>
  <c r="U1139" i="5" s="1"/>
  <c r="N1158" i="5"/>
  <c r="J1158" i="5"/>
  <c r="R1152" i="5"/>
  <c r="P1141" i="5"/>
  <c r="R1129" i="5"/>
  <c r="J1109" i="5"/>
  <c r="S1091" i="5"/>
  <c r="S1086" i="5" s="1"/>
  <c r="S1076" i="5"/>
  <c r="S1071" i="5" s="1"/>
  <c r="P1073" i="5"/>
  <c r="R1061" i="5"/>
  <c r="O1056" i="5"/>
  <c r="R1057" i="5"/>
  <c r="Q1048" i="5"/>
  <c r="J1038" i="5"/>
  <c r="K1037" i="5"/>
  <c r="J1024" i="5"/>
  <c r="P1024" i="5" s="1"/>
  <c r="P1025" i="5"/>
  <c r="U993" i="5"/>
  <c r="U992" i="5" s="1"/>
  <c r="K993" i="5"/>
  <c r="Q997" i="5"/>
  <c r="R955" i="5"/>
  <c r="L954" i="5"/>
  <c r="J933" i="5"/>
  <c r="P937" i="5"/>
  <c r="R918" i="5"/>
  <c r="L917" i="5"/>
  <c r="R917" i="5" s="1"/>
  <c r="T907" i="5"/>
  <c r="T906" i="5" s="1"/>
  <c r="R901" i="5"/>
  <c r="L900" i="5"/>
  <c r="P883" i="5"/>
  <c r="J882" i="5"/>
  <c r="U851" i="5"/>
  <c r="O851" i="5"/>
  <c r="K851" i="5"/>
  <c r="Q855" i="5"/>
  <c r="O842" i="5"/>
  <c r="O841" i="5" s="1"/>
  <c r="R843" i="5"/>
  <c r="K842" i="5"/>
  <c r="K820" i="5"/>
  <c r="Q821" i="5"/>
  <c r="L792" i="5"/>
  <c r="R793" i="5"/>
  <c r="J770" i="5"/>
  <c r="Q750" i="5"/>
  <c r="R749" i="5"/>
  <c r="O748" i="5"/>
  <c r="Q749" i="5"/>
  <c r="K748" i="5"/>
  <c r="T1285" i="5"/>
  <c r="T1269" i="5" s="1"/>
  <c r="T1268" i="5" s="1"/>
  <c r="K1251" i="5"/>
  <c r="K1181" i="5"/>
  <c r="K1102" i="5"/>
  <c r="J1086" i="5"/>
  <c r="K1083" i="5"/>
  <c r="Q1083" i="5" s="1"/>
  <c r="K1068" i="5"/>
  <c r="L1025" i="5"/>
  <c r="R1026" i="5"/>
  <c r="L985" i="5"/>
  <c r="R986" i="5"/>
  <c r="N921" i="5"/>
  <c r="Q922" i="5"/>
  <c r="O882" i="5"/>
  <c r="R883" i="5"/>
  <c r="R1667" i="5"/>
  <c r="O1666" i="5"/>
  <c r="R1666" i="5" s="1"/>
  <c r="R746" i="5"/>
  <c r="O745" i="5"/>
  <c r="O744" i="5" s="1"/>
  <c r="P1655" i="5"/>
  <c r="P1515" i="5"/>
  <c r="R1513" i="5"/>
  <c r="Q1418" i="5"/>
  <c r="T1401" i="5"/>
  <c r="T1400" i="5" s="1"/>
  <c r="T1399" i="5" s="1"/>
  <c r="N1402" i="5"/>
  <c r="J1402" i="5"/>
  <c r="T1391" i="5"/>
  <c r="T1390" i="5" s="1"/>
  <c r="T1389" i="5" s="1"/>
  <c r="R1385" i="5"/>
  <c r="M1380" i="5"/>
  <c r="M1379" i="5" s="1"/>
  <c r="M1378" i="5" s="1"/>
  <c r="M1377" i="5" s="1"/>
  <c r="L1372" i="5"/>
  <c r="K1359" i="5"/>
  <c r="Q1352" i="5"/>
  <c r="R1349" i="5"/>
  <c r="L1348" i="5"/>
  <c r="M1326" i="5"/>
  <c r="P1328" i="5"/>
  <c r="R1316" i="5"/>
  <c r="M1309" i="5"/>
  <c r="U1296" i="5"/>
  <c r="U1295" i="5" s="1"/>
  <c r="U1294" i="5" s="1"/>
  <c r="U1293" i="5" s="1"/>
  <c r="O1295" i="5"/>
  <c r="O1294" i="5" s="1"/>
  <c r="O1293" i="5" s="1"/>
  <c r="K1295" i="5"/>
  <c r="L1296" i="5"/>
  <c r="K1289" i="5"/>
  <c r="Q1289" i="5" s="1"/>
  <c r="U1285" i="5"/>
  <c r="U1269" i="5" s="1"/>
  <c r="U1268" i="5" s="1"/>
  <c r="O1285" i="5"/>
  <c r="O1269" i="5" s="1"/>
  <c r="O1268" i="5" s="1"/>
  <c r="J1286" i="5"/>
  <c r="R1264" i="5"/>
  <c r="M1259" i="5"/>
  <c r="M1258" i="5" s="1"/>
  <c r="M1257" i="5" s="1"/>
  <c r="M1256" i="5" s="1"/>
  <c r="L1251" i="5"/>
  <c r="O1251" i="5"/>
  <c r="O1250" i="5" s="1"/>
  <c r="O1249" i="5" s="1"/>
  <c r="O1248" i="5" s="1"/>
  <c r="U1238" i="5"/>
  <c r="U1237" i="5" s="1"/>
  <c r="U1236" i="5" s="1"/>
  <c r="U1235" i="5" s="1"/>
  <c r="M1225" i="5"/>
  <c r="P1225" i="5" s="1"/>
  <c r="U1221" i="5"/>
  <c r="U1205" i="5" s="1"/>
  <c r="U1199" i="5" s="1"/>
  <c r="U1165" i="5" s="1"/>
  <c r="K1221" i="5"/>
  <c r="L1222" i="5"/>
  <c r="R1189" i="5"/>
  <c r="P1182" i="5"/>
  <c r="O1176" i="5"/>
  <c r="R1176" i="5" s="1"/>
  <c r="J1169" i="5"/>
  <c r="T1158" i="5"/>
  <c r="T1150" i="5" s="1"/>
  <c r="T1139" i="5" s="1"/>
  <c r="T1105" i="5" s="1"/>
  <c r="N1152" i="5"/>
  <c r="N1151" i="5" s="1"/>
  <c r="J1151" i="5"/>
  <c r="J1146" i="5"/>
  <c r="P1147" i="5"/>
  <c r="P1142" i="5"/>
  <c r="L1141" i="5"/>
  <c r="L1135" i="5"/>
  <c r="O1136" i="5"/>
  <c r="O1135" i="5" s="1"/>
  <c r="O1134" i="5" s="1"/>
  <c r="O1133" i="5" s="1"/>
  <c r="R1130" i="5"/>
  <c r="U1122" i="5"/>
  <c r="U1121" i="5" s="1"/>
  <c r="U1120" i="5" s="1"/>
  <c r="U1119" i="5" s="1"/>
  <c r="K1121" i="5"/>
  <c r="L1122" i="5"/>
  <c r="K1116" i="5"/>
  <c r="Q1116" i="5" s="1"/>
  <c r="S1108" i="5"/>
  <c r="S1107" i="5" s="1"/>
  <c r="S1106" i="5" s="1"/>
  <c r="M1109" i="5"/>
  <c r="L1101" i="5"/>
  <c r="O1102" i="5"/>
  <c r="O1101" i="5" s="1"/>
  <c r="O1100" i="5" s="1"/>
  <c r="O1099" i="5" s="1"/>
  <c r="O1098" i="5" s="1"/>
  <c r="N1095" i="5"/>
  <c r="Q1095" i="5" s="1"/>
  <c r="L1091" i="5"/>
  <c r="Q1092" i="5"/>
  <c r="U1086" i="5"/>
  <c r="K1087" i="5"/>
  <c r="L1088" i="5"/>
  <c r="O1083" i="5"/>
  <c r="R1083" i="5" s="1"/>
  <c r="N1080" i="5"/>
  <c r="Q1080" i="5" s="1"/>
  <c r="L1076" i="5"/>
  <c r="Q1077" i="5"/>
  <c r="K1072" i="5"/>
  <c r="L1073" i="5"/>
  <c r="L1067" i="5"/>
  <c r="O1068" i="5"/>
  <c r="O1067" i="5" s="1"/>
  <c r="O1066" i="5" s="1"/>
  <c r="R1062" i="5"/>
  <c r="T1038" i="5"/>
  <c r="T1037" i="5" s="1"/>
  <c r="T1036" i="5" s="1"/>
  <c r="R994" i="5"/>
  <c r="P944" i="5"/>
  <c r="J943" i="5"/>
  <c r="P943" i="5" s="1"/>
  <c r="J925" i="5"/>
  <c r="K914" i="5"/>
  <c r="Q914" i="5" s="1"/>
  <c r="K891" i="5"/>
  <c r="T859" i="5"/>
  <c r="R852" i="5"/>
  <c r="K815" i="5"/>
  <c r="Q815" i="5" s="1"/>
  <c r="Q816" i="5"/>
  <c r="R520" i="5"/>
  <c r="L519" i="5"/>
  <c r="R1393" i="5"/>
  <c r="P1148" i="5"/>
  <c r="M1052" i="5"/>
  <c r="M1048" i="5" s="1"/>
  <c r="M1047" i="5" s="1"/>
  <c r="S1043" i="5"/>
  <c r="S1042" i="5" s="1"/>
  <c r="M1042" i="5"/>
  <c r="P1042" i="5" s="1"/>
  <c r="S1040" i="5"/>
  <c r="S1039" i="5" s="1"/>
  <c r="M1039" i="5"/>
  <c r="K1024" i="5"/>
  <c r="J993" i="5"/>
  <c r="K989" i="5"/>
  <c r="Q989" i="5" s="1"/>
  <c r="U985" i="5"/>
  <c r="U969" i="5" s="1"/>
  <c r="O985" i="5"/>
  <c r="Q986" i="5"/>
  <c r="J986" i="5"/>
  <c r="K953" i="5"/>
  <c r="L948" i="5"/>
  <c r="O949" i="5"/>
  <c r="O948" i="5" s="1"/>
  <c r="O947" i="5" s="1"/>
  <c r="S933" i="5"/>
  <c r="S932" i="5" s="1"/>
  <c r="T886" i="5"/>
  <c r="U876" i="5"/>
  <c r="U858" i="5" s="1"/>
  <c r="U846" i="5" s="1"/>
  <c r="U840" i="5" s="1"/>
  <c r="L501" i="5"/>
  <c r="R873" i="5"/>
  <c r="N871" i="5"/>
  <c r="K868" i="5"/>
  <c r="Q868" i="5" s="1"/>
  <c r="S858" i="5"/>
  <c r="S846" i="5" s="1"/>
  <c r="J851" i="5"/>
  <c r="L847" i="5"/>
  <c r="O848" i="5"/>
  <c r="O847" i="5" s="1"/>
  <c r="U824" i="5"/>
  <c r="Q826" i="5"/>
  <c r="J812" i="5"/>
  <c r="S808" i="5"/>
  <c r="S803" i="5" s="1"/>
  <c r="M785" i="5"/>
  <c r="P786" i="5"/>
  <c r="K782" i="5"/>
  <c r="Q751" i="5"/>
  <c r="S664" i="5"/>
  <c r="S640" i="5"/>
  <c r="M642" i="5"/>
  <c r="P643" i="5"/>
  <c r="Q531" i="5"/>
  <c r="N530" i="5"/>
  <c r="P531" i="5"/>
  <c r="J530" i="5"/>
  <c r="P530" i="5" s="1"/>
  <c r="P528" i="5"/>
  <c r="J522" i="5"/>
  <c r="P525" i="5"/>
  <c r="O1415" i="5"/>
  <c r="O1414" i="5" s="1"/>
  <c r="O1413" i="5" s="1"/>
  <c r="O1412" i="5" s="1"/>
  <c r="N1409" i="5"/>
  <c r="Q1409" i="5" s="1"/>
  <c r="O1402" i="5"/>
  <c r="O1401" i="5" s="1"/>
  <c r="O1400" i="5" s="1"/>
  <c r="O1399" i="5" s="1"/>
  <c r="N1395" i="5"/>
  <c r="N1391" i="5" s="1"/>
  <c r="N1390" i="5" s="1"/>
  <c r="N1389" i="5" s="1"/>
  <c r="M1392" i="5"/>
  <c r="M1391" i="5" s="1"/>
  <c r="M1390" i="5" s="1"/>
  <c r="M1389" i="5" s="1"/>
  <c r="O1380" i="5"/>
  <c r="O1379" i="5" s="1"/>
  <c r="O1378" i="5" s="1"/>
  <c r="O1377" i="5" s="1"/>
  <c r="M1372" i="5"/>
  <c r="M1371" i="5" s="1"/>
  <c r="M1370" i="5" s="1"/>
  <c r="M1369" i="5" s="1"/>
  <c r="M1359" i="5"/>
  <c r="M1358" i="5" s="1"/>
  <c r="M1357" i="5" s="1"/>
  <c r="M1356" i="5" s="1"/>
  <c r="N1329" i="5"/>
  <c r="N1328" i="5" s="1"/>
  <c r="N1327" i="5" s="1"/>
  <c r="N1326" i="5" s="1"/>
  <c r="M1323" i="5"/>
  <c r="M1322" i="5" s="1"/>
  <c r="M1321" i="5" s="1"/>
  <c r="M1320" i="5" s="1"/>
  <c r="N1309" i="5"/>
  <c r="N1308" i="5" s="1"/>
  <c r="N1307" i="5" s="1"/>
  <c r="N1306" i="5" s="1"/>
  <c r="M1303" i="5"/>
  <c r="P1303" i="5" s="1"/>
  <c r="N1296" i="5"/>
  <c r="N1295" i="5" s="1"/>
  <c r="N1294" i="5" s="1"/>
  <c r="N1293" i="5" s="1"/>
  <c r="O1259" i="5"/>
  <c r="O1258" i="5" s="1"/>
  <c r="O1257" i="5" s="1"/>
  <c r="O1256" i="5" s="1"/>
  <c r="M1251" i="5"/>
  <c r="M1250" i="5" s="1"/>
  <c r="M1249" i="5" s="1"/>
  <c r="M1248" i="5" s="1"/>
  <c r="M1238" i="5"/>
  <c r="M1237" i="5" s="1"/>
  <c r="M1236" i="5" s="1"/>
  <c r="M1235" i="5" s="1"/>
  <c r="O1225" i="5"/>
  <c r="R1225" i="5" s="1"/>
  <c r="N1222" i="5"/>
  <c r="N1221" i="5" s="1"/>
  <c r="N1205" i="5" s="1"/>
  <c r="N1202" i="5"/>
  <c r="N1201" i="5" s="1"/>
  <c r="N1200" i="5" s="1"/>
  <c r="M1196" i="5"/>
  <c r="M1195" i="5" s="1"/>
  <c r="M1194" i="5" s="1"/>
  <c r="M1193" i="5" s="1"/>
  <c r="N1182" i="5"/>
  <c r="N1181" i="5" s="1"/>
  <c r="N1180" i="5" s="1"/>
  <c r="N1179" i="5" s="1"/>
  <c r="M1176" i="5"/>
  <c r="M1168" i="5" s="1"/>
  <c r="M1167" i="5" s="1"/>
  <c r="M1166" i="5" s="1"/>
  <c r="N1169" i="5"/>
  <c r="N1168" i="5" s="1"/>
  <c r="N1167" i="5" s="1"/>
  <c r="N1166" i="5" s="1"/>
  <c r="M1162" i="5"/>
  <c r="P1162" i="5" s="1"/>
  <c r="M1159" i="5"/>
  <c r="O1147" i="5"/>
  <c r="O1146" i="5" s="1"/>
  <c r="O1145" i="5" s="1"/>
  <c r="N1142" i="5"/>
  <c r="N1141" i="5" s="1"/>
  <c r="N1140" i="5" s="1"/>
  <c r="M1136" i="5"/>
  <c r="M1135" i="5" s="1"/>
  <c r="M1134" i="5" s="1"/>
  <c r="M1133" i="5" s="1"/>
  <c r="N1122" i="5"/>
  <c r="N1121" i="5" s="1"/>
  <c r="N1120" i="5" s="1"/>
  <c r="N1119" i="5" s="1"/>
  <c r="M1116" i="5"/>
  <c r="P1116" i="5" s="1"/>
  <c r="N1109" i="5"/>
  <c r="N1108" i="5" s="1"/>
  <c r="N1107" i="5" s="1"/>
  <c r="N1106" i="5" s="1"/>
  <c r="M1102" i="5"/>
  <c r="M1101" i="5" s="1"/>
  <c r="M1100" i="5" s="1"/>
  <c r="M1099" i="5" s="1"/>
  <c r="M1098" i="5" s="1"/>
  <c r="O1092" i="5"/>
  <c r="O1091" i="5" s="1"/>
  <c r="O1086" i="5" s="1"/>
  <c r="N1088" i="5"/>
  <c r="N1087" i="5" s="1"/>
  <c r="M1083" i="5"/>
  <c r="P1083" i="5" s="1"/>
  <c r="O1077" i="5"/>
  <c r="N1073" i="5"/>
  <c r="N1072" i="5" s="1"/>
  <c r="M1068" i="5"/>
  <c r="M1067" i="5" s="1"/>
  <c r="M1066" i="5" s="1"/>
  <c r="M1056" i="5"/>
  <c r="P1057" i="5"/>
  <c r="N1055" i="5"/>
  <c r="Q1055" i="5" s="1"/>
  <c r="Q1056" i="5"/>
  <c r="L1048" i="5"/>
  <c r="R1052" i="5"/>
  <c r="R1042" i="5"/>
  <c r="L1038" i="5"/>
  <c r="N1025" i="5"/>
  <c r="N1024" i="5" s="1"/>
  <c r="S992" i="5"/>
  <c r="L970" i="5"/>
  <c r="K949" i="5"/>
  <c r="S926" i="5"/>
  <c r="S925" i="5" s="1"/>
  <c r="S920" i="5" s="1"/>
  <c r="L921" i="5"/>
  <c r="J907" i="5"/>
  <c r="N892" i="5"/>
  <c r="N891" i="5" s="1"/>
  <c r="N886" i="5" s="1"/>
  <c r="J891" i="5"/>
  <c r="L887" i="5"/>
  <c r="R888" i="5"/>
  <c r="M876" i="5"/>
  <c r="M489" i="5"/>
  <c r="M488" i="5" s="1"/>
  <c r="M860" i="5"/>
  <c r="P861" i="5"/>
  <c r="K848" i="5"/>
  <c r="L828" i="5"/>
  <c r="R828" i="5" s="1"/>
  <c r="J825" i="5"/>
  <c r="T819" i="5"/>
  <c r="N819" i="5"/>
  <c r="J821" i="5"/>
  <c r="Q822" i="5"/>
  <c r="Q806" i="5"/>
  <c r="K805" i="5"/>
  <c r="R783" i="5"/>
  <c r="O782" i="5"/>
  <c r="O781" i="5" s="1"/>
  <c r="O777" i="5" s="1"/>
  <c r="O776" i="5" s="1"/>
  <c r="S747" i="5"/>
  <c r="S743" i="5" s="1"/>
  <c r="L744" i="5"/>
  <c r="R745" i="5"/>
  <c r="K668" i="5"/>
  <c r="Q660" i="5"/>
  <c r="K659" i="5"/>
  <c r="Q659" i="5" s="1"/>
  <c r="P560" i="5"/>
  <c r="J559" i="5"/>
  <c r="N551" i="5"/>
  <c r="N550" i="5" s="1"/>
  <c r="R498" i="5"/>
  <c r="O497" i="5"/>
  <c r="O496" i="5" s="1"/>
  <c r="Q498" i="5"/>
  <c r="K497" i="5"/>
  <c r="L993" i="5"/>
  <c r="S985" i="5"/>
  <c r="S969" i="5" s="1"/>
  <c r="M646" i="5"/>
  <c r="P976" i="5"/>
  <c r="M975" i="5"/>
  <c r="N641" i="5"/>
  <c r="Q641" i="5" s="1"/>
  <c r="O971" i="5"/>
  <c r="R971" i="5" s="1"/>
  <c r="R972" i="5"/>
  <c r="K958" i="5"/>
  <c r="L959" i="5"/>
  <c r="J948" i="5"/>
  <c r="N944" i="5"/>
  <c r="N943" i="5" s="1"/>
  <c r="M940" i="5"/>
  <c r="P940" i="5" s="1"/>
  <c r="U933" i="5"/>
  <c r="U932" i="5" s="1"/>
  <c r="U931" i="5" s="1"/>
  <c r="K933" i="5"/>
  <c r="L937" i="5"/>
  <c r="N926" i="5"/>
  <c r="N925" i="5" s="1"/>
  <c r="K920" i="5"/>
  <c r="R914" i="5"/>
  <c r="O892" i="5"/>
  <c r="O891" i="5" s="1"/>
  <c r="N883" i="5"/>
  <c r="N882" i="5" s="1"/>
  <c r="N881" i="5" s="1"/>
  <c r="K506" i="5"/>
  <c r="Q878" i="5"/>
  <c r="K877" i="5"/>
  <c r="L872" i="5"/>
  <c r="J847" i="5"/>
  <c r="N843" i="5"/>
  <c r="N842" i="5" s="1"/>
  <c r="N841" i="5" s="1"/>
  <c r="L837" i="5"/>
  <c r="K828" i="5"/>
  <c r="Q828" i="5" s="1"/>
  <c r="Q829" i="5"/>
  <c r="Q825" i="5"/>
  <c r="U819" i="5"/>
  <c r="L815" i="5"/>
  <c r="R816" i="5"/>
  <c r="R807" i="5"/>
  <c r="O806" i="5"/>
  <c r="O805" i="5" s="1"/>
  <c r="O804" i="5" s="1"/>
  <c r="L799" i="5"/>
  <c r="R800" i="5"/>
  <c r="R670" i="5"/>
  <c r="O669" i="5"/>
  <c r="O668" i="5" s="1"/>
  <c r="O664" i="5" s="1"/>
  <c r="J665" i="5"/>
  <c r="R661" i="5"/>
  <c r="O660" i="5"/>
  <c r="O659" i="5" s="1"/>
  <c r="O655" i="5" s="1"/>
  <c r="J656" i="5"/>
  <c r="L635" i="5"/>
  <c r="L543" i="5"/>
  <c r="R544" i="5"/>
  <c r="J543" i="5"/>
  <c r="K645" i="5"/>
  <c r="Q646" i="5"/>
  <c r="N972" i="5"/>
  <c r="S955" i="5"/>
  <c r="S954" i="5" s="1"/>
  <c r="S953" i="5" s="1"/>
  <c r="S952" i="5" s="1"/>
  <c r="P923" i="5"/>
  <c r="R915" i="5"/>
  <c r="O556" i="5"/>
  <c r="O555" i="5" s="1"/>
  <c r="R557" i="5"/>
  <c r="P904" i="5"/>
  <c r="P902" i="5"/>
  <c r="J518" i="5"/>
  <c r="P519" i="5"/>
  <c r="J889" i="5"/>
  <c r="P506" i="5"/>
  <c r="J505" i="5"/>
  <c r="J877" i="5"/>
  <c r="K872" i="5"/>
  <c r="N491" i="5"/>
  <c r="N490" i="5" s="1"/>
  <c r="L855" i="5"/>
  <c r="K837" i="5"/>
  <c r="M826" i="5"/>
  <c r="M825" i="5" s="1"/>
  <c r="M822" i="5"/>
  <c r="M821" i="5" s="1"/>
  <c r="M820" i="5" s="1"/>
  <c r="L809" i="5"/>
  <c r="O810" i="5"/>
  <c r="O809" i="5" s="1"/>
  <c r="J805" i="5"/>
  <c r="K800" i="5"/>
  <c r="K793" i="5"/>
  <c r="U775" i="5"/>
  <c r="U774" i="5" s="1"/>
  <c r="J781" i="5"/>
  <c r="L767" i="5"/>
  <c r="O768" i="5"/>
  <c r="O767" i="5" s="1"/>
  <c r="R752" i="5"/>
  <c r="U747" i="5"/>
  <c r="U743" i="5" s="1"/>
  <c r="N747" i="5"/>
  <c r="J747" i="5"/>
  <c r="Q746" i="5"/>
  <c r="K745" i="5"/>
  <c r="U664" i="5"/>
  <c r="N664" i="5"/>
  <c r="J668" i="5"/>
  <c r="J659" i="5"/>
  <c r="T655" i="5"/>
  <c r="O645" i="5"/>
  <c r="R646" i="5"/>
  <c r="P634" i="5"/>
  <c r="Q608" i="5"/>
  <c r="N607" i="5"/>
  <c r="Q607" i="5" s="1"/>
  <c r="P608" i="5"/>
  <c r="J607" i="5"/>
  <c r="Q598" i="5"/>
  <c r="N597" i="5"/>
  <c r="Q597" i="5" s="1"/>
  <c r="P598" i="5"/>
  <c r="J597" i="5"/>
  <c r="O586" i="5"/>
  <c r="R586" i="5" s="1"/>
  <c r="R587" i="5"/>
  <c r="K586" i="5"/>
  <c r="Q586" i="5" s="1"/>
  <c r="Q587" i="5"/>
  <c r="P584" i="5"/>
  <c r="J583" i="5"/>
  <c r="P563" i="5"/>
  <c r="J562" i="5"/>
  <c r="L555" i="5"/>
  <c r="P555" i="5"/>
  <c r="L552" i="5"/>
  <c r="R552" i="5" s="1"/>
  <c r="O527" i="5"/>
  <c r="R528" i="5"/>
  <c r="K527" i="5"/>
  <c r="Q528" i="5"/>
  <c r="U521" i="5"/>
  <c r="U516" i="5" s="1"/>
  <c r="O522" i="5"/>
  <c r="R522" i="5" s="1"/>
  <c r="R525" i="5"/>
  <c r="K522" i="5"/>
  <c r="Q525" i="5"/>
  <c r="M499" i="5"/>
  <c r="O997" i="5"/>
  <c r="O993" i="5" s="1"/>
  <c r="O992" i="5" s="1"/>
  <c r="N994" i="5"/>
  <c r="Q994" i="5" s="1"/>
  <c r="M989" i="5"/>
  <c r="P989" i="5" s="1"/>
  <c r="N959" i="5"/>
  <c r="N958" i="5" s="1"/>
  <c r="N957" i="5" s="1"/>
  <c r="N954" i="5"/>
  <c r="N953" i="5" s="1"/>
  <c r="N952" i="5" s="1"/>
  <c r="M949" i="5"/>
  <c r="M948" i="5" s="1"/>
  <c r="M947" i="5" s="1"/>
  <c r="O940" i="5"/>
  <c r="R940" i="5" s="1"/>
  <c r="N937" i="5"/>
  <c r="O922" i="5"/>
  <c r="O921" i="5" s="1"/>
  <c r="N917" i="5"/>
  <c r="Q917" i="5" s="1"/>
  <c r="M914" i="5"/>
  <c r="P914" i="5" s="1"/>
  <c r="N908" i="5"/>
  <c r="Q908" i="5" s="1"/>
  <c r="M543" i="5"/>
  <c r="M542" i="5" s="1"/>
  <c r="M541" i="5" s="1"/>
  <c r="M540" i="5" s="1"/>
  <c r="N900" i="5"/>
  <c r="N899" i="5" s="1"/>
  <c r="N898" i="5" s="1"/>
  <c r="N897" i="5" s="1"/>
  <c r="M892" i="5"/>
  <c r="M891" i="5" s="1"/>
  <c r="M886" i="5" s="1"/>
  <c r="P501" i="5"/>
  <c r="J500" i="5"/>
  <c r="J872" i="5"/>
  <c r="M868" i="5"/>
  <c r="P868" i="5" s="1"/>
  <c r="M491" i="5"/>
  <c r="M490" i="5" s="1"/>
  <c r="O489" i="5"/>
  <c r="N852" i="5"/>
  <c r="N851" i="5" s="1"/>
  <c r="M848" i="5"/>
  <c r="M847" i="5" s="1"/>
  <c r="J828" i="5"/>
  <c r="L825" i="5"/>
  <c r="R826" i="5"/>
  <c r="L821" i="5"/>
  <c r="J815" i="5"/>
  <c r="L812" i="5"/>
  <c r="R812" i="5" s="1"/>
  <c r="K810" i="5"/>
  <c r="J799" i="5"/>
  <c r="J792" i="5"/>
  <c r="O786" i="5"/>
  <c r="R787" i="5"/>
  <c r="L770" i="5"/>
  <c r="R771" i="5"/>
  <c r="K768" i="5"/>
  <c r="K752" i="5"/>
  <c r="Q752" i="5" s="1"/>
  <c r="T747" i="5"/>
  <c r="T743" i="5" s="1"/>
  <c r="P745" i="5"/>
  <c r="J744" i="5"/>
  <c r="L665" i="5"/>
  <c r="R665" i="5" s="1"/>
  <c r="R666" i="5"/>
  <c r="L656" i="5"/>
  <c r="R657" i="5"/>
  <c r="Q643" i="5"/>
  <c r="P635" i="5"/>
  <c r="L623" i="5"/>
  <c r="R624" i="5"/>
  <c r="O583" i="5"/>
  <c r="R584" i="5"/>
  <c r="K583" i="5"/>
  <c r="Q584" i="5"/>
  <c r="L567" i="5"/>
  <c r="P544" i="5"/>
  <c r="S499" i="5"/>
  <c r="L483" i="5"/>
  <c r="P463" i="5"/>
  <c r="M462" i="5"/>
  <c r="P462" i="5" s="1"/>
  <c r="P972" i="5"/>
  <c r="Q913" i="5"/>
  <c r="N912" i="5"/>
  <c r="M903" i="5"/>
  <c r="P903" i="5" s="1"/>
  <c r="M901" i="5"/>
  <c r="L505" i="5"/>
  <c r="R506" i="5"/>
  <c r="L877" i="5"/>
  <c r="P873" i="5"/>
  <c r="P863" i="5"/>
  <c r="M862" i="5"/>
  <c r="P862" i="5" s="1"/>
  <c r="R861" i="5"/>
  <c r="N489" i="5"/>
  <c r="N488" i="5" s="1"/>
  <c r="O860" i="5"/>
  <c r="M829" i="5"/>
  <c r="M828" i="5" s="1"/>
  <c r="M816" i="5"/>
  <c r="M815" i="5" s="1"/>
  <c r="K813" i="5"/>
  <c r="U808" i="5"/>
  <c r="U803" i="5" s="1"/>
  <c r="N808" i="5"/>
  <c r="N803" i="5" s="1"/>
  <c r="J809" i="5"/>
  <c r="L805" i="5"/>
  <c r="L781" i="5"/>
  <c r="K771" i="5"/>
  <c r="U766" i="5"/>
  <c r="U765" i="5" s="1"/>
  <c r="U764" i="5" s="1"/>
  <c r="N766" i="5"/>
  <c r="N765" i="5" s="1"/>
  <c r="N764" i="5" s="1"/>
  <c r="J767" i="5"/>
  <c r="R750" i="5"/>
  <c r="L747" i="5"/>
  <c r="L668" i="5"/>
  <c r="K666" i="5"/>
  <c r="L659" i="5"/>
  <c r="K657" i="5"/>
  <c r="J640" i="5"/>
  <c r="P636" i="5"/>
  <c r="T551" i="5"/>
  <c r="T550" i="5" s="1"/>
  <c r="P556" i="5"/>
  <c r="N543" i="5"/>
  <c r="N542" i="5" s="1"/>
  <c r="N541" i="5" s="1"/>
  <c r="N540" i="5" s="1"/>
  <c r="J512" i="5"/>
  <c r="P513" i="5"/>
  <c r="S504" i="5"/>
  <c r="K500" i="5"/>
  <c r="R753" i="5"/>
  <c r="R658" i="5"/>
  <c r="K623" i="5"/>
  <c r="Q624" i="5"/>
  <c r="J624" i="5"/>
  <c r="N615" i="5"/>
  <c r="N614" i="5" s="1"/>
  <c r="N613" i="5" s="1"/>
  <c r="J611" i="5"/>
  <c r="P611" i="5" s="1"/>
  <c r="N609" i="5"/>
  <c r="Q609" i="5" s="1"/>
  <c r="S606" i="5"/>
  <c r="S605" i="5" s="1"/>
  <c r="S604" i="5" s="1"/>
  <c r="M606" i="5"/>
  <c r="M605" i="5" s="1"/>
  <c r="M604" i="5" s="1"/>
  <c r="Q601" i="5"/>
  <c r="J601" i="5"/>
  <c r="P601" i="5" s="1"/>
  <c r="N599" i="5"/>
  <c r="Q599" i="5" s="1"/>
  <c r="S596" i="5"/>
  <c r="S595" i="5" s="1"/>
  <c r="S594" i="5" s="1"/>
  <c r="M596" i="5"/>
  <c r="M595" i="5" s="1"/>
  <c r="M594" i="5" s="1"/>
  <c r="K590" i="5"/>
  <c r="Q591" i="5"/>
  <c r="J591" i="5"/>
  <c r="T579" i="5"/>
  <c r="T578" i="5" s="1"/>
  <c r="J574" i="5"/>
  <c r="P574" i="5" s="1"/>
  <c r="L571" i="5"/>
  <c r="K567" i="5"/>
  <c r="Q568" i="5"/>
  <c r="J568" i="5"/>
  <c r="R562" i="5"/>
  <c r="R559" i="5"/>
  <c r="S551" i="5"/>
  <c r="S550" i="5" s="1"/>
  <c r="K555" i="5"/>
  <c r="Q556" i="5"/>
  <c r="K552" i="5"/>
  <c r="Q552" i="5" s="1"/>
  <c r="Q553" i="5"/>
  <c r="J553" i="5"/>
  <c r="Q546" i="5"/>
  <c r="K543" i="5"/>
  <c r="Q544" i="5"/>
  <c r="N534" i="5"/>
  <c r="Q534" i="5" s="1"/>
  <c r="T527" i="5"/>
  <c r="T521" i="5" s="1"/>
  <c r="T516" i="5" s="1"/>
  <c r="K518" i="5"/>
  <c r="U504" i="5"/>
  <c r="N504" i="5"/>
  <c r="O502" i="5"/>
  <c r="O499" i="5" s="1"/>
  <c r="P497" i="5"/>
  <c r="J496" i="5"/>
  <c r="P496" i="5" s="1"/>
  <c r="K490" i="5"/>
  <c r="K484" i="5"/>
  <c r="P430" i="5"/>
  <c r="J429" i="5"/>
  <c r="M813" i="5"/>
  <c r="M812" i="5" s="1"/>
  <c r="M810" i="5"/>
  <c r="M809" i="5" s="1"/>
  <c r="M806" i="5"/>
  <c r="M805" i="5" s="1"/>
  <c r="M804" i="5" s="1"/>
  <c r="M800" i="5"/>
  <c r="M799" i="5" s="1"/>
  <c r="M798" i="5" s="1"/>
  <c r="M797" i="5" s="1"/>
  <c r="M793" i="5"/>
  <c r="M792" i="5" s="1"/>
  <c r="M791" i="5" s="1"/>
  <c r="M790" i="5" s="1"/>
  <c r="M789" i="5" s="1"/>
  <c r="M782" i="5"/>
  <c r="M781" i="5" s="1"/>
  <c r="M777" i="5" s="1"/>
  <c r="M776" i="5" s="1"/>
  <c r="M771" i="5"/>
  <c r="M770" i="5" s="1"/>
  <c r="M768" i="5"/>
  <c r="M767" i="5" s="1"/>
  <c r="M752" i="5"/>
  <c r="P752" i="5" s="1"/>
  <c r="M748" i="5"/>
  <c r="M669" i="5"/>
  <c r="M668" i="5" s="1"/>
  <c r="M666" i="5"/>
  <c r="M665" i="5" s="1"/>
  <c r="M660" i="5"/>
  <c r="M659" i="5" s="1"/>
  <c r="M657" i="5"/>
  <c r="M656" i="5" s="1"/>
  <c r="N636" i="5"/>
  <c r="N635" i="5" s="1"/>
  <c r="N634" i="5" s="1"/>
  <c r="N628" i="5" s="1"/>
  <c r="K614" i="5"/>
  <c r="P615" i="5"/>
  <c r="P609" i="5"/>
  <c r="L606" i="5"/>
  <c r="P599" i="5"/>
  <c r="L596" i="5"/>
  <c r="S579" i="5"/>
  <c r="S578" i="5" s="1"/>
  <c r="M579" i="5"/>
  <c r="M578" i="5" s="1"/>
  <c r="K571" i="5"/>
  <c r="Q572" i="5"/>
  <c r="P572" i="5"/>
  <c r="P557" i="5"/>
  <c r="P547" i="5"/>
  <c r="U543" i="5"/>
  <c r="U542" i="5" s="1"/>
  <c r="U541" i="5" s="1"/>
  <c r="U540" i="5" s="1"/>
  <c r="O543" i="5"/>
  <c r="O542" i="5" s="1"/>
  <c r="O541" i="5" s="1"/>
  <c r="O540" i="5" s="1"/>
  <c r="P545" i="5"/>
  <c r="P534" i="5"/>
  <c r="S527" i="5"/>
  <c r="M527" i="5"/>
  <c r="M522" i="5"/>
  <c r="M504" i="5"/>
  <c r="K502" i="5"/>
  <c r="Q502" i="5" s="1"/>
  <c r="U487" i="5"/>
  <c r="L487" i="5"/>
  <c r="Q472" i="5"/>
  <c r="N471" i="5"/>
  <c r="N470" i="5" s="1"/>
  <c r="N469" i="5" s="1"/>
  <c r="N468" i="5" s="1"/>
  <c r="P472" i="5"/>
  <c r="J471" i="5"/>
  <c r="K310" i="5"/>
  <c r="Q310" i="5" s="1"/>
  <c r="R292" i="5"/>
  <c r="P787" i="5"/>
  <c r="Q786" i="5"/>
  <c r="R643" i="5"/>
  <c r="U606" i="5"/>
  <c r="U605" i="5" s="1"/>
  <c r="U604" i="5" s="1"/>
  <c r="O606" i="5"/>
  <c r="O605" i="5" s="1"/>
  <c r="O604" i="5" s="1"/>
  <c r="K606" i="5"/>
  <c r="U596" i="5"/>
  <c r="U595" i="5" s="1"/>
  <c r="U594" i="5" s="1"/>
  <c r="O596" i="5"/>
  <c r="O595" i="5" s="1"/>
  <c r="O594" i="5" s="1"/>
  <c r="K596" i="5"/>
  <c r="L579" i="5"/>
  <c r="T571" i="5"/>
  <c r="T570" i="5" s="1"/>
  <c r="T565" i="5" s="1"/>
  <c r="S565" i="5"/>
  <c r="K561" i="5"/>
  <c r="Q561" i="5" s="1"/>
  <c r="Q562" i="5"/>
  <c r="K558" i="5"/>
  <c r="Q558" i="5" s="1"/>
  <c r="Q559" i="5"/>
  <c r="U551" i="5"/>
  <c r="U550" i="5" s="1"/>
  <c r="T543" i="5"/>
  <c r="T542" i="5" s="1"/>
  <c r="T541" i="5" s="1"/>
  <c r="T540" i="5" s="1"/>
  <c r="Q530" i="5"/>
  <c r="L527" i="5"/>
  <c r="N523" i="5"/>
  <c r="Q523" i="5" s="1"/>
  <c r="Q524" i="5"/>
  <c r="Q513" i="5"/>
  <c r="L513" i="5"/>
  <c r="R507" i="5"/>
  <c r="P502" i="5"/>
  <c r="U499" i="5"/>
  <c r="N499" i="5"/>
  <c r="L496" i="5"/>
  <c r="K494" i="5"/>
  <c r="Q494" i="5" s="1"/>
  <c r="T487" i="5"/>
  <c r="T486" i="5" s="1"/>
  <c r="K488" i="5"/>
  <c r="L476" i="5"/>
  <c r="R477" i="5"/>
  <c r="U455" i="5"/>
  <c r="U454" i="5" s="1"/>
  <c r="U435" i="5" s="1"/>
  <c r="U434" i="5" s="1"/>
  <c r="Q403" i="5"/>
  <c r="N402" i="5"/>
  <c r="Q402" i="5" s="1"/>
  <c r="P403" i="5"/>
  <c r="J402" i="5"/>
  <c r="P402" i="5" s="1"/>
  <c r="Q602" i="5"/>
  <c r="Q573" i="5"/>
  <c r="Q569" i="5"/>
  <c r="Q563" i="5"/>
  <c r="Q560" i="5"/>
  <c r="Q557" i="5"/>
  <c r="Q554" i="5"/>
  <c r="Q547" i="5"/>
  <c r="Q545" i="5"/>
  <c r="Q526" i="5"/>
  <c r="R508" i="5"/>
  <c r="J494" i="5"/>
  <c r="P494" i="5" s="1"/>
  <c r="J490" i="5"/>
  <c r="J488" i="5"/>
  <c r="J484" i="5"/>
  <c r="K476" i="5"/>
  <c r="J477" i="5"/>
  <c r="R471" i="5"/>
  <c r="J459" i="5"/>
  <c r="P459" i="5" s="1"/>
  <c r="L456" i="5"/>
  <c r="L449" i="5"/>
  <c r="R450" i="5"/>
  <c r="Q424" i="5"/>
  <c r="R421" i="5"/>
  <c r="S411" i="5"/>
  <c r="S410" i="5" s="1"/>
  <c r="M343" i="5"/>
  <c r="M342" i="5" s="1"/>
  <c r="M341" i="5" s="1"/>
  <c r="O331" i="5"/>
  <c r="R331" i="5" s="1"/>
  <c r="R332" i="5"/>
  <c r="K320" i="5"/>
  <c r="Q321" i="5"/>
  <c r="Q308" i="5"/>
  <c r="N307" i="5"/>
  <c r="Q307" i="5" s="1"/>
  <c r="P308" i="5"/>
  <c r="J307" i="5"/>
  <c r="P307" i="5" s="1"/>
  <c r="Q304" i="5"/>
  <c r="P299" i="5"/>
  <c r="M298" i="5"/>
  <c r="P298" i="5" s="1"/>
  <c r="N519" i="5"/>
  <c r="N518" i="5" s="1"/>
  <c r="N517" i="5" s="1"/>
  <c r="K480" i="5"/>
  <c r="Q480" i="5" s="1"/>
  <c r="Q481" i="5"/>
  <c r="R468" i="5"/>
  <c r="K460" i="5"/>
  <c r="Q461" i="5"/>
  <c r="R460" i="5"/>
  <c r="S455" i="5"/>
  <c r="S454" i="5" s="1"/>
  <c r="P457" i="5"/>
  <c r="K450" i="5"/>
  <c r="N440" i="5"/>
  <c r="J440" i="5"/>
  <c r="L429" i="5"/>
  <c r="R430" i="5"/>
  <c r="R419" i="5"/>
  <c r="L418" i="5"/>
  <c r="N417" i="5"/>
  <c r="N411" i="5" s="1"/>
  <c r="N410" i="5" s="1"/>
  <c r="J417" i="5"/>
  <c r="L413" i="5"/>
  <c r="R414" i="5"/>
  <c r="P413" i="5"/>
  <c r="J412" i="5"/>
  <c r="R381" i="5"/>
  <c r="L380" i="5"/>
  <c r="R312" i="5"/>
  <c r="O311" i="5"/>
  <c r="O310" i="5" s="1"/>
  <c r="K470" i="5"/>
  <c r="R469" i="5"/>
  <c r="J449" i="5"/>
  <c r="S435" i="5"/>
  <c r="S434" i="5" s="1"/>
  <c r="K430" i="5"/>
  <c r="P421" i="5"/>
  <c r="Q418" i="5"/>
  <c r="K417" i="5"/>
  <c r="K413" i="5"/>
  <c r="Q414" i="5"/>
  <c r="J347" i="5"/>
  <c r="P347" i="5" s="1"/>
  <c r="P348" i="5"/>
  <c r="T327" i="5"/>
  <c r="T319" i="5" s="1"/>
  <c r="T318" i="5" s="1"/>
  <c r="K250" i="5"/>
  <c r="Q250" i="5" s="1"/>
  <c r="Q251" i="5"/>
  <c r="R431" i="5"/>
  <c r="Q425" i="5"/>
  <c r="P422" i="5"/>
  <c r="M399" i="5"/>
  <c r="P399" i="5" s="1"/>
  <c r="M388" i="5"/>
  <c r="K379" i="5"/>
  <c r="P377" i="5"/>
  <c r="K328" i="5"/>
  <c r="Q329" i="5"/>
  <c r="S327" i="5"/>
  <c r="S319" i="5" s="1"/>
  <c r="S318" i="5" s="1"/>
  <c r="J320" i="5"/>
  <c r="P321" i="5"/>
  <c r="J310" i="5"/>
  <c r="U291" i="5"/>
  <c r="U276" i="5" s="1"/>
  <c r="U275" i="5" s="1"/>
  <c r="K291" i="5"/>
  <c r="Q292" i="5"/>
  <c r="S254" i="5"/>
  <c r="S228" i="5" s="1"/>
  <c r="R240" i="5"/>
  <c r="L239" i="5"/>
  <c r="P232" i="5"/>
  <c r="J231" i="5"/>
  <c r="O231" i="5"/>
  <c r="O462" i="5"/>
  <c r="R462" i="5" s="1"/>
  <c r="N456" i="5"/>
  <c r="N455" i="5" s="1"/>
  <c r="N454" i="5" s="1"/>
  <c r="M450" i="5"/>
  <c r="M449" i="5" s="1"/>
  <c r="M448" i="5" s="1"/>
  <c r="O440" i="5"/>
  <c r="O439" i="5" s="1"/>
  <c r="O438" i="5" s="1"/>
  <c r="O437" i="5" s="1"/>
  <c r="P415" i="5"/>
  <c r="L399" i="5"/>
  <c r="R399" i="5" s="1"/>
  <c r="T387" i="5"/>
  <c r="T386" i="5" s="1"/>
  <c r="T385" i="5" s="1"/>
  <c r="N388" i="5"/>
  <c r="J388" i="5"/>
  <c r="P378" i="5"/>
  <c r="R348" i="5"/>
  <c r="L347" i="5"/>
  <c r="R347" i="5" s="1"/>
  <c r="U343" i="5"/>
  <c r="U342" i="5" s="1"/>
  <c r="U341" i="5" s="1"/>
  <c r="O343" i="5"/>
  <c r="O342" i="5" s="1"/>
  <c r="O341" i="5" s="1"/>
  <c r="L344" i="5"/>
  <c r="P338" i="5"/>
  <c r="L337" i="5"/>
  <c r="R337" i="5" s="1"/>
  <c r="M332" i="5"/>
  <c r="P333" i="5"/>
  <c r="J329" i="5"/>
  <c r="T311" i="5"/>
  <c r="T310" i="5" s="1"/>
  <c r="J285" i="5"/>
  <c r="P286" i="5"/>
  <c r="U417" i="5"/>
  <c r="U411" i="5" s="1"/>
  <c r="U410" i="5" s="1"/>
  <c r="M417" i="5"/>
  <c r="M411" i="5" s="1"/>
  <c r="M410" i="5" s="1"/>
  <c r="P414" i="5"/>
  <c r="K393" i="5"/>
  <c r="Q393" i="5" s="1"/>
  <c r="S387" i="5"/>
  <c r="S386" i="5" s="1"/>
  <c r="S385" i="5" s="1"/>
  <c r="P379" i="5"/>
  <c r="S347" i="5"/>
  <c r="S343" i="5" s="1"/>
  <c r="S342" i="5" s="1"/>
  <c r="S341" i="5" s="1"/>
  <c r="J343" i="5"/>
  <c r="N331" i="5"/>
  <c r="Q331" i="5" s="1"/>
  <c r="Q332" i="5"/>
  <c r="U327" i="5"/>
  <c r="U319" i="5" s="1"/>
  <c r="U318" i="5" s="1"/>
  <c r="O327" i="5"/>
  <c r="L320" i="5"/>
  <c r="L311" i="5"/>
  <c r="M304" i="5"/>
  <c r="P304" i="5" s="1"/>
  <c r="R301" i="5"/>
  <c r="P295" i="5"/>
  <c r="S291" i="5"/>
  <c r="S276" i="5" s="1"/>
  <c r="S275" i="5" s="1"/>
  <c r="M270" i="5"/>
  <c r="P271" i="5"/>
  <c r="L210" i="5"/>
  <c r="L195" i="5"/>
  <c r="R195" i="5" s="1"/>
  <c r="R196" i="5"/>
  <c r="L189" i="5"/>
  <c r="R189" i="5" s="1"/>
  <c r="R190" i="5"/>
  <c r="P339" i="5"/>
  <c r="Q299" i="5"/>
  <c r="R299" i="5"/>
  <c r="R286" i="5"/>
  <c r="M285" i="5"/>
  <c r="M284" i="5" s="1"/>
  <c r="M278" i="5"/>
  <c r="M277" i="5" s="1"/>
  <c r="L254" i="5"/>
  <c r="N258" i="5"/>
  <c r="P257" i="5"/>
  <c r="M256" i="5"/>
  <c r="M255" i="5" s="1"/>
  <c r="P255" i="5" s="1"/>
  <c r="Q255" i="5"/>
  <c r="J250" i="5"/>
  <c r="P251" i="5"/>
  <c r="O244" i="5"/>
  <c r="R244" i="5" s="1"/>
  <c r="N241" i="5"/>
  <c r="Q239" i="5"/>
  <c r="K238" i="5"/>
  <c r="Q238" i="5" s="1"/>
  <c r="U230" i="5"/>
  <c r="U229" i="5" s="1"/>
  <c r="J201" i="5"/>
  <c r="P201" i="5" s="1"/>
  <c r="M198" i="5"/>
  <c r="P198" i="5" s="1"/>
  <c r="R174" i="5"/>
  <c r="O173" i="5"/>
  <c r="O166" i="5" s="1"/>
  <c r="O165" i="5" s="1"/>
  <c r="O164" i="5" s="1"/>
  <c r="P148" i="5"/>
  <c r="J147" i="5"/>
  <c r="O388" i="5"/>
  <c r="O387" i="5" s="1"/>
  <c r="O386" i="5" s="1"/>
  <c r="O385" i="5" s="1"/>
  <c r="N380" i="5"/>
  <c r="N379" i="5" s="1"/>
  <c r="N378" i="5" s="1"/>
  <c r="N377" i="5" s="1"/>
  <c r="N353" i="5" s="1"/>
  <c r="K348" i="5"/>
  <c r="N344" i="5"/>
  <c r="N343" i="5" s="1"/>
  <c r="N342" i="5" s="1"/>
  <c r="N341" i="5" s="1"/>
  <c r="N337" i="5"/>
  <c r="L329" i="5"/>
  <c r="O321" i="5"/>
  <c r="O320" i="5" s="1"/>
  <c r="M311" i="5"/>
  <c r="M310" i="5" s="1"/>
  <c r="O304" i="5"/>
  <c r="O291" i="5" s="1"/>
  <c r="N301" i="5"/>
  <c r="Q301" i="5" s="1"/>
  <c r="T291" i="5"/>
  <c r="J291" i="5"/>
  <c r="T278" i="5"/>
  <c r="T277" i="5" s="1"/>
  <c r="J277" i="5"/>
  <c r="K270" i="5"/>
  <c r="U254" i="5"/>
  <c r="K254" i="5"/>
  <c r="P258" i="5"/>
  <c r="K244" i="5"/>
  <c r="Q244" i="5" s="1"/>
  <c r="P241" i="5"/>
  <c r="L231" i="5"/>
  <c r="R232" i="5"/>
  <c r="K214" i="5"/>
  <c r="Q215" i="5"/>
  <c r="P215" i="5"/>
  <c r="J210" i="5"/>
  <c r="P211" i="5"/>
  <c r="M204" i="5"/>
  <c r="P204" i="5" s="1"/>
  <c r="P205" i="5"/>
  <c r="J183" i="5"/>
  <c r="P184" i="5"/>
  <c r="R168" i="5"/>
  <c r="L167" i="5"/>
  <c r="R333" i="5"/>
  <c r="N295" i="5"/>
  <c r="Q295" i="5" s="1"/>
  <c r="M292" i="5"/>
  <c r="P292" i="5" s="1"/>
  <c r="O285" i="5"/>
  <c r="O284" i="5" s="1"/>
  <c r="K285" i="5"/>
  <c r="T254" i="5"/>
  <c r="L250" i="5"/>
  <c r="L247" i="5"/>
  <c r="R247" i="5" s="1"/>
  <c r="K232" i="5"/>
  <c r="R187" i="5"/>
  <c r="O186" i="5"/>
  <c r="R186" i="5" s="1"/>
  <c r="K186" i="5"/>
  <c r="Q186" i="5" s="1"/>
  <c r="Q187" i="5"/>
  <c r="U182" i="5"/>
  <c r="U181" i="5" s="1"/>
  <c r="U180" i="5" s="1"/>
  <c r="R177" i="5"/>
  <c r="L176" i="5"/>
  <c r="R176" i="5" s="1"/>
  <c r="U147" i="5"/>
  <c r="U146" i="5" s="1"/>
  <c r="U145" i="5" s="1"/>
  <c r="J129" i="5"/>
  <c r="L298" i="5"/>
  <c r="R298" i="5" s="1"/>
  <c r="P187" i="5"/>
  <c r="U166" i="5"/>
  <c r="U165" i="5" s="1"/>
  <c r="U164" i="5" s="1"/>
  <c r="T147" i="5"/>
  <c r="T146" i="5" s="1"/>
  <c r="T145" i="5" s="1"/>
  <c r="J105" i="5"/>
  <c r="P105" i="5" s="1"/>
  <c r="P106" i="5"/>
  <c r="O278" i="5"/>
  <c r="O277" i="5" s="1"/>
  <c r="N271" i="5"/>
  <c r="N270" i="5" s="1"/>
  <c r="N269" i="5" s="1"/>
  <c r="N268" i="5" s="1"/>
  <c r="O264" i="5"/>
  <c r="O254" i="5" s="1"/>
  <c r="O251" i="5"/>
  <c r="O250" i="5" s="1"/>
  <c r="N247" i="5"/>
  <c r="Q247" i="5" s="1"/>
  <c r="M244" i="5"/>
  <c r="P244" i="5" s="1"/>
  <c r="J239" i="5"/>
  <c r="O211" i="5"/>
  <c r="O210" i="5" s="1"/>
  <c r="O198" i="5"/>
  <c r="R198" i="5" s="1"/>
  <c r="N195" i="5"/>
  <c r="N189" i="5"/>
  <c r="Q189" i="5" s="1"/>
  <c r="R184" i="5"/>
  <c r="L183" i="5"/>
  <c r="T182" i="5"/>
  <c r="T181" i="5" s="1"/>
  <c r="T180" i="5" s="1"/>
  <c r="S148" i="5"/>
  <c r="S147" i="5" s="1"/>
  <c r="S146" i="5" s="1"/>
  <c r="S145" i="5" s="1"/>
  <c r="J140" i="5"/>
  <c r="Q139" i="5"/>
  <c r="U92" i="5"/>
  <c r="J28" i="5"/>
  <c r="R262" i="5"/>
  <c r="Q208" i="5"/>
  <c r="R205" i="5"/>
  <c r="N170" i="5"/>
  <c r="Q170" i="5" s="1"/>
  <c r="Q168" i="5"/>
  <c r="K167" i="5"/>
  <c r="S166" i="5"/>
  <c r="S165" i="5" s="1"/>
  <c r="S164" i="5" s="1"/>
  <c r="L147" i="5"/>
  <c r="N148" i="5"/>
  <c r="N147" i="5" s="1"/>
  <c r="N146" i="5" s="1"/>
  <c r="N145" i="5" s="1"/>
  <c r="Q140" i="5"/>
  <c r="R111" i="5"/>
  <c r="L110" i="5"/>
  <c r="T108" i="5"/>
  <c r="T92" i="5"/>
  <c r="J186" i="5"/>
  <c r="P186" i="5" s="1"/>
  <c r="K153" i="5"/>
  <c r="Q153" i="5" s="1"/>
  <c r="L141" i="5"/>
  <c r="S130" i="5"/>
  <c r="S129" i="5" s="1"/>
  <c r="S128" i="5" s="1"/>
  <c r="M130" i="5"/>
  <c r="M129" i="5" s="1"/>
  <c r="M128" i="5" s="1"/>
  <c r="O115" i="5"/>
  <c r="O108" i="5" s="1"/>
  <c r="Q110" i="5"/>
  <c r="K109" i="5"/>
  <c r="S108" i="5"/>
  <c r="M108" i="5"/>
  <c r="R97" i="5"/>
  <c r="L96" i="5"/>
  <c r="P78" i="5"/>
  <c r="K58" i="5"/>
  <c r="Q59" i="5"/>
  <c r="N176" i="5"/>
  <c r="Q176" i="5" s="1"/>
  <c r="M173" i="5"/>
  <c r="P173" i="5" s="1"/>
  <c r="J168" i="5"/>
  <c r="K115" i="5"/>
  <c r="Q115" i="5" s="1"/>
  <c r="P112" i="5"/>
  <c r="K99" i="5"/>
  <c r="Q99" i="5" s="1"/>
  <c r="S92" i="5"/>
  <c r="K41" i="5"/>
  <c r="U130" i="5"/>
  <c r="U129" i="5" s="1"/>
  <c r="U128" i="5" s="1"/>
  <c r="O130" i="5"/>
  <c r="O129" i="5" s="1"/>
  <c r="O128" i="5" s="1"/>
  <c r="L130" i="5"/>
  <c r="U108" i="5"/>
  <c r="L102" i="5"/>
  <c r="R102" i="5" s="1"/>
  <c r="J96" i="5"/>
  <c r="P97" i="5"/>
  <c r="Q38" i="5"/>
  <c r="N37" i="5"/>
  <c r="N36" i="5" s="1"/>
  <c r="N35" i="5" s="1"/>
  <c r="N34" i="5" s="1"/>
  <c r="N33" i="5" s="1"/>
  <c r="P38" i="5"/>
  <c r="J37" i="5"/>
  <c r="T18" i="5"/>
  <c r="T17" i="5" s="1"/>
  <c r="N19" i="5"/>
  <c r="Q20" i="5"/>
  <c r="J19" i="5"/>
  <c r="K130" i="5"/>
  <c r="J115" i="5"/>
  <c r="P115" i="5" s="1"/>
  <c r="P107" i="5"/>
  <c r="P87" i="5"/>
  <c r="R85" i="5"/>
  <c r="L84" i="5"/>
  <c r="S74" i="5"/>
  <c r="M78" i="5"/>
  <c r="M74" i="5" s="1"/>
  <c r="J59" i="5"/>
  <c r="P41" i="5"/>
  <c r="J40" i="5"/>
  <c r="P40" i="5" s="1"/>
  <c r="S36" i="5"/>
  <c r="S35" i="5" s="1"/>
  <c r="S34" i="5" s="1"/>
  <c r="S33" i="5" s="1"/>
  <c r="S18" i="5"/>
  <c r="S17" i="5" s="1"/>
  <c r="J110" i="5"/>
  <c r="O105" i="5"/>
  <c r="R105" i="5" s="1"/>
  <c r="N102" i="5"/>
  <c r="Q102" i="5" s="1"/>
  <c r="M99" i="5"/>
  <c r="M92" i="5" s="1"/>
  <c r="K97" i="5"/>
  <c r="N93" i="5"/>
  <c r="Q93" i="5" s="1"/>
  <c r="Q86" i="5"/>
  <c r="K83" i="5"/>
  <c r="Q83" i="5" s="1"/>
  <c r="Q84" i="5"/>
  <c r="L28" i="5"/>
  <c r="Q29" i="5"/>
  <c r="L19" i="5"/>
  <c r="R87" i="5"/>
  <c r="J84" i="5"/>
  <c r="U78" i="5"/>
  <c r="U74" i="5" s="1"/>
  <c r="O74" i="5"/>
  <c r="L78" i="5"/>
  <c r="L40" i="5"/>
  <c r="R40" i="5" s="1"/>
  <c r="R41" i="5"/>
  <c r="U36" i="5"/>
  <c r="U35" i="5" s="1"/>
  <c r="U34" i="5" s="1"/>
  <c r="U33" i="5" s="1"/>
  <c r="M29" i="5"/>
  <c r="M28" i="5" s="1"/>
  <c r="K18" i="5"/>
  <c r="M20" i="5"/>
  <c r="M19" i="5" s="1"/>
  <c r="N78" i="5"/>
  <c r="N74" i="5" s="1"/>
  <c r="L59" i="5"/>
  <c r="O43" i="5"/>
  <c r="R43" i="5" s="1"/>
  <c r="O29" i="5"/>
  <c r="O28" i="5" s="1"/>
  <c r="O20" i="5"/>
  <c r="O19" i="5" s="1"/>
  <c r="AB633" i="5"/>
  <c r="AB693" i="5"/>
  <c r="AB533" i="5"/>
  <c r="Y779" i="5"/>
  <c r="Y778" i="5" s="1"/>
  <c r="AB778" i="5" s="1"/>
  <c r="AD1339" i="5"/>
  <c r="AD1461" i="5"/>
  <c r="AD779" i="5"/>
  <c r="Z754" i="5"/>
  <c r="AC754" i="5" s="1"/>
  <c r="Z778" i="5"/>
  <c r="AC778" i="5" s="1"/>
  <c r="AB1050" i="5"/>
  <c r="AD1050" i="5"/>
  <c r="AC1050" i="5"/>
  <c r="X119" i="5"/>
  <c r="AC1339" i="5"/>
  <c r="AD1336" i="5"/>
  <c r="AA754" i="5"/>
  <c r="AD754" i="5" s="1"/>
  <c r="AA966" i="5"/>
  <c r="AA965" i="5" s="1"/>
  <c r="AA964" i="5" s="1"/>
  <c r="AC632" i="5"/>
  <c r="Z630" i="5"/>
  <c r="AC631" i="5"/>
  <c r="Y631" i="5"/>
  <c r="AD1029" i="5"/>
  <c r="W119" i="5"/>
  <c r="AC1336" i="5"/>
  <c r="X1334" i="5"/>
  <c r="AC967" i="5"/>
  <c r="Z965" i="5"/>
  <c r="AC966" i="5"/>
  <c r="Y965" i="5"/>
  <c r="Y964" i="5" s="1"/>
  <c r="AB964" i="5" s="1"/>
  <c r="AB966" i="5"/>
  <c r="AD1338" i="5"/>
  <c r="AA696" i="5"/>
  <c r="Y755" i="5"/>
  <c r="AB755" i="5" s="1"/>
  <c r="AB756" i="5"/>
  <c r="Z695" i="5"/>
  <c r="AC695" i="5" s="1"/>
  <c r="AC696" i="5"/>
  <c r="AB1338" i="5"/>
  <c r="Y696" i="5"/>
  <c r="AC1338" i="5"/>
  <c r="Z692" i="5"/>
  <c r="AC692" i="5" s="1"/>
  <c r="V119" i="5"/>
  <c r="AB119" i="5" s="1"/>
  <c r="AC1029" i="5"/>
  <c r="V1334" i="5"/>
  <c r="AB1339" i="5"/>
  <c r="AB1336" i="5"/>
  <c r="Y1029" i="5"/>
  <c r="AB1029" i="5" s="1"/>
  <c r="W1334" i="5"/>
  <c r="AB1030" i="5"/>
  <c r="Y754" i="5"/>
  <c r="AA120" i="5"/>
  <c r="AA119" i="5" s="1"/>
  <c r="Z120" i="5"/>
  <c r="Z119" i="5" s="1"/>
  <c r="AA692" i="5"/>
  <c r="Y691" i="5"/>
  <c r="AB691" i="5" s="1"/>
  <c r="Y1334" i="5"/>
  <c r="AB1335" i="5"/>
  <c r="AA1334" i="5"/>
  <c r="Z1334" i="5"/>
  <c r="AB120" i="5"/>
  <c r="AB121" i="5"/>
  <c r="Z699" i="5"/>
  <c r="AC699" i="5" s="1"/>
  <c r="AA699" i="5"/>
  <c r="AD699" i="5" s="1"/>
  <c r="Y699" i="5"/>
  <c r="AB699" i="5" s="1"/>
  <c r="Z678" i="5"/>
  <c r="AC678" i="5" s="1"/>
  <c r="AA678" i="5"/>
  <c r="AA677" i="5" s="1"/>
  <c r="AD677" i="5" s="1"/>
  <c r="Y1489" i="5"/>
  <c r="AB1489" i="5" s="1"/>
  <c r="Z1491" i="5"/>
  <c r="Z1490" i="5" s="1"/>
  <c r="AC1490" i="5" s="1"/>
  <c r="AA1491" i="5"/>
  <c r="AA1490" i="5" s="1"/>
  <c r="AD1490" i="5" s="1"/>
  <c r="Y1491" i="5"/>
  <c r="Y1490" i="5" s="1"/>
  <c r="AB1490" i="5" s="1"/>
  <c r="Z1488" i="5"/>
  <c r="Z1487" i="5" s="1"/>
  <c r="AA1488" i="5"/>
  <c r="AA1487" i="5" s="1"/>
  <c r="AC1489" i="5"/>
  <c r="AD1489" i="5"/>
  <c r="AB1492" i="5"/>
  <c r="AC1492" i="5"/>
  <c r="AD1492" i="5"/>
  <c r="Z708" i="5"/>
  <c r="AC708" i="5" s="1"/>
  <c r="AA708" i="5"/>
  <c r="AD708" i="5" s="1"/>
  <c r="Y708" i="5"/>
  <c r="AB708" i="5" s="1"/>
  <c r="Z681" i="5"/>
  <c r="Z680" i="5" s="1"/>
  <c r="AC680" i="5" s="1"/>
  <c r="AA681" i="5"/>
  <c r="AA680" i="5" s="1"/>
  <c r="AA679" i="5" s="1"/>
  <c r="AD679" i="5" s="1"/>
  <c r="Y1274" i="5"/>
  <c r="Y681" i="5" s="1"/>
  <c r="AC1274" i="5"/>
  <c r="AD1274" i="5"/>
  <c r="AB1277" i="5"/>
  <c r="AC1277" i="5"/>
  <c r="AD1277" i="5"/>
  <c r="Z1276" i="5"/>
  <c r="Z1275" i="5" s="1"/>
  <c r="AC1275" i="5" s="1"/>
  <c r="AA1276" i="5"/>
  <c r="AA1275" i="5" s="1"/>
  <c r="AD1275" i="5" s="1"/>
  <c r="Y1276" i="5"/>
  <c r="Y1275" i="5" s="1"/>
  <c r="AB1275" i="5" s="1"/>
  <c r="Z1273" i="5"/>
  <c r="Z1272" i="5" s="1"/>
  <c r="AC1272" i="5" s="1"/>
  <c r="AA1273" i="5"/>
  <c r="AA1272" i="5" s="1"/>
  <c r="AD1272" i="5" s="1"/>
  <c r="Z705" i="5"/>
  <c r="AC705" i="5" s="1"/>
  <c r="AA705" i="5"/>
  <c r="AA704" i="5" s="1"/>
  <c r="AD704" i="5" s="1"/>
  <c r="Y705" i="5"/>
  <c r="AB705" i="5" s="1"/>
  <c r="Z702" i="5"/>
  <c r="AC702" i="5" s="1"/>
  <c r="AA702" i="5"/>
  <c r="AA701" i="5" s="1"/>
  <c r="AA700" i="5" s="1"/>
  <c r="AD700" i="5" s="1"/>
  <c r="AD705" i="5"/>
  <c r="Y1210" i="5"/>
  <c r="Y702" i="5" s="1"/>
  <c r="Y701" i="5" s="1"/>
  <c r="Z1212" i="5"/>
  <c r="Z1211" i="5" s="1"/>
  <c r="AC1211" i="5" s="1"/>
  <c r="AA1212" i="5"/>
  <c r="AA1211" i="5" s="1"/>
  <c r="AD1211" i="5" s="1"/>
  <c r="Y1212" i="5"/>
  <c r="Y1211" i="5" s="1"/>
  <c r="AB1211" i="5" s="1"/>
  <c r="Z1209" i="5"/>
  <c r="Z1208" i="5" s="1"/>
  <c r="AA1209" i="5"/>
  <c r="AA1208" i="5" s="1"/>
  <c r="AC1210" i="5"/>
  <c r="AD1210" i="5"/>
  <c r="AB1213" i="5"/>
  <c r="AC1213" i="5"/>
  <c r="AD1213" i="5"/>
  <c r="Y222" i="5"/>
  <c r="Y221" i="5" s="1"/>
  <c r="AC222" i="5"/>
  <c r="AD222" i="5"/>
  <c r="Z221" i="5"/>
  <c r="AC221" i="5" s="1"/>
  <c r="AA221" i="5"/>
  <c r="AD221" i="5" s="1"/>
  <c r="Y359" i="5"/>
  <c r="Y358" i="5" s="1"/>
  <c r="Y357" i="5" s="1"/>
  <c r="Y356" i="5" s="1"/>
  <c r="AC359" i="5"/>
  <c r="AD359" i="5"/>
  <c r="Z358" i="5"/>
  <c r="Z357" i="5" s="1"/>
  <c r="AA358" i="5"/>
  <c r="AD358" i="5" s="1"/>
  <c r="Y65" i="5"/>
  <c r="AB65" i="5" s="1"/>
  <c r="AC65" i="5"/>
  <c r="AD65" i="5"/>
  <c r="Z64" i="5"/>
  <c r="Z63" i="5" s="1"/>
  <c r="Z62" i="5" s="1"/>
  <c r="AA64" i="5"/>
  <c r="AA63" i="5" s="1"/>
  <c r="AA62" i="5" s="1"/>
  <c r="Z690" i="5"/>
  <c r="AC690" i="5" s="1"/>
  <c r="AA690" i="5"/>
  <c r="AA689" i="5" s="1"/>
  <c r="AD689" i="5" s="1"/>
  <c r="Z687" i="5"/>
  <c r="Z686" i="5" s="1"/>
  <c r="AC686" i="5" s="1"/>
  <c r="AA687" i="5"/>
  <c r="AD687" i="5" s="1"/>
  <c r="Z684" i="5"/>
  <c r="AC684" i="5" s="1"/>
  <c r="AA684" i="5"/>
  <c r="AD684" i="5" s="1"/>
  <c r="AC687" i="5"/>
  <c r="Y1013" i="5"/>
  <c r="Y690" i="5" s="1"/>
  <c r="Y689" i="5" s="1"/>
  <c r="Y1010" i="5"/>
  <c r="AB1010" i="5" s="1"/>
  <c r="Y1007" i="5"/>
  <c r="Y684" i="5" s="1"/>
  <c r="Y683" i="5" s="1"/>
  <c r="Z1012" i="5"/>
  <c r="Z1011" i="5" s="1"/>
  <c r="AC1011" i="5" s="1"/>
  <c r="AA1012" i="5"/>
  <c r="AA1011" i="5" s="1"/>
  <c r="AD1011" i="5" s="1"/>
  <c r="Z1009" i="5"/>
  <c r="Z1008" i="5" s="1"/>
  <c r="AC1008" i="5" s="1"/>
  <c r="AA1009" i="5"/>
  <c r="AD1009" i="5" s="1"/>
  <c r="Z1006" i="5"/>
  <c r="Z1005" i="5" s="1"/>
  <c r="AA1006" i="5"/>
  <c r="AD1006" i="5" s="1"/>
  <c r="AC1007" i="5"/>
  <c r="AD1007" i="5"/>
  <c r="AC1010" i="5"/>
  <c r="AD1010" i="5"/>
  <c r="AC1013" i="5"/>
  <c r="AD1013" i="5"/>
  <c r="Z49" i="5"/>
  <c r="Z48" i="5" s="1"/>
  <c r="AA49" i="5"/>
  <c r="AA48" i="5" s="1"/>
  <c r="AA47" i="5" s="1"/>
  <c r="Y50" i="5"/>
  <c r="Y49" i="5" s="1"/>
  <c r="AC50" i="5"/>
  <c r="AD50" i="5"/>
  <c r="P278" i="5" l="1"/>
  <c r="R148" i="5"/>
  <c r="Q311" i="5"/>
  <c r="R660" i="5"/>
  <c r="R153" i="5"/>
  <c r="O147" i="5"/>
  <c r="O146" i="5" s="1"/>
  <c r="O145" i="5" s="1"/>
  <c r="J1558" i="5"/>
  <c r="Q1286" i="5"/>
  <c r="O747" i="5"/>
  <c r="R747" i="5" s="1"/>
  <c r="T796" i="5"/>
  <c r="S577" i="5"/>
  <c r="T1444" i="5"/>
  <c r="Z677" i="5"/>
  <c r="AC677" i="5" s="1"/>
  <c r="K1168" i="5"/>
  <c r="J1237" i="5"/>
  <c r="R925" i="5"/>
  <c r="P1296" i="5"/>
  <c r="M36" i="5"/>
  <c r="M35" i="5" s="1"/>
  <c r="M34" i="5" s="1"/>
  <c r="M33" i="5" s="1"/>
  <c r="P262" i="5"/>
  <c r="P210" i="5"/>
  <c r="M230" i="5"/>
  <c r="M229" i="5" s="1"/>
  <c r="M219" i="5" s="1"/>
  <c r="R496" i="5"/>
  <c r="O920" i="5"/>
  <c r="N775" i="5"/>
  <c r="N774" i="5" s="1"/>
  <c r="R815" i="5"/>
  <c r="R1039" i="5"/>
  <c r="S639" i="5"/>
  <c r="P855" i="5"/>
  <c r="P925" i="5"/>
  <c r="J586" i="5"/>
  <c r="P586" i="5" s="1"/>
  <c r="R1188" i="5"/>
  <c r="M1659" i="5"/>
  <c r="M1658" i="5" s="1"/>
  <c r="M1652" i="5" s="1"/>
  <c r="R926" i="5"/>
  <c r="J1348" i="5"/>
  <c r="Q1372" i="5"/>
  <c r="P1544" i="5"/>
  <c r="J1188" i="5"/>
  <c r="J1187" i="5" s="1"/>
  <c r="P1187" i="5" s="1"/>
  <c r="P1543" i="5"/>
  <c r="P1542" i="5"/>
  <c r="J527" i="5"/>
  <c r="J1295" i="5"/>
  <c r="J1294" i="5" s="1"/>
  <c r="J1293" i="5" s="1"/>
  <c r="T317" i="5"/>
  <c r="R271" i="5"/>
  <c r="O384" i="5"/>
  <c r="P481" i="5"/>
  <c r="R270" i="5"/>
  <c r="Q489" i="5"/>
  <c r="R484" i="5"/>
  <c r="O579" i="5"/>
  <c r="O578" i="5" s="1"/>
  <c r="O577" i="5" s="1"/>
  <c r="O911" i="5"/>
  <c r="O907" i="5" s="1"/>
  <c r="O906" i="5" s="1"/>
  <c r="N933" i="5"/>
  <c r="N932" i="5" s="1"/>
  <c r="R556" i="5"/>
  <c r="O808" i="5"/>
  <c r="O803" i="5" s="1"/>
  <c r="P851" i="5"/>
  <c r="P926" i="5"/>
  <c r="P1190" i="5"/>
  <c r="P1265" i="5"/>
  <c r="Q1317" i="5"/>
  <c r="S1398" i="5"/>
  <c r="J1263" i="5"/>
  <c r="R1472" i="5"/>
  <c r="R1532" i="5"/>
  <c r="Q1614" i="5"/>
  <c r="P1663" i="5"/>
  <c r="Q1569" i="5"/>
  <c r="U905" i="5"/>
  <c r="P1521" i="5"/>
  <c r="O1108" i="5"/>
  <c r="O1107" i="5" s="1"/>
  <c r="O1106" i="5" s="1"/>
  <c r="R614" i="5"/>
  <c r="O551" i="5"/>
  <c r="O550" i="5" s="1"/>
  <c r="S840" i="5"/>
  <c r="U1234" i="5"/>
  <c r="Q1379" i="5"/>
  <c r="R1473" i="5"/>
  <c r="U1507" i="5"/>
  <c r="Q1572" i="5"/>
  <c r="J1548" i="5"/>
  <c r="J1547" i="5" s="1"/>
  <c r="Q1613" i="5"/>
  <c r="S1444" i="5"/>
  <c r="Q1594" i="5"/>
  <c r="N1663" i="5"/>
  <c r="Q1663" i="5" s="1"/>
  <c r="Q1570" i="5"/>
  <c r="U1065" i="5"/>
  <c r="R1182" i="5"/>
  <c r="T1165" i="5"/>
  <c r="M1086" i="5"/>
  <c r="N1237" i="5"/>
  <c r="N1236" i="5" s="1"/>
  <c r="N1235" i="5" s="1"/>
  <c r="N1234" i="5" s="1"/>
  <c r="T577" i="5"/>
  <c r="S1105" i="5"/>
  <c r="AA631" i="5"/>
  <c r="AD631" i="5" s="1"/>
  <c r="N327" i="5"/>
  <c r="N319" i="5" s="1"/>
  <c r="N318" i="5" s="1"/>
  <c r="M387" i="5"/>
  <c r="M386" i="5" s="1"/>
  <c r="M385" i="5" s="1"/>
  <c r="M455" i="5"/>
  <c r="M454" i="5" s="1"/>
  <c r="M435" i="5" s="1"/>
  <c r="M434" i="5" s="1"/>
  <c r="T474" i="5"/>
  <c r="Q615" i="5"/>
  <c r="R669" i="5"/>
  <c r="R782" i="5"/>
  <c r="N640" i="5"/>
  <c r="N639" i="5" s="1"/>
  <c r="O1076" i="5"/>
  <c r="O1071" i="5" s="1"/>
  <c r="S796" i="5"/>
  <c r="R842" i="5"/>
  <c r="M1038" i="5"/>
  <c r="M1037" i="5" s="1"/>
  <c r="M1036" i="5" s="1"/>
  <c r="T858" i="5"/>
  <c r="T846" i="5" s="1"/>
  <c r="R1102" i="5"/>
  <c r="S1165" i="5"/>
  <c r="T1398" i="5"/>
  <c r="T905" i="5"/>
  <c r="Q1038" i="5"/>
  <c r="N1541" i="5"/>
  <c r="O1555" i="5"/>
  <c r="J1383" i="5"/>
  <c r="P1383" i="5" s="1"/>
  <c r="P1504" i="5"/>
  <c r="Q1678" i="5"/>
  <c r="P1688" i="5"/>
  <c r="K1447" i="5"/>
  <c r="AA536" i="5"/>
  <c r="AD536" i="5" s="1"/>
  <c r="N1511" i="5"/>
  <c r="N1510" i="5" s="1"/>
  <c r="N1509" i="5" s="1"/>
  <c r="N1508" i="5" s="1"/>
  <c r="N859" i="5"/>
  <c r="N858" i="5" s="1"/>
  <c r="N846" i="5" s="1"/>
  <c r="N840" i="5" s="1"/>
  <c r="O819" i="5"/>
  <c r="M1605" i="5"/>
  <c r="K985" i="5"/>
  <c r="P997" i="5"/>
  <c r="L1181" i="5"/>
  <c r="K1076" i="5"/>
  <c r="K1071" i="5" s="1"/>
  <c r="T1234" i="5"/>
  <c r="S1065" i="5"/>
  <c r="P1122" i="5"/>
  <c r="P1386" i="5"/>
  <c r="Q1130" i="5"/>
  <c r="Q1245" i="5"/>
  <c r="S1555" i="5"/>
  <c r="Q1474" i="5"/>
  <c r="P1614" i="5"/>
  <c r="P1666" i="5"/>
  <c r="M911" i="5"/>
  <c r="P911" i="5" s="1"/>
  <c r="O1150" i="5"/>
  <c r="N796" i="5"/>
  <c r="P489" i="5"/>
  <c r="Y707" i="5"/>
  <c r="AB707" i="5" s="1"/>
  <c r="P130" i="5"/>
  <c r="Q214" i="5"/>
  <c r="P250" i="5"/>
  <c r="U384" i="5"/>
  <c r="Q477" i="5"/>
  <c r="S521" i="5"/>
  <c r="S516" i="5" s="1"/>
  <c r="Q574" i="5"/>
  <c r="R806" i="5"/>
  <c r="U796" i="5"/>
  <c r="R568" i="5"/>
  <c r="R813" i="5"/>
  <c r="S962" i="5"/>
  <c r="R829" i="5"/>
  <c r="K907" i="5"/>
  <c r="P1120" i="5"/>
  <c r="P1088" i="5"/>
  <c r="Q1386" i="5"/>
  <c r="P1119" i="5"/>
  <c r="M1674" i="5"/>
  <c r="M1673" i="5" s="1"/>
  <c r="M1672" i="5" s="1"/>
  <c r="M1671" i="5" s="1"/>
  <c r="P1685" i="5"/>
  <c r="P1385" i="5"/>
  <c r="Q1429" i="5"/>
  <c r="P1684" i="5"/>
  <c r="AD966" i="5"/>
  <c r="M549" i="5"/>
  <c r="T663" i="5"/>
  <c r="R770" i="5"/>
  <c r="P959" i="5"/>
  <c r="AD965" i="5"/>
  <c r="Z694" i="5"/>
  <c r="AC694" i="5" s="1"/>
  <c r="R659" i="5"/>
  <c r="R822" i="5"/>
  <c r="R553" i="5"/>
  <c r="O766" i="5"/>
  <c r="O765" i="5" s="1"/>
  <c r="O764" i="5" s="1"/>
  <c r="O886" i="5"/>
  <c r="K974" i="5"/>
  <c r="Q974" i="5" s="1"/>
  <c r="Q888" i="5"/>
  <c r="S905" i="5"/>
  <c r="AB1491" i="5"/>
  <c r="O319" i="5"/>
  <c r="O318" i="5" s="1"/>
  <c r="O317" i="5" s="1"/>
  <c r="J455" i="5"/>
  <c r="U486" i="5"/>
  <c r="U474" i="5" s="1"/>
  <c r="U467" i="5" s="1"/>
  <c r="O933" i="5"/>
  <c r="O932" i="5" s="1"/>
  <c r="O931" i="5" s="1"/>
  <c r="O1139" i="5"/>
  <c r="O1105" i="5" s="1"/>
  <c r="N1199" i="5"/>
  <c r="T1605" i="5"/>
  <c r="O1500" i="5"/>
  <c r="O1484" i="5" s="1"/>
  <c r="O1483" i="5" s="1"/>
  <c r="R1632" i="5"/>
  <c r="Q1466" i="5"/>
  <c r="T969" i="5"/>
  <c r="T962" i="5" s="1"/>
  <c r="M992" i="5"/>
  <c r="R1162" i="5"/>
  <c r="Q1222" i="5"/>
  <c r="N1046" i="5"/>
  <c r="N1045" i="5" s="1"/>
  <c r="R1402" i="5"/>
  <c r="R1158" i="5"/>
  <c r="K277" i="5"/>
  <c r="Q277" i="5" s="1"/>
  <c r="Q278" i="5"/>
  <c r="M1201" i="5"/>
  <c r="P1202" i="5"/>
  <c r="O1358" i="5"/>
  <c r="O1357" i="5" s="1"/>
  <c r="O1356" i="5" s="1"/>
  <c r="O1355" i="5" s="1"/>
  <c r="AC681" i="5"/>
  <c r="N317" i="5"/>
  <c r="P311" i="5"/>
  <c r="T467" i="5"/>
  <c r="U577" i="5"/>
  <c r="M664" i="5"/>
  <c r="S486" i="5"/>
  <c r="S474" i="5" s="1"/>
  <c r="S467" i="5" s="1"/>
  <c r="O521" i="5"/>
  <c r="O516" i="5" s="1"/>
  <c r="K824" i="5"/>
  <c r="Q824" i="5" s="1"/>
  <c r="R1091" i="5"/>
  <c r="O743" i="5"/>
  <c r="Q1395" i="5"/>
  <c r="Q944" i="5"/>
  <c r="T1065" i="5"/>
  <c r="N1091" i="5"/>
  <c r="N1086" i="5" s="1"/>
  <c r="P1251" i="5"/>
  <c r="U1605" i="5"/>
  <c r="R1675" i="5"/>
  <c r="O1447" i="5"/>
  <c r="O1446" i="5" s="1"/>
  <c r="O1445" i="5" s="1"/>
  <c r="O1444" i="5" s="1"/>
  <c r="P1675" i="5"/>
  <c r="M953" i="5"/>
  <c r="P954" i="5"/>
  <c r="K1427" i="5"/>
  <c r="Q1428" i="5"/>
  <c r="P20" i="5"/>
  <c r="M182" i="5"/>
  <c r="R284" i="5"/>
  <c r="Q471" i="5"/>
  <c r="M521" i="5"/>
  <c r="M516" i="5" s="1"/>
  <c r="P891" i="5"/>
  <c r="T840" i="5"/>
  <c r="Q1088" i="5"/>
  <c r="N1401" i="5"/>
  <c r="N1400" i="5" s="1"/>
  <c r="N1399" i="5" s="1"/>
  <c r="N1398" i="5" s="1"/>
  <c r="Q1142" i="5"/>
  <c r="P1359" i="5"/>
  <c r="O1230" i="5"/>
  <c r="R1231" i="5"/>
  <c r="P1179" i="5"/>
  <c r="P1613" i="5"/>
  <c r="R115" i="5"/>
  <c r="M166" i="5"/>
  <c r="M165" i="5" s="1"/>
  <c r="M164" i="5" s="1"/>
  <c r="P141" i="5"/>
  <c r="M181" i="5"/>
  <c r="M180" i="5" s="1"/>
  <c r="T639" i="5"/>
  <c r="Q37" i="5"/>
  <c r="R173" i="5"/>
  <c r="N254" i="5"/>
  <c r="U317" i="5"/>
  <c r="S317" i="5"/>
  <c r="R497" i="5"/>
  <c r="K74" i="5"/>
  <c r="R29" i="5"/>
  <c r="T73" i="5"/>
  <c r="T72" i="5" s="1"/>
  <c r="T71" i="5" s="1"/>
  <c r="P29" i="5"/>
  <c r="N182" i="5"/>
  <c r="N181" i="5" s="1"/>
  <c r="N180" i="5" s="1"/>
  <c r="R264" i="5"/>
  <c r="P450" i="5"/>
  <c r="N291" i="5"/>
  <c r="N276" i="5" s="1"/>
  <c r="N275" i="5" s="1"/>
  <c r="N230" i="5"/>
  <c r="N229" i="5" s="1"/>
  <c r="N219" i="5" s="1"/>
  <c r="O92" i="5"/>
  <c r="O73" i="5" s="1"/>
  <c r="O72" i="5" s="1"/>
  <c r="O71" i="5" s="1"/>
  <c r="O182" i="5"/>
  <c r="O181" i="5" s="1"/>
  <c r="O180" i="5" s="1"/>
  <c r="Q195" i="5"/>
  <c r="O18" i="5"/>
  <c r="O17" i="5" s="1"/>
  <c r="O230" i="5"/>
  <c r="P768" i="5"/>
  <c r="P669" i="5"/>
  <c r="P782" i="5"/>
  <c r="P771" i="5"/>
  <c r="Q852" i="5"/>
  <c r="P666" i="5"/>
  <c r="Q519" i="5"/>
  <c r="P810" i="5"/>
  <c r="P829" i="5"/>
  <c r="R810" i="5"/>
  <c r="L1658" i="5"/>
  <c r="O36" i="5"/>
  <c r="O35" i="5" s="1"/>
  <c r="O34" i="5" s="1"/>
  <c r="O33" i="5" s="1"/>
  <c r="Q167" i="5"/>
  <c r="K166" i="5"/>
  <c r="R251" i="5"/>
  <c r="R321" i="5"/>
  <c r="P329" i="5"/>
  <c r="J328" i="5"/>
  <c r="O229" i="5"/>
  <c r="K327" i="5"/>
  <c r="Q327" i="5" s="1"/>
  <c r="Q328" i="5"/>
  <c r="Q430" i="5"/>
  <c r="K429" i="5"/>
  <c r="Q456" i="5"/>
  <c r="Q320" i="5"/>
  <c r="Q488" i="5"/>
  <c r="K487" i="5"/>
  <c r="P553" i="5"/>
  <c r="J552" i="5"/>
  <c r="P552" i="5" s="1"/>
  <c r="L504" i="5"/>
  <c r="R504" i="5" s="1"/>
  <c r="R505" i="5"/>
  <c r="K521" i="5"/>
  <c r="Q800" i="5"/>
  <c r="K799" i="5"/>
  <c r="L542" i="5"/>
  <c r="R543" i="5"/>
  <c r="Q958" i="5"/>
  <c r="K957" i="5"/>
  <c r="Q957" i="5" s="1"/>
  <c r="P825" i="5"/>
  <c r="J824" i="5"/>
  <c r="P812" i="5"/>
  <c r="R847" i="5"/>
  <c r="Q954" i="5"/>
  <c r="Q1024" i="5"/>
  <c r="Q1072" i="5"/>
  <c r="J1145" i="5"/>
  <c r="P1146" i="5"/>
  <c r="R1181" i="5"/>
  <c r="L1180" i="5"/>
  <c r="Q1047" i="5"/>
  <c r="K1046" i="5"/>
  <c r="Q1168" i="5"/>
  <c r="K1167" i="5"/>
  <c r="K1188" i="5"/>
  <c r="Q1189" i="5"/>
  <c r="L1269" i="5"/>
  <c r="R1285" i="5"/>
  <c r="L1358" i="5"/>
  <c r="R1359" i="5"/>
  <c r="P1392" i="5"/>
  <c r="Q1151" i="5"/>
  <c r="Q926" i="5"/>
  <c r="R1109" i="5"/>
  <c r="L1108" i="5"/>
  <c r="P1136" i="5"/>
  <c r="R1202" i="5"/>
  <c r="L1201" i="5"/>
  <c r="R1309" i="5"/>
  <c r="L1308" i="5"/>
  <c r="L589" i="5"/>
  <c r="R589" i="5" s="1"/>
  <c r="R590" i="5"/>
  <c r="K881" i="5"/>
  <c r="Q881" i="5" s="1"/>
  <c r="Q882" i="5"/>
  <c r="R1423" i="5"/>
  <c r="L1422" i="5"/>
  <c r="P1531" i="5"/>
  <c r="J1530" i="5"/>
  <c r="K1631" i="5"/>
  <c r="Q1632" i="5"/>
  <c r="P1480" i="5"/>
  <c r="P1558" i="5"/>
  <c r="J1557" i="5"/>
  <c r="L1321" i="5"/>
  <c r="R1322" i="5"/>
  <c r="N743" i="5"/>
  <c r="N663" i="5" s="1"/>
  <c r="N627" i="5" s="1"/>
  <c r="M1398" i="5"/>
  <c r="T1507" i="5"/>
  <c r="K1547" i="5"/>
  <c r="Q1547" i="5" s="1"/>
  <c r="Q1548" i="5"/>
  <c r="P1594" i="5"/>
  <c r="J1593" i="5"/>
  <c r="N1639" i="5"/>
  <c r="N1629" i="5" s="1"/>
  <c r="L1558" i="5"/>
  <c r="R1559" i="5"/>
  <c r="AD537" i="5"/>
  <c r="L58" i="5"/>
  <c r="R59" i="5"/>
  <c r="R78" i="5"/>
  <c r="U73" i="5"/>
  <c r="U72" i="5" s="1"/>
  <c r="U71" i="5" s="1"/>
  <c r="U16" i="5" s="1"/>
  <c r="R20" i="5"/>
  <c r="L36" i="5"/>
  <c r="P59" i="5"/>
  <c r="J58" i="5"/>
  <c r="Q130" i="5"/>
  <c r="K129" i="5"/>
  <c r="N18" i="5"/>
  <c r="N17" i="5" s="1"/>
  <c r="Q19" i="5"/>
  <c r="P99" i="5"/>
  <c r="Q41" i="5"/>
  <c r="K40" i="5"/>
  <c r="R96" i="5"/>
  <c r="L92" i="5"/>
  <c r="R92" i="5" s="1"/>
  <c r="Q109" i="5"/>
  <c r="K108" i="5"/>
  <c r="Q108" i="5" s="1"/>
  <c r="R110" i="5"/>
  <c r="L109" i="5"/>
  <c r="L146" i="5"/>
  <c r="R147" i="5"/>
  <c r="P28" i="5"/>
  <c r="J139" i="5"/>
  <c r="P140" i="5"/>
  <c r="J238" i="5"/>
  <c r="P238" i="5" s="1"/>
  <c r="P239" i="5"/>
  <c r="J128" i="5"/>
  <c r="P128" i="5" s="1"/>
  <c r="P129" i="5"/>
  <c r="K182" i="5"/>
  <c r="T219" i="5"/>
  <c r="T228" i="5"/>
  <c r="Q241" i="5"/>
  <c r="Q258" i="5"/>
  <c r="P277" i="5"/>
  <c r="L328" i="5"/>
  <c r="R329" i="5"/>
  <c r="U219" i="5"/>
  <c r="U228" i="5"/>
  <c r="U163" i="5" s="1"/>
  <c r="R254" i="5"/>
  <c r="R211" i="5"/>
  <c r="Q337" i="5"/>
  <c r="S384" i="5"/>
  <c r="R304" i="5"/>
  <c r="R344" i="5"/>
  <c r="L343" i="5"/>
  <c r="J387" i="5"/>
  <c r="P388" i="5"/>
  <c r="P231" i="5"/>
  <c r="J230" i="5"/>
  <c r="M254" i="5"/>
  <c r="P254" i="5" s="1"/>
  <c r="K387" i="5"/>
  <c r="Q417" i="5"/>
  <c r="O455" i="5"/>
  <c r="O454" i="5" s="1"/>
  <c r="O435" i="5" s="1"/>
  <c r="O434" i="5" s="1"/>
  <c r="R277" i="5"/>
  <c r="P417" i="5"/>
  <c r="N439" i="5"/>
  <c r="Q440" i="5"/>
  <c r="L387" i="5"/>
  <c r="P490" i="5"/>
  <c r="N522" i="5"/>
  <c r="Q522" i="5" s="1"/>
  <c r="U549" i="5"/>
  <c r="P491" i="5"/>
  <c r="L595" i="5"/>
  <c r="R596" i="5"/>
  <c r="K613" i="5"/>
  <c r="Q613" i="5" s="1"/>
  <c r="Q614" i="5"/>
  <c r="M766" i="5"/>
  <c r="M765" i="5" s="1"/>
  <c r="M764" i="5" s="1"/>
  <c r="Q484" i="5"/>
  <c r="K483" i="5"/>
  <c r="S549" i="5"/>
  <c r="L570" i="5"/>
  <c r="R570" i="5" s="1"/>
  <c r="R571" i="5"/>
  <c r="P591" i="5"/>
  <c r="J590" i="5"/>
  <c r="K622" i="5"/>
  <c r="Q623" i="5"/>
  <c r="T549" i="5"/>
  <c r="Q657" i="5"/>
  <c r="K656" i="5"/>
  <c r="L777" i="5"/>
  <c r="R781" i="5"/>
  <c r="P809" i="5"/>
  <c r="J808" i="5"/>
  <c r="Q813" i="5"/>
  <c r="K812" i="5"/>
  <c r="Q812" i="5" s="1"/>
  <c r="N487" i="5"/>
  <c r="N486" i="5" s="1"/>
  <c r="N474" i="5" s="1"/>
  <c r="M900" i="5"/>
  <c r="P901" i="5"/>
  <c r="K579" i="5"/>
  <c r="Q583" i="5"/>
  <c r="P799" i="5"/>
  <c r="J798" i="5"/>
  <c r="P815" i="5"/>
  <c r="O905" i="5"/>
  <c r="N931" i="5"/>
  <c r="L551" i="5"/>
  <c r="R555" i="5"/>
  <c r="P583" i="5"/>
  <c r="J579" i="5"/>
  <c r="P659" i="5"/>
  <c r="R768" i="5"/>
  <c r="P805" i="5"/>
  <c r="J804" i="5"/>
  <c r="M824" i="5"/>
  <c r="M819" i="5" s="1"/>
  <c r="Q872" i="5"/>
  <c r="K871" i="5"/>
  <c r="P889" i="5"/>
  <c r="J888" i="5"/>
  <c r="K644" i="5"/>
  <c r="Q645" i="5"/>
  <c r="P656" i="5"/>
  <c r="J655" i="5"/>
  <c r="O663" i="5"/>
  <c r="R937" i="5"/>
  <c r="L933" i="5"/>
  <c r="P949" i="5"/>
  <c r="Q959" i="5"/>
  <c r="P646" i="5"/>
  <c r="M645" i="5"/>
  <c r="R997" i="5"/>
  <c r="P559" i="5"/>
  <c r="J558" i="5"/>
  <c r="L743" i="5"/>
  <c r="R744" i="5"/>
  <c r="Q805" i="5"/>
  <c r="K804" i="5"/>
  <c r="P822" i="5"/>
  <c r="P826" i="5"/>
  <c r="M859" i="5"/>
  <c r="P892" i="5"/>
  <c r="J906" i="5"/>
  <c r="L1047" i="5"/>
  <c r="R1048" i="5"/>
  <c r="M1055" i="5"/>
  <c r="P1055" i="5" s="1"/>
  <c r="P1056" i="5"/>
  <c r="M1234" i="5"/>
  <c r="M1355" i="5"/>
  <c r="P527" i="5"/>
  <c r="N527" i="5"/>
  <c r="Q527" i="5" s="1"/>
  <c r="P813" i="5"/>
  <c r="M907" i="5"/>
  <c r="M906" i="5" s="1"/>
  <c r="M905" i="5" s="1"/>
  <c r="R949" i="5"/>
  <c r="J992" i="5"/>
  <c r="P992" i="5" s="1"/>
  <c r="P993" i="5"/>
  <c r="R1068" i="5"/>
  <c r="Q1073" i="5"/>
  <c r="R1076" i="5"/>
  <c r="R1092" i="5"/>
  <c r="L1100" i="5"/>
  <c r="R1101" i="5"/>
  <c r="R1122" i="5"/>
  <c r="L1121" i="5"/>
  <c r="R1141" i="5"/>
  <c r="L1140" i="5"/>
  <c r="P1151" i="5"/>
  <c r="J1150" i="5"/>
  <c r="J1168" i="5"/>
  <c r="P1169" i="5"/>
  <c r="O1221" i="5"/>
  <c r="O1205" i="5" s="1"/>
  <c r="O1199" i="5" s="1"/>
  <c r="P1237" i="5"/>
  <c r="J1236" i="5"/>
  <c r="P1286" i="5"/>
  <c r="J1285" i="5"/>
  <c r="Q1295" i="5"/>
  <c r="K1294" i="5"/>
  <c r="L1024" i="5"/>
  <c r="R1024" i="5" s="1"/>
  <c r="R1025" i="5"/>
  <c r="Q820" i="5"/>
  <c r="K819" i="5"/>
  <c r="Q819" i="5" s="1"/>
  <c r="R841" i="5"/>
  <c r="P882" i="5"/>
  <c r="J881" i="5"/>
  <c r="P881" i="5" s="1"/>
  <c r="P1038" i="5"/>
  <c r="J1037" i="5"/>
  <c r="J1108" i="5"/>
  <c r="P1109" i="5"/>
  <c r="Q1169" i="5"/>
  <c r="P1195" i="5"/>
  <c r="J1194" i="5"/>
  <c r="R1258" i="5"/>
  <c r="L1257" i="5"/>
  <c r="P1323" i="5"/>
  <c r="R1379" i="5"/>
  <c r="L1378" i="5"/>
  <c r="K1401" i="5"/>
  <c r="Q1402" i="5"/>
  <c r="N1444" i="5"/>
  <c r="Q636" i="5"/>
  <c r="Q925" i="5"/>
  <c r="Q943" i="5"/>
  <c r="J957" i="5"/>
  <c r="P957" i="5" s="1"/>
  <c r="P958" i="5"/>
  <c r="P1067" i="5"/>
  <c r="J1066" i="5"/>
  <c r="N1076" i="5"/>
  <c r="K1108" i="5"/>
  <c r="P1121" i="5"/>
  <c r="R1147" i="5"/>
  <c r="P1176" i="5"/>
  <c r="Q1201" i="5"/>
  <c r="K1200" i="5"/>
  <c r="M1221" i="5"/>
  <c r="M1205" i="5" s="1"/>
  <c r="M1295" i="5"/>
  <c r="Q1308" i="5"/>
  <c r="K1307" i="5"/>
  <c r="P1259" i="5"/>
  <c r="M1076" i="5"/>
  <c r="M1071" i="5" s="1"/>
  <c r="M1065" i="5" s="1"/>
  <c r="Q1422" i="5"/>
  <c r="K1421" i="5"/>
  <c r="J1427" i="5"/>
  <c r="P1428" i="5"/>
  <c r="J1447" i="5"/>
  <c r="P1448" i="5"/>
  <c r="P1512" i="5"/>
  <c r="Q1544" i="5"/>
  <c r="T1555" i="5"/>
  <c r="R1626" i="5"/>
  <c r="O1630" i="5"/>
  <c r="R1631" i="5"/>
  <c r="R1641" i="5"/>
  <c r="R1660" i="5"/>
  <c r="Q1688" i="5"/>
  <c r="K1510" i="5"/>
  <c r="P1548" i="5"/>
  <c r="P1559" i="5"/>
  <c r="L1579" i="5"/>
  <c r="R1580" i="5"/>
  <c r="J1608" i="5"/>
  <c r="P1609" i="5"/>
  <c r="Q1640" i="5"/>
  <c r="L907" i="5"/>
  <c r="P1188" i="5"/>
  <c r="M1447" i="5"/>
  <c r="M1446" i="5" s="1"/>
  <c r="M1445" i="5" s="1"/>
  <c r="M1444" i="5" s="1"/>
  <c r="L1478" i="5"/>
  <c r="R1479" i="5"/>
  <c r="Q1532" i="5"/>
  <c r="P1572" i="5"/>
  <c r="N1654" i="5"/>
  <c r="Q1655" i="5"/>
  <c r="J1674" i="5"/>
  <c r="R1329" i="5"/>
  <c r="L1328" i="5"/>
  <c r="L1390" i="5"/>
  <c r="R1391" i="5"/>
  <c r="R1428" i="5"/>
  <c r="L1427" i="5"/>
  <c r="K1437" i="5"/>
  <c r="O1511" i="5"/>
  <c r="O1510" i="5" s="1"/>
  <c r="O1509" i="5" s="1"/>
  <c r="O1508" i="5" s="1"/>
  <c r="O1507" i="5" s="1"/>
  <c r="P1687" i="5"/>
  <c r="L1436" i="5"/>
  <c r="R1437" i="5"/>
  <c r="P1598" i="5"/>
  <c r="J1597" i="5"/>
  <c r="P1597" i="5" s="1"/>
  <c r="R1609" i="5"/>
  <c r="L1608" i="5"/>
  <c r="Q1649" i="5"/>
  <c r="R1500" i="5"/>
  <c r="K17" i="5"/>
  <c r="J92" i="5"/>
  <c r="P92" i="5" s="1"/>
  <c r="P96" i="5"/>
  <c r="N166" i="5"/>
  <c r="N165" i="5" s="1"/>
  <c r="N164" i="5" s="1"/>
  <c r="K347" i="5"/>
  <c r="Q348" i="5"/>
  <c r="L412" i="5"/>
  <c r="R413" i="5"/>
  <c r="K475" i="5"/>
  <c r="Q476" i="5"/>
  <c r="L605" i="5"/>
  <c r="R606" i="5"/>
  <c r="K551" i="5"/>
  <c r="Q555" i="5"/>
  <c r="P568" i="5"/>
  <c r="J567" i="5"/>
  <c r="Q666" i="5"/>
  <c r="K665" i="5"/>
  <c r="Q665" i="5" s="1"/>
  <c r="O859" i="5"/>
  <c r="R860" i="5"/>
  <c r="P607" i="5"/>
  <c r="J606" i="5"/>
  <c r="R993" i="5"/>
  <c r="L992" i="5"/>
  <c r="R992" i="5" s="1"/>
  <c r="Q782" i="5"/>
  <c r="K781" i="5"/>
  <c r="Q985" i="5"/>
  <c r="R519" i="5"/>
  <c r="L518" i="5"/>
  <c r="U1292" i="5"/>
  <c r="U1271" i="5"/>
  <c r="N920" i="5"/>
  <c r="Q920" i="5" s="1"/>
  <c r="Q921" i="5"/>
  <c r="Q851" i="5"/>
  <c r="Q1037" i="5"/>
  <c r="K1036" i="5"/>
  <c r="Q1036" i="5" s="1"/>
  <c r="P1322" i="5"/>
  <c r="J1321" i="5"/>
  <c r="Q635" i="5"/>
  <c r="K634" i="5"/>
  <c r="U1105" i="5"/>
  <c r="R1146" i="5"/>
  <c r="L1145" i="5"/>
  <c r="R1145" i="5" s="1"/>
  <c r="Q1329" i="5"/>
  <c r="P1538" i="5"/>
  <c r="J1537" i="5"/>
  <c r="R1465" i="5"/>
  <c r="L1464" i="5"/>
  <c r="Q1371" i="5"/>
  <c r="K1370" i="5"/>
  <c r="R1484" i="5"/>
  <c r="L1483" i="5"/>
  <c r="R1483" i="5" s="1"/>
  <c r="Q74" i="5"/>
  <c r="P84" i="5"/>
  <c r="J83" i="5"/>
  <c r="K96" i="5"/>
  <c r="Q97" i="5"/>
  <c r="J109" i="5"/>
  <c r="P110" i="5"/>
  <c r="M73" i="5"/>
  <c r="M72" i="5" s="1"/>
  <c r="M71" i="5" s="1"/>
  <c r="T16" i="5"/>
  <c r="R130" i="5"/>
  <c r="L129" i="5"/>
  <c r="J167" i="5"/>
  <c r="P168" i="5"/>
  <c r="Q148" i="5"/>
  <c r="M291" i="5"/>
  <c r="P291" i="5" s="1"/>
  <c r="R167" i="5"/>
  <c r="L166" i="5"/>
  <c r="Q254" i="5"/>
  <c r="Q270" i="5"/>
  <c r="K269" i="5"/>
  <c r="L310" i="5"/>
  <c r="R310" i="5" s="1"/>
  <c r="R311" i="5"/>
  <c r="J342" i="5"/>
  <c r="P343" i="5"/>
  <c r="M331" i="5"/>
  <c r="P332" i="5"/>
  <c r="N387" i="5"/>
  <c r="N386" i="5" s="1"/>
  <c r="N385" i="5" s="1"/>
  <c r="N384" i="5" s="1"/>
  <c r="Q388" i="5"/>
  <c r="P320" i="5"/>
  <c r="Q379" i="5"/>
  <c r="K378" i="5"/>
  <c r="J454" i="5"/>
  <c r="P454" i="5" s="1"/>
  <c r="K469" i="5"/>
  <c r="Q470" i="5"/>
  <c r="R278" i="5"/>
  <c r="R380" i="5"/>
  <c r="L379" i="5"/>
  <c r="L428" i="5"/>
  <c r="R428" i="5" s="1"/>
  <c r="R429" i="5"/>
  <c r="Q450" i="5"/>
  <c r="K449" i="5"/>
  <c r="K459" i="5"/>
  <c r="Q460" i="5"/>
  <c r="R269" i="5"/>
  <c r="L268" i="5"/>
  <c r="R268" i="5" s="1"/>
  <c r="R388" i="5"/>
  <c r="P477" i="5"/>
  <c r="J476" i="5"/>
  <c r="R513" i="5"/>
  <c r="L512" i="5"/>
  <c r="R527" i="5"/>
  <c r="L521" i="5"/>
  <c r="R521" i="5" s="1"/>
  <c r="R439" i="5"/>
  <c r="L438" i="5"/>
  <c r="K570" i="5"/>
  <c r="Q570" i="5" s="1"/>
  <c r="Q571" i="5"/>
  <c r="P429" i="5"/>
  <c r="J428" i="5"/>
  <c r="P428" i="5" s="1"/>
  <c r="Q490" i="5"/>
  <c r="K542" i="5"/>
  <c r="Q543" i="5"/>
  <c r="K566" i="5"/>
  <c r="Q567" i="5"/>
  <c r="Q500" i="5"/>
  <c r="K499" i="5"/>
  <c r="Q499" i="5" s="1"/>
  <c r="J511" i="5"/>
  <c r="P512" i="5"/>
  <c r="L664" i="5"/>
  <c r="R668" i="5"/>
  <c r="L876" i="5"/>
  <c r="R876" i="5" s="1"/>
  <c r="R877" i="5"/>
  <c r="L479" i="5"/>
  <c r="R479" i="5" s="1"/>
  <c r="R483" i="5"/>
  <c r="L622" i="5"/>
  <c r="R623" i="5"/>
  <c r="L655" i="5"/>
  <c r="R656" i="5"/>
  <c r="P744" i="5"/>
  <c r="J743" i="5"/>
  <c r="Q768" i="5"/>
  <c r="K767" i="5"/>
  <c r="O785" i="5"/>
  <c r="R786" i="5"/>
  <c r="P800" i="5"/>
  <c r="Q810" i="5"/>
  <c r="K809" i="5"/>
  <c r="P816" i="5"/>
  <c r="L824" i="5"/>
  <c r="R824" i="5" s="1"/>
  <c r="R825" i="5"/>
  <c r="J871" i="5"/>
  <c r="P872" i="5"/>
  <c r="P562" i="5"/>
  <c r="J561" i="5"/>
  <c r="P561" i="5" s="1"/>
  <c r="N596" i="5"/>
  <c r="N595" i="5" s="1"/>
  <c r="N594" i="5" s="1"/>
  <c r="N606" i="5"/>
  <c r="N605" i="5" s="1"/>
  <c r="N604" i="5" s="1"/>
  <c r="P660" i="5"/>
  <c r="U663" i="5"/>
  <c r="U627" i="5" s="1"/>
  <c r="L766" i="5"/>
  <c r="R767" i="5"/>
  <c r="P806" i="5"/>
  <c r="Q837" i="5"/>
  <c r="K836" i="5"/>
  <c r="P877" i="5"/>
  <c r="J876" i="5"/>
  <c r="P876" i="5" s="1"/>
  <c r="P543" i="5"/>
  <c r="J542" i="5"/>
  <c r="R635" i="5"/>
  <c r="L634" i="5"/>
  <c r="P657" i="5"/>
  <c r="P847" i="5"/>
  <c r="Q506" i="5"/>
  <c r="K505" i="5"/>
  <c r="Q933" i="5"/>
  <c r="K932" i="5"/>
  <c r="K970" i="5"/>
  <c r="M985" i="5"/>
  <c r="Q668" i="5"/>
  <c r="Q848" i="5"/>
  <c r="K847" i="5"/>
  <c r="M487" i="5"/>
  <c r="M486" i="5" s="1"/>
  <c r="M474" i="5" s="1"/>
  <c r="M467" i="5" s="1"/>
  <c r="R921" i="5"/>
  <c r="L920" i="5"/>
  <c r="R920" i="5" s="1"/>
  <c r="Q949" i="5"/>
  <c r="K948" i="5"/>
  <c r="L1037" i="5"/>
  <c r="R1038" i="5"/>
  <c r="N1165" i="5"/>
  <c r="O1398" i="5"/>
  <c r="S663" i="5"/>
  <c r="S627" i="5" s="1"/>
  <c r="M784" i="5"/>
  <c r="P784" i="5" s="1"/>
  <c r="P785" i="5"/>
  <c r="L500" i="5"/>
  <c r="R501" i="5"/>
  <c r="Q899" i="5"/>
  <c r="K898" i="5"/>
  <c r="K906" i="5"/>
  <c r="M933" i="5"/>
  <c r="M932" i="5" s="1"/>
  <c r="L947" i="5"/>
  <c r="R947" i="5" s="1"/>
  <c r="R948" i="5"/>
  <c r="P986" i="5"/>
  <c r="J985" i="5"/>
  <c r="U962" i="5"/>
  <c r="N993" i="5"/>
  <c r="N992" i="5" s="1"/>
  <c r="S1038" i="5"/>
  <c r="S1037" i="5" s="1"/>
  <c r="S1036" i="5" s="1"/>
  <c r="Q891" i="5"/>
  <c r="K886" i="5"/>
  <c r="Q886" i="5" s="1"/>
  <c r="L1066" i="5"/>
  <c r="R1067" i="5"/>
  <c r="R1077" i="5"/>
  <c r="R1088" i="5"/>
  <c r="L1087" i="5"/>
  <c r="M1108" i="5"/>
  <c r="M1107" i="5" s="1"/>
  <c r="M1106" i="5" s="1"/>
  <c r="Q1121" i="5"/>
  <c r="K1120" i="5"/>
  <c r="N1150" i="5"/>
  <c r="N1139" i="5" s="1"/>
  <c r="N1105" i="5" s="1"/>
  <c r="R1222" i="5"/>
  <c r="L1221" i="5"/>
  <c r="P1238" i="5"/>
  <c r="L1250" i="5"/>
  <c r="R1251" i="5"/>
  <c r="Q1296" i="5"/>
  <c r="M1308" i="5"/>
  <c r="P1309" i="5"/>
  <c r="Q1359" i="5"/>
  <c r="K1358" i="5"/>
  <c r="R1414" i="5"/>
  <c r="L1413" i="5"/>
  <c r="O881" i="5"/>
  <c r="R881" i="5" s="1"/>
  <c r="R882" i="5"/>
  <c r="L969" i="5"/>
  <c r="R985" i="5"/>
  <c r="Q1068" i="5"/>
  <c r="K1067" i="5"/>
  <c r="P1086" i="5"/>
  <c r="Q1181" i="5"/>
  <c r="K1180" i="5"/>
  <c r="Q748" i="5"/>
  <c r="K747" i="5"/>
  <c r="Q747" i="5" s="1"/>
  <c r="L791" i="5"/>
  <c r="R792" i="5"/>
  <c r="Q843" i="5"/>
  <c r="R911" i="5"/>
  <c r="P1039" i="5"/>
  <c r="O1055" i="5"/>
  <c r="R1056" i="5"/>
  <c r="O1168" i="5"/>
  <c r="P1196" i="5"/>
  <c r="K1229" i="5"/>
  <c r="Q1230" i="5"/>
  <c r="R1259" i="5"/>
  <c r="K1263" i="5"/>
  <c r="Q1264" i="5"/>
  <c r="R1380" i="5"/>
  <c r="K1384" i="5"/>
  <c r="Q1385" i="5"/>
  <c r="O1663" i="5"/>
  <c r="O1659" i="5" s="1"/>
  <c r="P842" i="5"/>
  <c r="J841" i="5"/>
  <c r="P1048" i="5"/>
  <c r="J1047" i="5"/>
  <c r="P1062" i="5"/>
  <c r="J1061" i="5"/>
  <c r="P1068" i="5"/>
  <c r="P1101" i="5"/>
  <c r="J1100" i="5"/>
  <c r="Q1109" i="5"/>
  <c r="K1128" i="5"/>
  <c r="Q1129" i="5"/>
  <c r="Q1202" i="5"/>
  <c r="S1271" i="5"/>
  <c r="S1292" i="5"/>
  <c r="Q1309" i="5"/>
  <c r="Q1323" i="5"/>
  <c r="K1322" i="5"/>
  <c r="P1371" i="5"/>
  <c r="J1370" i="5"/>
  <c r="Q1392" i="5"/>
  <c r="K1391" i="5"/>
  <c r="J1414" i="5"/>
  <c r="P1415" i="5"/>
  <c r="J835" i="5"/>
  <c r="P836" i="5"/>
  <c r="R491" i="5"/>
  <c r="O490" i="5"/>
  <c r="R490" i="5" s="1"/>
  <c r="Q1136" i="5"/>
  <c r="K1135" i="5"/>
  <c r="J1205" i="5"/>
  <c r="P1221" i="5"/>
  <c r="J1257" i="5"/>
  <c r="P1258" i="5"/>
  <c r="Q1423" i="5"/>
  <c r="Q1538" i="5"/>
  <c r="K1537" i="5"/>
  <c r="K1674" i="5"/>
  <c r="P1263" i="5"/>
  <c r="J1262" i="5"/>
  <c r="P1262" i="5" s="1"/>
  <c r="Q1447" i="5"/>
  <c r="K1446" i="5"/>
  <c r="K1472" i="5"/>
  <c r="Q1473" i="5"/>
  <c r="Q1500" i="5"/>
  <c r="K1484" i="5"/>
  <c r="S1507" i="5"/>
  <c r="Q1523" i="5"/>
  <c r="K1522" i="5"/>
  <c r="L1536" i="5"/>
  <c r="R1537" i="5"/>
  <c r="N1558" i="5"/>
  <c r="N1557" i="5" s="1"/>
  <c r="N1556" i="5" s="1"/>
  <c r="N1555" i="5" s="1"/>
  <c r="L1597" i="5"/>
  <c r="R1598" i="5"/>
  <c r="P1380" i="5"/>
  <c r="K1530" i="5"/>
  <c r="Q1531" i="5"/>
  <c r="P1579" i="5"/>
  <c r="J1578" i="5"/>
  <c r="Q1602" i="5"/>
  <c r="P1229" i="5"/>
  <c r="J1228" i="5"/>
  <c r="P1228" i="5" s="1"/>
  <c r="R1429" i="5"/>
  <c r="R1514" i="5"/>
  <c r="R1587" i="5"/>
  <c r="L1586" i="5"/>
  <c r="K1592" i="5"/>
  <c r="Q1593" i="5"/>
  <c r="K1607" i="5"/>
  <c r="S1629" i="5"/>
  <c r="S1605" i="5" s="1"/>
  <c r="J1659" i="5"/>
  <c r="N1377" i="5"/>
  <c r="Q1377" i="5" s="1"/>
  <c r="Q1378" i="5"/>
  <c r="R1548" i="5"/>
  <c r="L1547" i="5"/>
  <c r="R1547" i="5" s="1"/>
  <c r="P1599" i="5"/>
  <c r="R1610" i="5"/>
  <c r="Q1660" i="5"/>
  <c r="K1659" i="5"/>
  <c r="P1686" i="5"/>
  <c r="J1508" i="5"/>
  <c r="R1522" i="5"/>
  <c r="L1521" i="5"/>
  <c r="R1521" i="5" s="1"/>
  <c r="R19" i="5"/>
  <c r="L18" i="5"/>
  <c r="L83" i="5"/>
  <c r="R83" i="5" s="1"/>
  <c r="R84" i="5"/>
  <c r="N92" i="5"/>
  <c r="N73" i="5" s="1"/>
  <c r="N72" i="5" s="1"/>
  <c r="N71" i="5" s="1"/>
  <c r="Q285" i="5"/>
  <c r="K284" i="5"/>
  <c r="R210" i="5"/>
  <c r="P285" i="5"/>
  <c r="J284" i="5"/>
  <c r="P284" i="5" s="1"/>
  <c r="M384" i="5"/>
  <c r="Q413" i="5"/>
  <c r="K412" i="5"/>
  <c r="P412" i="5"/>
  <c r="J411" i="5"/>
  <c r="J439" i="5"/>
  <c r="P440" i="5"/>
  <c r="R456" i="5"/>
  <c r="L455" i="5"/>
  <c r="P488" i="5"/>
  <c r="J487" i="5"/>
  <c r="P471" i="5"/>
  <c r="J470" i="5"/>
  <c r="L804" i="5"/>
  <c r="R805" i="5"/>
  <c r="P793" i="5"/>
  <c r="L820" i="5"/>
  <c r="R821" i="5"/>
  <c r="P597" i="5"/>
  <c r="J596" i="5"/>
  <c r="L798" i="5"/>
  <c r="R799" i="5"/>
  <c r="Q877" i="5"/>
  <c r="K876" i="5"/>
  <c r="Q876" i="5" s="1"/>
  <c r="P948" i="5"/>
  <c r="J947" i="5"/>
  <c r="P947" i="5" s="1"/>
  <c r="N549" i="5"/>
  <c r="P821" i="5"/>
  <c r="J820" i="5"/>
  <c r="N1292" i="5"/>
  <c r="N1271" i="5"/>
  <c r="Q1271" i="5" s="1"/>
  <c r="M641" i="5"/>
  <c r="P641" i="5" s="1"/>
  <c r="P642" i="5"/>
  <c r="O1065" i="5"/>
  <c r="L1134" i="5"/>
  <c r="R1135" i="5"/>
  <c r="R1296" i="5"/>
  <c r="L1295" i="5"/>
  <c r="Q1102" i="5"/>
  <c r="K1101" i="5"/>
  <c r="Q1251" i="5"/>
  <c r="K1250" i="5"/>
  <c r="R900" i="5"/>
  <c r="L899" i="5"/>
  <c r="R954" i="5"/>
  <c r="L953" i="5"/>
  <c r="M1555" i="5"/>
  <c r="L1194" i="5"/>
  <c r="R1195" i="5"/>
  <c r="R891" i="5"/>
  <c r="K1060" i="5"/>
  <c r="Q1061" i="5"/>
  <c r="P1130" i="5"/>
  <c r="J1129" i="5"/>
  <c r="L1237" i="5"/>
  <c r="R1238" i="5"/>
  <c r="J1332" i="5"/>
  <c r="P1348" i="5"/>
  <c r="M1510" i="5"/>
  <c r="Q1543" i="5"/>
  <c r="K1542" i="5"/>
  <c r="Q1580" i="5"/>
  <c r="K1579" i="5"/>
  <c r="R1625" i="5"/>
  <c r="L1624" i="5"/>
  <c r="R1640" i="5"/>
  <c r="L1639" i="5"/>
  <c r="Q1687" i="5"/>
  <c r="K1686" i="5"/>
  <c r="P1441" i="5"/>
  <c r="P1571" i="5"/>
  <c r="J1570" i="5"/>
  <c r="Q1480" i="5"/>
  <c r="K1479" i="5"/>
  <c r="L1613" i="5"/>
  <c r="R1613" i="5" s="1"/>
  <c r="R1614" i="5"/>
  <c r="K1413" i="5"/>
  <c r="Q1414" i="5"/>
  <c r="Q1648" i="5"/>
  <c r="L1445" i="5"/>
  <c r="Y1028" i="5"/>
  <c r="AB1028" i="5" s="1"/>
  <c r="M18" i="5"/>
  <c r="M17" i="5" s="1"/>
  <c r="Q78" i="5"/>
  <c r="R28" i="5"/>
  <c r="S73" i="5"/>
  <c r="S72" i="5" s="1"/>
  <c r="S71" i="5" s="1"/>
  <c r="S16" i="5" s="1"/>
  <c r="J18" i="5"/>
  <c r="P19" i="5"/>
  <c r="P37" i="5"/>
  <c r="J36" i="5"/>
  <c r="K57" i="5"/>
  <c r="Q58" i="5"/>
  <c r="R141" i="5"/>
  <c r="L140" i="5"/>
  <c r="S163" i="5"/>
  <c r="R183" i="5"/>
  <c r="L182" i="5"/>
  <c r="O276" i="5"/>
  <c r="O275" i="5" s="1"/>
  <c r="K147" i="5"/>
  <c r="Q232" i="5"/>
  <c r="K231" i="5"/>
  <c r="R250" i="5"/>
  <c r="J182" i="5"/>
  <c r="P183" i="5"/>
  <c r="R231" i="5"/>
  <c r="P256" i="5"/>
  <c r="Q271" i="5"/>
  <c r="T276" i="5"/>
  <c r="T275" i="5" s="1"/>
  <c r="P147" i="5"/>
  <c r="J146" i="5"/>
  <c r="M269" i="5"/>
  <c r="P270" i="5"/>
  <c r="R320" i="5"/>
  <c r="Q344" i="5"/>
  <c r="T384" i="5"/>
  <c r="R239" i="5"/>
  <c r="L238" i="5"/>
  <c r="R238" i="5" s="1"/>
  <c r="P310" i="5"/>
  <c r="Q380" i="5"/>
  <c r="R285" i="5"/>
  <c r="P449" i="5"/>
  <c r="J448" i="5"/>
  <c r="P448" i="5" s="1"/>
  <c r="L417" i="5"/>
  <c r="R417" i="5" s="1"/>
  <c r="R418" i="5"/>
  <c r="L448" i="5"/>
  <c r="R448" i="5" s="1"/>
  <c r="R449" i="5"/>
  <c r="P484" i="5"/>
  <c r="J483" i="5"/>
  <c r="L475" i="5"/>
  <c r="R476" i="5"/>
  <c r="Q512" i="5"/>
  <c r="K511" i="5"/>
  <c r="K595" i="5"/>
  <c r="Q596" i="5"/>
  <c r="K605" i="5"/>
  <c r="L291" i="5"/>
  <c r="R291" i="5" s="1"/>
  <c r="R440" i="5"/>
  <c r="M577" i="5"/>
  <c r="M655" i="5"/>
  <c r="M775" i="5"/>
  <c r="M774" i="5" s="1"/>
  <c r="M808" i="5"/>
  <c r="M803" i="5" s="1"/>
  <c r="M796" i="5" s="1"/>
  <c r="Q491" i="5"/>
  <c r="R502" i="5"/>
  <c r="Q518" i="5"/>
  <c r="K517" i="5"/>
  <c r="K589" i="5"/>
  <c r="Q589" i="5" s="1"/>
  <c r="Q590" i="5"/>
  <c r="P624" i="5"/>
  <c r="J623" i="5"/>
  <c r="R748" i="5"/>
  <c r="P767" i="5"/>
  <c r="J766" i="5"/>
  <c r="Q771" i="5"/>
  <c r="K770" i="5"/>
  <c r="Q770" i="5" s="1"/>
  <c r="N911" i="5"/>
  <c r="Q912" i="5"/>
  <c r="L566" i="5"/>
  <c r="R567" i="5"/>
  <c r="P792" i="5"/>
  <c r="J791" i="5"/>
  <c r="P828" i="5"/>
  <c r="R489" i="5"/>
  <c r="O488" i="5"/>
  <c r="P500" i="5"/>
  <c r="J499" i="5"/>
  <c r="P499" i="5" s="1"/>
  <c r="R583" i="5"/>
  <c r="R645" i="5"/>
  <c r="O644" i="5"/>
  <c r="P668" i="5"/>
  <c r="J664" i="5"/>
  <c r="Q745" i="5"/>
  <c r="K744" i="5"/>
  <c r="P748" i="5"/>
  <c r="P781" i="5"/>
  <c r="J777" i="5"/>
  <c r="Q793" i="5"/>
  <c r="K792" i="5"/>
  <c r="L808" i="5"/>
  <c r="R809" i="5"/>
  <c r="R855" i="5"/>
  <c r="L851" i="5"/>
  <c r="R851" i="5" s="1"/>
  <c r="P505" i="5"/>
  <c r="J504" i="5"/>
  <c r="P504" i="5" s="1"/>
  <c r="J517" i="5"/>
  <c r="P518" i="5"/>
  <c r="O549" i="5"/>
  <c r="N971" i="5"/>
  <c r="Q972" i="5"/>
  <c r="P665" i="5"/>
  <c r="R837" i="5"/>
  <c r="L836" i="5"/>
  <c r="P848" i="5"/>
  <c r="R872" i="5"/>
  <c r="L871" i="5"/>
  <c r="Q937" i="5"/>
  <c r="R959" i="5"/>
  <c r="L958" i="5"/>
  <c r="P975" i="5"/>
  <c r="M974" i="5"/>
  <c r="Q497" i="5"/>
  <c r="K496" i="5"/>
  <c r="Q496" i="5" s="1"/>
  <c r="J571" i="5"/>
  <c r="P860" i="5"/>
  <c r="L886" i="5"/>
  <c r="R886" i="5" s="1"/>
  <c r="R887" i="5"/>
  <c r="R922" i="5"/>
  <c r="N1071" i="5"/>
  <c r="M1158" i="5"/>
  <c r="M1150" i="5" s="1"/>
  <c r="M1139" i="5" s="1"/>
  <c r="J521" i="5"/>
  <c r="P521" i="5" s="1"/>
  <c r="P522" i="5"/>
  <c r="R848" i="5"/>
  <c r="Q900" i="5"/>
  <c r="S931" i="5"/>
  <c r="Q953" i="5"/>
  <c r="K952" i="5"/>
  <c r="Q952" i="5" s="1"/>
  <c r="Q1025" i="5"/>
  <c r="Q892" i="5"/>
  <c r="R1073" i="5"/>
  <c r="L1072" i="5"/>
  <c r="Q1087" i="5"/>
  <c r="K1086" i="5"/>
  <c r="Q1122" i="5"/>
  <c r="R1136" i="5"/>
  <c r="R1150" i="5"/>
  <c r="Q1221" i="5"/>
  <c r="K1205" i="5"/>
  <c r="Q1205" i="5" s="1"/>
  <c r="K1285" i="5"/>
  <c r="O1271" i="5"/>
  <c r="R1271" i="5" s="1"/>
  <c r="O1292" i="5"/>
  <c r="R1348" i="5"/>
  <c r="L1332" i="5"/>
  <c r="R1332" i="5" s="1"/>
  <c r="L1371" i="5"/>
  <c r="R1372" i="5"/>
  <c r="J1401" i="5"/>
  <c r="P1402" i="5"/>
  <c r="R1415" i="5"/>
  <c r="J1071" i="5"/>
  <c r="Q1182" i="5"/>
  <c r="P770" i="5"/>
  <c r="K841" i="5"/>
  <c r="Q842" i="5"/>
  <c r="J932" i="5"/>
  <c r="Q993" i="5"/>
  <c r="K992" i="5"/>
  <c r="Q992" i="5" s="1"/>
  <c r="P1159" i="5"/>
  <c r="Q1238" i="5"/>
  <c r="K1237" i="5"/>
  <c r="K1315" i="5"/>
  <c r="Q1316" i="5"/>
  <c r="P1391" i="5"/>
  <c r="J1390" i="5"/>
  <c r="J920" i="5"/>
  <c r="P920" i="5" s="1"/>
  <c r="P921" i="5"/>
  <c r="Q1152" i="5"/>
  <c r="R892" i="5"/>
  <c r="P1052" i="5"/>
  <c r="P1102" i="5"/>
  <c r="P1135" i="5"/>
  <c r="J1134" i="5"/>
  <c r="Q1159" i="5"/>
  <c r="K1158" i="5"/>
  <c r="Q1158" i="5" s="1"/>
  <c r="Q1196" i="5"/>
  <c r="K1195" i="5"/>
  <c r="O1234" i="5"/>
  <c r="P1250" i="5"/>
  <c r="J1249" i="5"/>
  <c r="Q1328" i="5"/>
  <c r="K1327" i="5"/>
  <c r="T1355" i="5"/>
  <c r="P1372" i="5"/>
  <c r="L1401" i="5"/>
  <c r="Q883" i="5"/>
  <c r="O970" i="5"/>
  <c r="O969" i="5" s="1"/>
  <c r="O962" i="5" s="1"/>
  <c r="Q1141" i="5"/>
  <c r="K1140" i="5"/>
  <c r="K1332" i="5"/>
  <c r="Q1332" i="5" s="1"/>
  <c r="Q1348" i="5"/>
  <c r="J1484" i="5"/>
  <c r="P1500" i="5"/>
  <c r="R1544" i="5"/>
  <c r="L1543" i="5"/>
  <c r="L1570" i="5"/>
  <c r="R1571" i="5"/>
  <c r="J1586" i="5"/>
  <c r="P1587" i="5"/>
  <c r="Q1599" i="5"/>
  <c r="K1598" i="5"/>
  <c r="P1632" i="5"/>
  <c r="J1631" i="5"/>
  <c r="Q1641" i="5"/>
  <c r="R1688" i="5"/>
  <c r="L1687" i="5"/>
  <c r="R1674" i="5"/>
  <c r="L1673" i="5"/>
  <c r="Q1448" i="5"/>
  <c r="P1479" i="5"/>
  <c r="J1478" i="5"/>
  <c r="Q1501" i="5"/>
  <c r="P1511" i="5"/>
  <c r="Q1524" i="5"/>
  <c r="U1555" i="5"/>
  <c r="L1166" i="5"/>
  <c r="J1378" i="5"/>
  <c r="P1379" i="5"/>
  <c r="P1580" i="5"/>
  <c r="O1653" i="5"/>
  <c r="R1653" i="5" s="1"/>
  <c r="R1654" i="5"/>
  <c r="P751" i="5"/>
  <c r="M750" i="5"/>
  <c r="P750" i="5" s="1"/>
  <c r="J1358" i="5"/>
  <c r="P1438" i="5"/>
  <c r="J1437" i="5"/>
  <c r="L1510" i="5"/>
  <c r="R1511" i="5"/>
  <c r="Q1559" i="5"/>
  <c r="K1558" i="5"/>
  <c r="R1588" i="5"/>
  <c r="J1624" i="5"/>
  <c r="P1625" i="5"/>
  <c r="J1640" i="5"/>
  <c r="P1641" i="5"/>
  <c r="P1660" i="5"/>
  <c r="P1315" i="5"/>
  <c r="J1314" i="5"/>
  <c r="Q1415" i="5"/>
  <c r="Q1465" i="5"/>
  <c r="K1464" i="5"/>
  <c r="R1549" i="5"/>
  <c r="K1639" i="5"/>
  <c r="Q1639" i="5" s="1"/>
  <c r="Q1661" i="5"/>
  <c r="P1472" i="5"/>
  <c r="J1471" i="5"/>
  <c r="P1471" i="5" s="1"/>
  <c r="AB779" i="5"/>
  <c r="AC536" i="5"/>
  <c r="AB536" i="5"/>
  <c r="AA630" i="5"/>
  <c r="AA629" i="5" s="1"/>
  <c r="AB1013" i="5"/>
  <c r="AB1334" i="5"/>
  <c r="Y1012" i="5"/>
  <c r="Y1011" i="5" s="1"/>
  <c r="AB1011" i="5" s="1"/>
  <c r="Y630" i="5"/>
  <c r="AB631" i="5"/>
  <c r="AC630" i="5"/>
  <c r="Z629" i="5"/>
  <c r="V1207" i="5"/>
  <c r="V356" i="5"/>
  <c r="AB356" i="5" s="1"/>
  <c r="AD702" i="5"/>
  <c r="AB965" i="5"/>
  <c r="AD1334" i="5"/>
  <c r="Z704" i="5"/>
  <c r="AC704" i="5" s="1"/>
  <c r="Z698" i="5"/>
  <c r="AC698" i="5" s="1"/>
  <c r="Z691" i="5"/>
  <c r="AC691" i="5" s="1"/>
  <c r="Y963" i="5"/>
  <c r="AB963" i="5" s="1"/>
  <c r="AA963" i="5"/>
  <c r="AD963" i="5" s="1"/>
  <c r="AD964" i="5"/>
  <c r="AC965" i="5"/>
  <c r="Z964" i="5"/>
  <c r="AD681" i="5"/>
  <c r="Y1488" i="5"/>
  <c r="AD678" i="5"/>
  <c r="AA695" i="5"/>
  <c r="AD696" i="5"/>
  <c r="Y678" i="5"/>
  <c r="AB696" i="5"/>
  <c r="Y695" i="5"/>
  <c r="AA683" i="5"/>
  <c r="AD683" i="5" s="1"/>
  <c r="W356" i="5"/>
  <c r="AA698" i="5"/>
  <c r="AC1334" i="5"/>
  <c r="AD120" i="5"/>
  <c r="AB754" i="5"/>
  <c r="AC120" i="5"/>
  <c r="AD692" i="5"/>
  <c r="AA691" i="5"/>
  <c r="AD691" i="5" s="1"/>
  <c r="Y698" i="5"/>
  <c r="AB698" i="5" s="1"/>
  <c r="AA676" i="5"/>
  <c r="AB681" i="5"/>
  <c r="Y680" i="5"/>
  <c r="AB680" i="5" s="1"/>
  <c r="AA686" i="5"/>
  <c r="AD686" i="5" s="1"/>
  <c r="W675" i="5"/>
  <c r="Z683" i="5"/>
  <c r="AC683" i="5" s="1"/>
  <c r="AB1274" i="5"/>
  <c r="AB359" i="5"/>
  <c r="Y1273" i="5"/>
  <c r="Y1272" i="5" s="1"/>
  <c r="AB1272" i="5" s="1"/>
  <c r="AC1273" i="5"/>
  <c r="Z676" i="5"/>
  <c r="AD1491" i="5"/>
  <c r="AC1491" i="5"/>
  <c r="AA1486" i="5"/>
  <c r="AD1487" i="5"/>
  <c r="AC1487" i="5"/>
  <c r="Z1486" i="5"/>
  <c r="AD1488" i="5"/>
  <c r="AC1488" i="5"/>
  <c r="Z689" i="5"/>
  <c r="AC689" i="5" s="1"/>
  <c r="W1207" i="5"/>
  <c r="Z701" i="5"/>
  <c r="AC701" i="5" s="1"/>
  <c r="AD1276" i="5"/>
  <c r="AD690" i="5"/>
  <c r="AB222" i="5"/>
  <c r="Z707" i="5"/>
  <c r="AC707" i="5" s="1"/>
  <c r="AA707" i="5"/>
  <c r="AD680" i="5"/>
  <c r="AB221" i="5"/>
  <c r="Y220" i="5"/>
  <c r="Y219" i="5" s="1"/>
  <c r="X675" i="5"/>
  <c r="V62" i="5"/>
  <c r="Y704" i="5"/>
  <c r="AB704" i="5" s="1"/>
  <c r="AC1276" i="5"/>
  <c r="Y1009" i="5"/>
  <c r="AB1210" i="5"/>
  <c r="AB1007" i="5"/>
  <c r="X1207" i="5"/>
  <c r="V1004" i="5"/>
  <c r="Y1006" i="5"/>
  <c r="X62" i="5"/>
  <c r="Y1209" i="5"/>
  <c r="Y1208" i="5" s="1"/>
  <c r="AB1208" i="5" s="1"/>
  <c r="AD1273" i="5"/>
  <c r="Z679" i="5"/>
  <c r="AC679" i="5" s="1"/>
  <c r="AB1276" i="5"/>
  <c r="AA1271" i="5"/>
  <c r="Z1271" i="5"/>
  <c r="AB49" i="5"/>
  <c r="Y48" i="5"/>
  <c r="Y47" i="5" s="1"/>
  <c r="X47" i="5"/>
  <c r="AB50" i="5"/>
  <c r="V47" i="5"/>
  <c r="W1004" i="5"/>
  <c r="AC1009" i="5"/>
  <c r="V675" i="5"/>
  <c r="W62" i="5"/>
  <c r="X356" i="5"/>
  <c r="Y687" i="5"/>
  <c r="Y686" i="5" s="1"/>
  <c r="AB686" i="5" s="1"/>
  <c r="Y64" i="5"/>
  <c r="Y63" i="5" s="1"/>
  <c r="AC358" i="5"/>
  <c r="AA703" i="5"/>
  <c r="AD703" i="5" s="1"/>
  <c r="AD701" i="5"/>
  <c r="Z356" i="5"/>
  <c r="AC357" i="5"/>
  <c r="AB701" i="5"/>
  <c r="Y700" i="5"/>
  <c r="AB700" i="5" s="1"/>
  <c r="AA220" i="5"/>
  <c r="AA357" i="5"/>
  <c r="Z220" i="5"/>
  <c r="AB702" i="5"/>
  <c r="AB1212" i="5"/>
  <c r="AD1212" i="5"/>
  <c r="AC1212" i="5"/>
  <c r="AA1207" i="5"/>
  <c r="AD1208" i="5"/>
  <c r="AC1208" i="5"/>
  <c r="Z1207" i="5"/>
  <c r="AD1209" i="5"/>
  <c r="AC1209" i="5"/>
  <c r="AD64" i="5"/>
  <c r="AB357" i="5"/>
  <c r="AB358" i="5"/>
  <c r="AC64" i="5"/>
  <c r="AD63" i="5"/>
  <c r="AC63" i="5"/>
  <c r="AC49" i="5"/>
  <c r="AB689" i="5"/>
  <c r="Y688" i="5"/>
  <c r="AB688" i="5" s="1"/>
  <c r="Z47" i="5"/>
  <c r="AC48" i="5"/>
  <c r="AB683" i="5"/>
  <c r="Y682" i="5"/>
  <c r="AD49" i="5"/>
  <c r="AB684" i="5"/>
  <c r="Z685" i="5"/>
  <c r="AB690" i="5"/>
  <c r="AA688" i="5"/>
  <c r="AD688" i="5" s="1"/>
  <c r="AD1012" i="5"/>
  <c r="AC1012" i="5"/>
  <c r="AA1008" i="5"/>
  <c r="AD1008" i="5" s="1"/>
  <c r="AC1005" i="5"/>
  <c r="Z1004" i="5"/>
  <c r="AC1006" i="5"/>
  <c r="AA1005" i="5"/>
  <c r="X1004" i="5"/>
  <c r="W47" i="5"/>
  <c r="AD48" i="5"/>
  <c r="T627" i="5" l="1"/>
  <c r="S162" i="5"/>
  <c r="N1507" i="5"/>
  <c r="O796" i="5"/>
  <c r="R579" i="5"/>
  <c r="Y706" i="5"/>
  <c r="AB706" i="5" s="1"/>
  <c r="Q1086" i="5"/>
  <c r="R808" i="5"/>
  <c r="Q606" i="5"/>
  <c r="R1446" i="5"/>
  <c r="R1447" i="5"/>
  <c r="Q1076" i="5"/>
  <c r="R743" i="5"/>
  <c r="L578" i="5"/>
  <c r="Q291" i="5"/>
  <c r="N1659" i="5"/>
  <c r="N1658" i="5" s="1"/>
  <c r="N1065" i="5"/>
  <c r="Q1091" i="5"/>
  <c r="P933" i="5"/>
  <c r="R1663" i="5"/>
  <c r="P455" i="5"/>
  <c r="Q18" i="5"/>
  <c r="U162" i="5"/>
  <c r="N228" i="5"/>
  <c r="N163" i="5" s="1"/>
  <c r="N162" i="5" s="1"/>
  <c r="Q859" i="5"/>
  <c r="Q1511" i="5"/>
  <c r="T466" i="5"/>
  <c r="M747" i="5"/>
  <c r="P747" i="5" s="1"/>
  <c r="M1046" i="5"/>
  <c r="M1045" i="5" s="1"/>
  <c r="O1229" i="5"/>
  <c r="R1230" i="5"/>
  <c r="Q1071" i="5"/>
  <c r="K1426" i="5"/>
  <c r="Q1426" i="5" s="1"/>
  <c r="Q1427" i="5"/>
  <c r="M1200" i="5"/>
  <c r="P1200" i="5" s="1"/>
  <c r="P1201" i="5"/>
  <c r="M952" i="5"/>
  <c r="P952" i="5" s="1"/>
  <c r="P953" i="5"/>
  <c r="M276" i="5"/>
  <c r="M275" i="5" s="1"/>
  <c r="M16" i="5"/>
  <c r="O16" i="5"/>
  <c r="S466" i="5"/>
  <c r="S1697" i="5" s="1"/>
  <c r="T163" i="5"/>
  <c r="T162" i="5" s="1"/>
  <c r="K319" i="5"/>
  <c r="Q319" i="5" s="1"/>
  <c r="P808" i="5"/>
  <c r="K664" i="5"/>
  <c r="Q664" i="5" s="1"/>
  <c r="U466" i="5"/>
  <c r="O1658" i="5"/>
  <c r="O1652" i="5" s="1"/>
  <c r="R1659" i="5"/>
  <c r="Q1464" i="5"/>
  <c r="K1463" i="5"/>
  <c r="Q1463" i="5" s="1"/>
  <c r="P1478" i="5"/>
  <c r="J1477" i="5"/>
  <c r="P1477" i="5" s="1"/>
  <c r="L1370" i="5"/>
  <c r="R1371" i="5"/>
  <c r="R871" i="5"/>
  <c r="L858" i="5"/>
  <c r="Q1101" i="5"/>
  <c r="K1100" i="5"/>
  <c r="P596" i="5"/>
  <c r="J595" i="5"/>
  <c r="R1586" i="5"/>
  <c r="L1585" i="5"/>
  <c r="R1585" i="5" s="1"/>
  <c r="P1047" i="5"/>
  <c r="J1046" i="5"/>
  <c r="K1228" i="5"/>
  <c r="Q1228" i="5" s="1"/>
  <c r="Q1229" i="5"/>
  <c r="Q1067" i="5"/>
  <c r="K1066" i="5"/>
  <c r="J969" i="5"/>
  <c r="P985" i="5"/>
  <c r="R379" i="5"/>
  <c r="L378" i="5"/>
  <c r="R1608" i="5"/>
  <c r="L1607" i="5"/>
  <c r="J1673" i="5"/>
  <c r="P1674" i="5"/>
  <c r="O1629" i="5"/>
  <c r="R1630" i="5"/>
  <c r="Q1108" i="5"/>
  <c r="K1107" i="5"/>
  <c r="P1285" i="5"/>
  <c r="J1269" i="5"/>
  <c r="P888" i="5"/>
  <c r="J887" i="5"/>
  <c r="M899" i="5"/>
  <c r="P900" i="5"/>
  <c r="Q656" i="5"/>
  <c r="K655" i="5"/>
  <c r="R578" i="5"/>
  <c r="R343" i="5"/>
  <c r="L342" i="5"/>
  <c r="J276" i="5"/>
  <c r="J138" i="5"/>
  <c r="P138" i="5" s="1"/>
  <c r="P139" i="5"/>
  <c r="R109" i="5"/>
  <c r="L108" i="5"/>
  <c r="R108" i="5" s="1"/>
  <c r="L1557" i="5"/>
  <c r="R1558" i="5"/>
  <c r="K1630" i="5"/>
  <c r="Q1631" i="5"/>
  <c r="O228" i="5"/>
  <c r="O163" i="5" s="1"/>
  <c r="O162" i="5" s="1"/>
  <c r="O219" i="5"/>
  <c r="J1623" i="5"/>
  <c r="P1623" i="5" s="1"/>
  <c r="P1624" i="5"/>
  <c r="P1358" i="5"/>
  <c r="J1357" i="5"/>
  <c r="J1377" i="5"/>
  <c r="P1377" i="5" s="1"/>
  <c r="P1378" i="5"/>
  <c r="R1687" i="5"/>
  <c r="L1686" i="5"/>
  <c r="J1585" i="5"/>
  <c r="P1585" i="5" s="1"/>
  <c r="P1586" i="5"/>
  <c r="Q1327" i="5"/>
  <c r="K1326" i="5"/>
  <c r="Q1326" i="5" s="1"/>
  <c r="J931" i="5"/>
  <c r="P932" i="5"/>
  <c r="Q1285" i="5"/>
  <c r="K1269" i="5"/>
  <c r="R1072" i="5"/>
  <c r="L1071" i="5"/>
  <c r="R1071" i="5" s="1"/>
  <c r="Q792" i="5"/>
  <c r="K791" i="5"/>
  <c r="M268" i="5"/>
  <c r="P268" i="5" s="1"/>
  <c r="P269" i="5"/>
  <c r="L230" i="5"/>
  <c r="Q231" i="5"/>
  <c r="K230" i="5"/>
  <c r="R182" i="5"/>
  <c r="L181" i="5"/>
  <c r="Q1479" i="5"/>
  <c r="K1478" i="5"/>
  <c r="R1639" i="5"/>
  <c r="L1629" i="5"/>
  <c r="R1629" i="5" s="1"/>
  <c r="Q1579" i="5"/>
  <c r="K1578" i="5"/>
  <c r="M1509" i="5"/>
  <c r="P1510" i="5"/>
  <c r="L1236" i="5"/>
  <c r="R1237" i="5"/>
  <c r="K1059" i="5"/>
  <c r="Q1059" i="5" s="1"/>
  <c r="Q1060" i="5"/>
  <c r="L1133" i="5"/>
  <c r="R1133" i="5" s="1"/>
  <c r="R1134" i="5"/>
  <c r="P487" i="5"/>
  <c r="J486" i="5"/>
  <c r="P486" i="5" s="1"/>
  <c r="K411" i="5"/>
  <c r="Q412" i="5"/>
  <c r="K1606" i="5"/>
  <c r="Q1607" i="5"/>
  <c r="K1471" i="5"/>
  <c r="Q1471" i="5" s="1"/>
  <c r="Q1472" i="5"/>
  <c r="P1205" i="5"/>
  <c r="J1199" i="5"/>
  <c r="J1413" i="5"/>
  <c r="P1414" i="5"/>
  <c r="K1127" i="5"/>
  <c r="Q1127" i="5" s="1"/>
  <c r="Q1128" i="5"/>
  <c r="K1262" i="5"/>
  <c r="Q1262" i="5" s="1"/>
  <c r="Q1263" i="5"/>
  <c r="R1055" i="5"/>
  <c r="O1046" i="5"/>
  <c r="O1045" i="5" s="1"/>
  <c r="Q1180" i="5"/>
  <c r="K1179" i="5"/>
  <c r="Q1179" i="5" s="1"/>
  <c r="M1105" i="5"/>
  <c r="K905" i="5"/>
  <c r="Q948" i="5"/>
  <c r="K947" i="5"/>
  <c r="Q947" i="5" s="1"/>
  <c r="Q932" i="5"/>
  <c r="R655" i="5"/>
  <c r="L639" i="5"/>
  <c r="L663" i="5"/>
  <c r="R663" i="5" s="1"/>
  <c r="R664" i="5"/>
  <c r="K541" i="5"/>
  <c r="Q542" i="5"/>
  <c r="P476" i="5"/>
  <c r="J475" i="5"/>
  <c r="J341" i="5"/>
  <c r="P341" i="5" s="1"/>
  <c r="P342" i="5"/>
  <c r="R1464" i="5"/>
  <c r="L1463" i="5"/>
  <c r="R1463" i="5" s="1"/>
  <c r="Q634" i="5"/>
  <c r="K628" i="5"/>
  <c r="O858" i="5"/>
  <c r="O846" i="5" s="1"/>
  <c r="O840" i="5" s="1"/>
  <c r="R859" i="5"/>
  <c r="L604" i="5"/>
  <c r="R604" i="5" s="1"/>
  <c r="R605" i="5"/>
  <c r="L411" i="5"/>
  <c r="R412" i="5"/>
  <c r="L1435" i="5"/>
  <c r="R1435" i="5" s="1"/>
  <c r="R1436" i="5"/>
  <c r="R1427" i="5"/>
  <c r="L1426" i="5"/>
  <c r="R1426" i="5" s="1"/>
  <c r="N1355" i="5"/>
  <c r="J1607" i="5"/>
  <c r="P1608" i="5"/>
  <c r="J1426" i="5"/>
  <c r="P1426" i="5" s="1"/>
  <c r="P1427" i="5"/>
  <c r="M1294" i="5"/>
  <c r="P1295" i="5"/>
  <c r="K1400" i="5"/>
  <c r="Q1401" i="5"/>
  <c r="R1257" i="5"/>
  <c r="L1256" i="5"/>
  <c r="R1256" i="5" s="1"/>
  <c r="R1140" i="5"/>
  <c r="L1139" i="5"/>
  <c r="R1139" i="5" s="1"/>
  <c r="J905" i="5"/>
  <c r="P905" i="5" s="1"/>
  <c r="P906" i="5"/>
  <c r="M644" i="5"/>
  <c r="P645" i="5"/>
  <c r="R933" i="5"/>
  <c r="L932" i="5"/>
  <c r="P804" i="5"/>
  <c r="J803" i="5"/>
  <c r="P803" i="5" s="1"/>
  <c r="L550" i="5"/>
  <c r="R551" i="5"/>
  <c r="P590" i="5"/>
  <c r="J589" i="5"/>
  <c r="P589" i="5" s="1"/>
  <c r="L594" i="5"/>
  <c r="R594" i="5" s="1"/>
  <c r="R595" i="5"/>
  <c r="L276" i="5"/>
  <c r="K386" i="5"/>
  <c r="Q387" i="5"/>
  <c r="K181" i="5"/>
  <c r="Q182" i="5"/>
  <c r="P58" i="5"/>
  <c r="J57" i="5"/>
  <c r="L57" i="5"/>
  <c r="R58" i="5"/>
  <c r="P1530" i="5"/>
  <c r="J1529" i="5"/>
  <c r="P1529" i="5" s="1"/>
  <c r="R1308" i="5"/>
  <c r="L1307" i="5"/>
  <c r="K1045" i="5"/>
  <c r="Q1045" i="5" s="1"/>
  <c r="Q1046" i="5"/>
  <c r="L846" i="5"/>
  <c r="L541" i="5"/>
  <c r="R542" i="5"/>
  <c r="P328" i="5"/>
  <c r="J327" i="5"/>
  <c r="M228" i="5"/>
  <c r="R1543" i="5"/>
  <c r="L1542" i="5"/>
  <c r="P664" i="5"/>
  <c r="J663" i="5"/>
  <c r="R899" i="5"/>
  <c r="L898" i="5"/>
  <c r="P1370" i="5"/>
  <c r="J1369" i="5"/>
  <c r="P1369" i="5" s="1"/>
  <c r="R1221" i="5"/>
  <c r="L1205" i="5"/>
  <c r="R1205" i="5" s="1"/>
  <c r="L1036" i="5"/>
  <c r="R1036" i="5" s="1"/>
  <c r="R1037" i="5"/>
  <c r="L628" i="5"/>
  <c r="R634" i="5"/>
  <c r="Q767" i="5"/>
  <c r="K766" i="5"/>
  <c r="K468" i="5"/>
  <c r="Q469" i="5"/>
  <c r="Q269" i="5"/>
  <c r="K268" i="5"/>
  <c r="Q268" i="5" s="1"/>
  <c r="J108" i="5"/>
  <c r="P108" i="5" s="1"/>
  <c r="P109" i="5"/>
  <c r="Q781" i="5"/>
  <c r="K777" i="5"/>
  <c r="P567" i="5"/>
  <c r="J566" i="5"/>
  <c r="Q17" i="5"/>
  <c r="L1389" i="5"/>
  <c r="R1389" i="5" s="1"/>
  <c r="R1390" i="5"/>
  <c r="P1037" i="5"/>
  <c r="J1036" i="5"/>
  <c r="P1036" i="5" s="1"/>
  <c r="P907" i="5"/>
  <c r="P655" i="5"/>
  <c r="J639" i="5"/>
  <c r="K621" i="5"/>
  <c r="Q621" i="5" s="1"/>
  <c r="Q622" i="5"/>
  <c r="R387" i="5"/>
  <c r="L386" i="5"/>
  <c r="P230" i="5"/>
  <c r="J229" i="5"/>
  <c r="P1076" i="5"/>
  <c r="L1268" i="5"/>
  <c r="R1268" i="5" s="1"/>
  <c r="R1269" i="5"/>
  <c r="R1180" i="5"/>
  <c r="L1179" i="5"/>
  <c r="R1179" i="5" s="1"/>
  <c r="Q429" i="5"/>
  <c r="K428" i="5"/>
  <c r="Q428" i="5" s="1"/>
  <c r="Q166" i="5"/>
  <c r="K165" i="5"/>
  <c r="L1509" i="5"/>
  <c r="R1510" i="5"/>
  <c r="Q1598" i="5"/>
  <c r="K1597" i="5"/>
  <c r="Q1597" i="5" s="1"/>
  <c r="Q1140" i="5"/>
  <c r="R1401" i="5"/>
  <c r="L1400" i="5"/>
  <c r="Q1195" i="5"/>
  <c r="K1194" i="5"/>
  <c r="P1134" i="5"/>
  <c r="J1133" i="5"/>
  <c r="P1133" i="5" s="1"/>
  <c r="K1314" i="5"/>
  <c r="Q1314" i="5" s="1"/>
  <c r="Q1315" i="5"/>
  <c r="J1400" i="5"/>
  <c r="P1401" i="5"/>
  <c r="M970" i="5"/>
  <c r="P970" i="5" s="1"/>
  <c r="P974" i="5"/>
  <c r="J516" i="5"/>
  <c r="P516" i="5" s="1"/>
  <c r="P517" i="5"/>
  <c r="Q744" i="5"/>
  <c r="K743" i="5"/>
  <c r="Q743" i="5" s="1"/>
  <c r="O640" i="5"/>
  <c r="R644" i="5"/>
  <c r="P791" i="5"/>
  <c r="J790" i="5"/>
  <c r="L565" i="5"/>
  <c r="R565" i="5" s="1"/>
  <c r="R566" i="5"/>
  <c r="P623" i="5"/>
  <c r="J622" i="5"/>
  <c r="Q517" i="5"/>
  <c r="K516" i="5"/>
  <c r="K594" i="5"/>
  <c r="Q594" i="5" s="1"/>
  <c r="Q595" i="5"/>
  <c r="R475" i="5"/>
  <c r="R1445" i="5"/>
  <c r="K1412" i="5"/>
  <c r="Q1412" i="5" s="1"/>
  <c r="Q1413" i="5"/>
  <c r="Q1686" i="5"/>
  <c r="K1685" i="5"/>
  <c r="P1129" i="5"/>
  <c r="J1128" i="5"/>
  <c r="R953" i="5"/>
  <c r="L952" i="5"/>
  <c r="R952" i="5" s="1"/>
  <c r="Q1250" i="5"/>
  <c r="K1249" i="5"/>
  <c r="R1295" i="5"/>
  <c r="L1294" i="5"/>
  <c r="L803" i="5"/>
  <c r="R803" i="5" s="1"/>
  <c r="R804" i="5"/>
  <c r="J438" i="5"/>
  <c r="P439" i="5"/>
  <c r="L1535" i="5"/>
  <c r="R1535" i="5" s="1"/>
  <c r="R1536" i="5"/>
  <c r="Q1484" i="5"/>
  <c r="K1483" i="5"/>
  <c r="Q1483" i="5" s="1"/>
  <c r="Q1446" i="5"/>
  <c r="K1445" i="5"/>
  <c r="K1673" i="5"/>
  <c r="Q1674" i="5"/>
  <c r="Q1135" i="5"/>
  <c r="K1134" i="5"/>
  <c r="Q1391" i="5"/>
  <c r="K1390" i="5"/>
  <c r="Q1322" i="5"/>
  <c r="K1321" i="5"/>
  <c r="P1061" i="5"/>
  <c r="J1060" i="5"/>
  <c r="P841" i="5"/>
  <c r="K1383" i="5"/>
  <c r="Q1383" i="5" s="1"/>
  <c r="Q1384" i="5"/>
  <c r="O1167" i="5"/>
  <c r="R1168" i="5"/>
  <c r="L790" i="5"/>
  <c r="R791" i="5"/>
  <c r="R1413" i="5"/>
  <c r="L1412" i="5"/>
  <c r="R1412" i="5" s="1"/>
  <c r="L1249" i="5"/>
  <c r="R1250" i="5"/>
  <c r="R1087" i="5"/>
  <c r="L1086" i="5"/>
  <c r="R1086" i="5" s="1"/>
  <c r="R1066" i="5"/>
  <c r="L499" i="5"/>
  <c r="R500" i="5"/>
  <c r="Q847" i="5"/>
  <c r="P542" i="5"/>
  <c r="J541" i="5"/>
  <c r="Q836" i="5"/>
  <c r="K835" i="5"/>
  <c r="L765" i="5"/>
  <c r="R766" i="5"/>
  <c r="J166" i="5"/>
  <c r="P167" i="5"/>
  <c r="K92" i="5"/>
  <c r="Q96" i="5"/>
  <c r="R970" i="5"/>
  <c r="P606" i="5"/>
  <c r="J605" i="5"/>
  <c r="R1328" i="5"/>
  <c r="L1327" i="5"/>
  <c r="N1653" i="5"/>
  <c r="Q1654" i="5"/>
  <c r="L1477" i="5"/>
  <c r="R1477" i="5" s="1"/>
  <c r="R1478" i="5"/>
  <c r="R907" i="5"/>
  <c r="L906" i="5"/>
  <c r="P1547" i="5"/>
  <c r="J1541" i="5"/>
  <c r="P1541" i="5" s="1"/>
  <c r="K1420" i="5"/>
  <c r="Q1420" i="5" s="1"/>
  <c r="Q1421" i="5"/>
  <c r="M743" i="5"/>
  <c r="M663" i="5" s="1"/>
  <c r="P1066" i="5"/>
  <c r="J1065" i="5"/>
  <c r="P1065" i="5" s="1"/>
  <c r="R1378" i="5"/>
  <c r="L1377" i="5"/>
  <c r="R1377" i="5" s="1"/>
  <c r="Q1294" i="5"/>
  <c r="K1293" i="5"/>
  <c r="P1236" i="5"/>
  <c r="J1235" i="5"/>
  <c r="J1167" i="5"/>
  <c r="P1168" i="5"/>
  <c r="L1099" i="5"/>
  <c r="R1100" i="5"/>
  <c r="Q804" i="5"/>
  <c r="P558" i="5"/>
  <c r="J551" i="5"/>
  <c r="Q871" i="5"/>
  <c r="K858" i="5"/>
  <c r="Q858" i="5" s="1"/>
  <c r="P579" i="5"/>
  <c r="J578" i="5"/>
  <c r="K578" i="5"/>
  <c r="Q579" i="5"/>
  <c r="K479" i="5"/>
  <c r="Q479" i="5" s="1"/>
  <c r="Q483" i="5"/>
  <c r="N521" i="5"/>
  <c r="N516" i="5" s="1"/>
  <c r="N467" i="5" s="1"/>
  <c r="L327" i="5"/>
  <c r="R328" i="5"/>
  <c r="Q40" i="5"/>
  <c r="K36" i="5"/>
  <c r="N16" i="5"/>
  <c r="L74" i="5"/>
  <c r="P1593" i="5"/>
  <c r="J1592" i="5"/>
  <c r="L1320" i="5"/>
  <c r="R1320" i="5" s="1"/>
  <c r="R1321" i="5"/>
  <c r="R1108" i="5"/>
  <c r="L1107" i="5"/>
  <c r="L1357" i="5"/>
  <c r="R1358" i="5"/>
  <c r="K1187" i="5"/>
  <c r="Q1187" i="5" s="1"/>
  <c r="Q1188" i="5"/>
  <c r="Q799" i="5"/>
  <c r="K798" i="5"/>
  <c r="K318" i="5"/>
  <c r="L1652" i="5"/>
  <c r="R1652" i="5" s="1"/>
  <c r="R1658" i="5"/>
  <c r="P1631" i="5"/>
  <c r="J1630" i="5"/>
  <c r="R958" i="5"/>
  <c r="L957" i="5"/>
  <c r="R957" i="5" s="1"/>
  <c r="N907" i="5"/>
  <c r="Q911" i="5"/>
  <c r="K604" i="5"/>
  <c r="Q604" i="5" s="1"/>
  <c r="Q605" i="5"/>
  <c r="R140" i="5"/>
  <c r="L139" i="5"/>
  <c r="P36" i="5"/>
  <c r="J35" i="5"/>
  <c r="L1193" i="5"/>
  <c r="R1193" i="5" s="1"/>
  <c r="R1194" i="5"/>
  <c r="R18" i="5"/>
  <c r="L17" i="5"/>
  <c r="P1578" i="5"/>
  <c r="J1577" i="5"/>
  <c r="P1577" i="5" s="1"/>
  <c r="Q1358" i="5"/>
  <c r="K1357" i="5"/>
  <c r="Q449" i="5"/>
  <c r="K448" i="5"/>
  <c r="R518" i="5"/>
  <c r="L517" i="5"/>
  <c r="K1436" i="5"/>
  <c r="Q1437" i="5"/>
  <c r="P1314" i="5"/>
  <c r="J1639" i="5"/>
  <c r="P1639" i="5" s="1"/>
  <c r="P1640" i="5"/>
  <c r="Q1558" i="5"/>
  <c r="K1557" i="5"/>
  <c r="P1437" i="5"/>
  <c r="J1436" i="5"/>
  <c r="R1673" i="5"/>
  <c r="L1672" i="5"/>
  <c r="L1569" i="5"/>
  <c r="R1569" i="5" s="1"/>
  <c r="R1570" i="5"/>
  <c r="J1483" i="5"/>
  <c r="P1483" i="5" s="1"/>
  <c r="P1484" i="5"/>
  <c r="P1249" i="5"/>
  <c r="J1248" i="5"/>
  <c r="P1248" i="5" s="1"/>
  <c r="P1390" i="5"/>
  <c r="J1389" i="5"/>
  <c r="P1389" i="5" s="1"/>
  <c r="Q1237" i="5"/>
  <c r="K1236" i="5"/>
  <c r="Q841" i="5"/>
  <c r="P1071" i="5"/>
  <c r="P571" i="5"/>
  <c r="J570" i="5"/>
  <c r="P570" i="5" s="1"/>
  <c r="R836" i="5"/>
  <c r="L835" i="5"/>
  <c r="Q971" i="5"/>
  <c r="N970" i="5"/>
  <c r="N969" i="5" s="1"/>
  <c r="N962" i="5" s="1"/>
  <c r="P777" i="5"/>
  <c r="J776" i="5"/>
  <c r="O487" i="5"/>
  <c r="R488" i="5"/>
  <c r="P766" i="5"/>
  <c r="J765" i="5"/>
  <c r="Q511" i="5"/>
  <c r="K510" i="5"/>
  <c r="Q510" i="5" s="1"/>
  <c r="P483" i="5"/>
  <c r="J479" i="5"/>
  <c r="P479" i="5" s="1"/>
  <c r="P146" i="5"/>
  <c r="J145" i="5"/>
  <c r="P145" i="5" s="1"/>
  <c r="J181" i="5"/>
  <c r="P182" i="5"/>
  <c r="K146" i="5"/>
  <c r="Q147" i="5"/>
  <c r="K56" i="5"/>
  <c r="Q56" i="5" s="1"/>
  <c r="Q57" i="5"/>
  <c r="J17" i="5"/>
  <c r="P18" i="5"/>
  <c r="P1570" i="5"/>
  <c r="J1569" i="5"/>
  <c r="P1569" i="5" s="1"/>
  <c r="R1624" i="5"/>
  <c r="L1623" i="5"/>
  <c r="R1623" i="5" s="1"/>
  <c r="Q1542" i="5"/>
  <c r="K1541" i="5"/>
  <c r="Q1541" i="5" s="1"/>
  <c r="P1332" i="5"/>
  <c r="J1326" i="5"/>
  <c r="P1326" i="5" s="1"/>
  <c r="P820" i="5"/>
  <c r="J819" i="5"/>
  <c r="P819" i="5" s="1"/>
  <c r="L797" i="5"/>
  <c r="R798" i="5"/>
  <c r="L819" i="5"/>
  <c r="R819" i="5" s="1"/>
  <c r="R820" i="5"/>
  <c r="P470" i="5"/>
  <c r="J469" i="5"/>
  <c r="R455" i="5"/>
  <c r="L454" i="5"/>
  <c r="R454" i="5" s="1"/>
  <c r="P411" i="5"/>
  <c r="J410" i="5"/>
  <c r="P410" i="5" s="1"/>
  <c r="Q284" i="5"/>
  <c r="K276" i="5"/>
  <c r="K1658" i="5"/>
  <c r="P1659" i="5"/>
  <c r="J1658" i="5"/>
  <c r="Q1592" i="5"/>
  <c r="K1529" i="5"/>
  <c r="Q1529" i="5" s="1"/>
  <c r="Q1530" i="5"/>
  <c r="R1597" i="5"/>
  <c r="L1591" i="5"/>
  <c r="R1591" i="5" s="1"/>
  <c r="Q1522" i="5"/>
  <c r="K1521" i="5"/>
  <c r="Q1521" i="5" s="1"/>
  <c r="Q1537" i="5"/>
  <c r="K1536" i="5"/>
  <c r="J1256" i="5"/>
  <c r="P1256" i="5" s="1"/>
  <c r="P1257" i="5"/>
  <c r="J834" i="5"/>
  <c r="P835" i="5"/>
  <c r="P1100" i="5"/>
  <c r="J1099" i="5"/>
  <c r="P1158" i="5"/>
  <c r="R969" i="5"/>
  <c r="L962" i="5"/>
  <c r="R962" i="5" s="1"/>
  <c r="M1307" i="5"/>
  <c r="P1308" i="5"/>
  <c r="Q1120" i="5"/>
  <c r="K1119" i="5"/>
  <c r="Q1119" i="5" s="1"/>
  <c r="Q898" i="5"/>
  <c r="K897" i="5"/>
  <c r="Q897" i="5" s="1"/>
  <c r="Q505" i="5"/>
  <c r="K504" i="5"/>
  <c r="Q504" i="5" s="1"/>
  <c r="N577" i="5"/>
  <c r="P871" i="5"/>
  <c r="J858" i="5"/>
  <c r="Q809" i="5"/>
  <c r="K808" i="5"/>
  <c r="Q808" i="5" s="1"/>
  <c r="O784" i="5"/>
  <c r="R785" i="5"/>
  <c r="L621" i="5"/>
  <c r="R621" i="5" s="1"/>
  <c r="R622" i="5"/>
  <c r="J510" i="5"/>
  <c r="P510" i="5" s="1"/>
  <c r="P511" i="5"/>
  <c r="K565" i="5"/>
  <c r="Q565" i="5" s="1"/>
  <c r="Q566" i="5"/>
  <c r="R438" i="5"/>
  <c r="L437" i="5"/>
  <c r="R512" i="5"/>
  <c r="L511" i="5"/>
  <c r="Q459" i="5"/>
  <c r="K455" i="5"/>
  <c r="Q378" i="5"/>
  <c r="K377" i="5"/>
  <c r="P331" i="5"/>
  <c r="M327" i="5"/>
  <c r="M319" i="5" s="1"/>
  <c r="M318" i="5" s="1"/>
  <c r="M317" i="5" s="1"/>
  <c r="R166" i="5"/>
  <c r="L165" i="5"/>
  <c r="R129" i="5"/>
  <c r="L128" i="5"/>
  <c r="R128" i="5" s="1"/>
  <c r="P83" i="5"/>
  <c r="J74" i="5"/>
  <c r="Q1370" i="5"/>
  <c r="K1369" i="5"/>
  <c r="Q1369" i="5" s="1"/>
  <c r="P1537" i="5"/>
  <c r="J1536" i="5"/>
  <c r="P1321" i="5"/>
  <c r="J1320" i="5"/>
  <c r="P1320" i="5" s="1"/>
  <c r="K969" i="5"/>
  <c r="K550" i="5"/>
  <c r="Q551" i="5"/>
  <c r="Q475" i="5"/>
  <c r="Q347" i="5"/>
  <c r="K343" i="5"/>
  <c r="L1578" i="5"/>
  <c r="R1579" i="5"/>
  <c r="K1509" i="5"/>
  <c r="Q1510" i="5"/>
  <c r="J1446" i="5"/>
  <c r="P1447" i="5"/>
  <c r="Q1307" i="5"/>
  <c r="K1306" i="5"/>
  <c r="Q1306" i="5" s="1"/>
  <c r="Q1200" i="5"/>
  <c r="K1199" i="5"/>
  <c r="Q1199" i="5" s="1"/>
  <c r="P1194" i="5"/>
  <c r="J1193" i="5"/>
  <c r="P1193" i="5" s="1"/>
  <c r="J1107" i="5"/>
  <c r="P1108" i="5"/>
  <c r="P1150" i="5"/>
  <c r="R1121" i="5"/>
  <c r="L1120" i="5"/>
  <c r="L1046" i="5"/>
  <c r="R1047" i="5"/>
  <c r="M858" i="5"/>
  <c r="M846" i="5" s="1"/>
  <c r="M840" i="5" s="1"/>
  <c r="P859" i="5"/>
  <c r="K640" i="5"/>
  <c r="Q640" i="5" s="1"/>
  <c r="Q644" i="5"/>
  <c r="P798" i="5"/>
  <c r="J797" i="5"/>
  <c r="L776" i="5"/>
  <c r="R777" i="5"/>
  <c r="N438" i="5"/>
  <c r="Q439" i="5"/>
  <c r="J386" i="5"/>
  <c r="P387" i="5"/>
  <c r="L145" i="5"/>
  <c r="R145" i="5" s="1"/>
  <c r="R146" i="5"/>
  <c r="Q129" i="5"/>
  <c r="K128" i="5"/>
  <c r="Q128" i="5" s="1"/>
  <c r="L35" i="5"/>
  <c r="R36" i="5"/>
  <c r="P1557" i="5"/>
  <c r="J1556" i="5"/>
  <c r="R1422" i="5"/>
  <c r="L1421" i="5"/>
  <c r="R1201" i="5"/>
  <c r="L1200" i="5"/>
  <c r="K1150" i="5"/>
  <c r="Q1150" i="5" s="1"/>
  <c r="Q1167" i="5"/>
  <c r="K1166" i="5"/>
  <c r="P1145" i="5"/>
  <c r="J1139" i="5"/>
  <c r="P1139" i="5" s="1"/>
  <c r="P824" i="5"/>
  <c r="Q487" i="5"/>
  <c r="K486" i="5"/>
  <c r="Q486" i="5" s="1"/>
  <c r="AD630" i="5"/>
  <c r="AA682" i="5"/>
  <c r="AD682" i="5" s="1"/>
  <c r="Z703" i="5"/>
  <c r="AC703" i="5" s="1"/>
  <c r="AB1012" i="5"/>
  <c r="AB47" i="5"/>
  <c r="AB1273" i="5"/>
  <c r="AC629" i="5"/>
  <c r="AD629" i="5"/>
  <c r="AB630" i="5"/>
  <c r="Y629" i="5"/>
  <c r="Z697" i="5"/>
  <c r="AC697" i="5" s="1"/>
  <c r="Y685" i="5"/>
  <c r="AB685" i="5" s="1"/>
  <c r="AB1209" i="5"/>
  <c r="Y697" i="5"/>
  <c r="AB697" i="5" s="1"/>
  <c r="Z963" i="5"/>
  <c r="AC963" i="5" s="1"/>
  <c r="AC964" i="5"/>
  <c r="AB678" i="5"/>
  <c r="Y677" i="5"/>
  <c r="AB687" i="5"/>
  <c r="Y679" i="5"/>
  <c r="AB679" i="5" s="1"/>
  <c r="AB695" i="5"/>
  <c r="Y694" i="5"/>
  <c r="AB694" i="5" s="1"/>
  <c r="AB1488" i="5"/>
  <c r="Y1487" i="5"/>
  <c r="Y703" i="5"/>
  <c r="AB703" i="5" s="1"/>
  <c r="AD698" i="5"/>
  <c r="AA697" i="5"/>
  <c r="AD697" i="5" s="1"/>
  <c r="AD695" i="5"/>
  <c r="AA694" i="5"/>
  <c r="AD694" i="5" s="1"/>
  <c r="Z688" i="5"/>
  <c r="AC688" i="5" s="1"/>
  <c r="AA685" i="5"/>
  <c r="AD685" i="5" s="1"/>
  <c r="AC676" i="5"/>
  <c r="AD676" i="5"/>
  <c r="AC1207" i="5"/>
  <c r="Z682" i="5"/>
  <c r="AC682" i="5" s="1"/>
  <c r="Z700" i="5"/>
  <c r="AC700" i="5" s="1"/>
  <c r="AD1207" i="5"/>
  <c r="Y1271" i="5"/>
  <c r="AB64" i="5"/>
  <c r="AB220" i="5"/>
  <c r="Y1207" i="5"/>
  <c r="AB1207" i="5" s="1"/>
  <c r="Z706" i="5"/>
  <c r="AC706" i="5" s="1"/>
  <c r="AD707" i="5"/>
  <c r="AA706" i="5"/>
  <c r="AD706" i="5" s="1"/>
  <c r="Y1005" i="5"/>
  <c r="AB1006" i="5"/>
  <c r="Y1008" i="5"/>
  <c r="AB1008" i="5" s="1"/>
  <c r="AB1009" i="5"/>
  <c r="AB48" i="5"/>
  <c r="AB63" i="5"/>
  <c r="Y62" i="5"/>
  <c r="AB62" i="5" s="1"/>
  <c r="Z219" i="5"/>
  <c r="AC220" i="5"/>
  <c r="AA356" i="5"/>
  <c r="AD357" i="5"/>
  <c r="AA219" i="5"/>
  <c r="AD220" i="5"/>
  <c r="AB682" i="5"/>
  <c r="AC685" i="5"/>
  <c r="AD1005" i="5"/>
  <c r="AA1004" i="5"/>
  <c r="K931" i="5" l="1"/>
  <c r="Q931" i="5" s="1"/>
  <c r="O1605" i="5"/>
  <c r="Q1659" i="5"/>
  <c r="U1697" i="5"/>
  <c r="T1697" i="5"/>
  <c r="M931" i="5"/>
  <c r="P931" i="5" s="1"/>
  <c r="M1199" i="5"/>
  <c r="M1165" i="5" s="1"/>
  <c r="M969" i="5"/>
  <c r="M962" i="5" s="1"/>
  <c r="K1591" i="5"/>
  <c r="Q1591" i="5" s="1"/>
  <c r="L1065" i="5"/>
  <c r="R1065" i="5" s="1"/>
  <c r="O1228" i="5"/>
  <c r="R1228" i="5" s="1"/>
  <c r="R1229" i="5"/>
  <c r="M163" i="5"/>
  <c r="M162" i="5" s="1"/>
  <c r="R1200" i="5"/>
  <c r="L1199" i="5"/>
  <c r="R1199" i="5" s="1"/>
  <c r="P1556" i="5"/>
  <c r="K1508" i="5"/>
  <c r="Q1509" i="5"/>
  <c r="K549" i="5"/>
  <c r="Q549" i="5" s="1"/>
  <c r="Q550" i="5"/>
  <c r="P1536" i="5"/>
  <c r="J1535" i="5"/>
  <c r="P1535" i="5" s="1"/>
  <c r="J73" i="5"/>
  <c r="P74" i="5"/>
  <c r="R165" i="5"/>
  <c r="L164" i="5"/>
  <c r="Q377" i="5"/>
  <c r="K353" i="5"/>
  <c r="Q353" i="5" s="1"/>
  <c r="R511" i="5"/>
  <c r="L510" i="5"/>
  <c r="R510" i="5" s="1"/>
  <c r="M1306" i="5"/>
  <c r="P1306" i="5" s="1"/>
  <c r="P1307" i="5"/>
  <c r="P1099" i="5"/>
  <c r="J1098" i="5"/>
  <c r="P1098" i="5" s="1"/>
  <c r="J1652" i="5"/>
  <c r="P1652" i="5" s="1"/>
  <c r="P1658" i="5"/>
  <c r="K275" i="5"/>
  <c r="Q275" i="5" s="1"/>
  <c r="Q276" i="5"/>
  <c r="P765" i="5"/>
  <c r="J764" i="5"/>
  <c r="P764" i="5" s="1"/>
  <c r="P776" i="5"/>
  <c r="J775" i="5"/>
  <c r="R835" i="5"/>
  <c r="L834" i="5"/>
  <c r="K1435" i="5"/>
  <c r="Q1435" i="5" s="1"/>
  <c r="Q1436" i="5"/>
  <c r="Q448" i="5"/>
  <c r="L1356" i="5"/>
  <c r="R1357" i="5"/>
  <c r="R327" i="5"/>
  <c r="L319" i="5"/>
  <c r="K803" i="5"/>
  <c r="Q803" i="5" s="1"/>
  <c r="Q1293" i="5"/>
  <c r="Q1653" i="5"/>
  <c r="N1652" i="5"/>
  <c r="N1605" i="5" s="1"/>
  <c r="L764" i="5"/>
  <c r="R764" i="5" s="1"/>
  <c r="R765" i="5"/>
  <c r="Q1321" i="5"/>
  <c r="K1320" i="5"/>
  <c r="Q1320" i="5" s="1"/>
  <c r="Q1134" i="5"/>
  <c r="K1133" i="5"/>
  <c r="Q1133" i="5" s="1"/>
  <c r="Q1445" i="5"/>
  <c r="Q1249" i="5"/>
  <c r="K1248" i="5"/>
  <c r="Q1248" i="5" s="1"/>
  <c r="P1128" i="5"/>
  <c r="J1127" i="5"/>
  <c r="P1127" i="5" s="1"/>
  <c r="Q516" i="5"/>
  <c r="R1400" i="5"/>
  <c r="L1399" i="5"/>
  <c r="Q777" i="5"/>
  <c r="K776" i="5"/>
  <c r="Q766" i="5"/>
  <c r="K765" i="5"/>
  <c r="K663" i="5"/>
  <c r="Q663" i="5" s="1"/>
  <c r="R898" i="5"/>
  <c r="L897" i="5"/>
  <c r="R897" i="5" s="1"/>
  <c r="R1542" i="5"/>
  <c r="L1541" i="5"/>
  <c r="R1541" i="5" s="1"/>
  <c r="P57" i="5"/>
  <c r="J56" i="5"/>
  <c r="P56" i="5" s="1"/>
  <c r="L549" i="5"/>
  <c r="R549" i="5" s="1"/>
  <c r="R550" i="5"/>
  <c r="M1293" i="5"/>
  <c r="P1294" i="5"/>
  <c r="J1606" i="5"/>
  <c r="P1607" i="5"/>
  <c r="Q628" i="5"/>
  <c r="J1412" i="5"/>
  <c r="P1412" i="5" s="1"/>
  <c r="P1413" i="5"/>
  <c r="Q411" i="5"/>
  <c r="K410" i="5"/>
  <c r="Q410" i="5" s="1"/>
  <c r="L1235" i="5"/>
  <c r="R1236" i="5"/>
  <c r="J275" i="5"/>
  <c r="P275" i="5" s="1"/>
  <c r="P276" i="5"/>
  <c r="L577" i="5"/>
  <c r="R577" i="5" s="1"/>
  <c r="M898" i="5"/>
  <c r="P899" i="5"/>
  <c r="J962" i="5"/>
  <c r="P962" i="5" s="1"/>
  <c r="R858" i="5"/>
  <c r="Q1166" i="5"/>
  <c r="J385" i="5"/>
  <c r="P386" i="5"/>
  <c r="L775" i="5"/>
  <c r="R776" i="5"/>
  <c r="L1045" i="5"/>
  <c r="R1045" i="5" s="1"/>
  <c r="R1046" i="5"/>
  <c r="K962" i="5"/>
  <c r="Q962" i="5" s="1"/>
  <c r="Q969" i="5"/>
  <c r="J180" i="5"/>
  <c r="P180" i="5" s="1"/>
  <c r="P181" i="5"/>
  <c r="R1672" i="5"/>
  <c r="L1671" i="5"/>
  <c r="R1671" i="5" s="1"/>
  <c r="Q1557" i="5"/>
  <c r="K1556" i="5"/>
  <c r="J1292" i="5"/>
  <c r="R517" i="5"/>
  <c r="L516" i="5"/>
  <c r="R516" i="5" s="1"/>
  <c r="L138" i="5"/>
  <c r="R138" i="5" s="1"/>
  <c r="R139" i="5"/>
  <c r="P1630" i="5"/>
  <c r="J1629" i="5"/>
  <c r="P1629" i="5" s="1"/>
  <c r="R1107" i="5"/>
  <c r="L1106" i="5"/>
  <c r="P1592" i="5"/>
  <c r="J1591" i="5"/>
  <c r="P1591" i="5" s="1"/>
  <c r="K35" i="5"/>
  <c r="Q36" i="5"/>
  <c r="N466" i="5"/>
  <c r="K577" i="5"/>
  <c r="Q577" i="5" s="1"/>
  <c r="Q578" i="5"/>
  <c r="J1166" i="5"/>
  <c r="P1167" i="5"/>
  <c r="R1327" i="5"/>
  <c r="L1326" i="5"/>
  <c r="R1326" i="5" s="1"/>
  <c r="J165" i="5"/>
  <c r="P166" i="5"/>
  <c r="Q835" i="5"/>
  <c r="K834" i="5"/>
  <c r="R499" i="5"/>
  <c r="L486" i="5"/>
  <c r="O1166" i="5"/>
  <c r="R1167" i="5"/>
  <c r="R640" i="5"/>
  <c r="O639" i="5"/>
  <c r="O627" i="5" s="1"/>
  <c r="J1399" i="5"/>
  <c r="P1400" i="5"/>
  <c r="L1508" i="5"/>
  <c r="R1509" i="5"/>
  <c r="R386" i="5"/>
  <c r="L385" i="5"/>
  <c r="J627" i="5"/>
  <c r="K385" i="5"/>
  <c r="Q386" i="5"/>
  <c r="R181" i="5"/>
  <c r="L180" i="5"/>
  <c r="R180" i="5" s="1"/>
  <c r="L229" i="5"/>
  <c r="R230" i="5"/>
  <c r="Q791" i="5"/>
  <c r="K790" i="5"/>
  <c r="Q1269" i="5"/>
  <c r="K1268" i="5"/>
  <c r="Q1268" i="5" s="1"/>
  <c r="R1686" i="5"/>
  <c r="L1685" i="5"/>
  <c r="P1357" i="5"/>
  <c r="J1356" i="5"/>
  <c r="K1629" i="5"/>
  <c r="Q1629" i="5" s="1"/>
  <c r="Q1630" i="5"/>
  <c r="R342" i="5"/>
  <c r="L341" i="5"/>
  <c r="R341" i="5" s="1"/>
  <c r="Q655" i="5"/>
  <c r="K639" i="5"/>
  <c r="Q639" i="5" s="1"/>
  <c r="P887" i="5"/>
  <c r="J886" i="5"/>
  <c r="P886" i="5" s="1"/>
  <c r="Q1107" i="5"/>
  <c r="K1106" i="5"/>
  <c r="R378" i="5"/>
  <c r="L377" i="5"/>
  <c r="Q1066" i="5"/>
  <c r="K1065" i="5"/>
  <c r="Q1065" i="5" s="1"/>
  <c r="P1046" i="5"/>
  <c r="J1045" i="5"/>
  <c r="P1045" i="5" s="1"/>
  <c r="J1507" i="5"/>
  <c r="Q1100" i="5"/>
  <c r="K1099" i="5"/>
  <c r="L1420" i="5"/>
  <c r="R1420" i="5" s="1"/>
  <c r="R1421" i="5"/>
  <c r="P797" i="5"/>
  <c r="J796" i="5"/>
  <c r="P796" i="5" s="1"/>
  <c r="R1120" i="5"/>
  <c r="L1119" i="5"/>
  <c r="R1119" i="5" s="1"/>
  <c r="J1106" i="5"/>
  <c r="P1107" i="5"/>
  <c r="J1445" i="5"/>
  <c r="P1446" i="5"/>
  <c r="L1577" i="5"/>
  <c r="R1577" i="5" s="1"/>
  <c r="R1578" i="5"/>
  <c r="K474" i="5"/>
  <c r="Q474" i="5" s="1"/>
  <c r="Q455" i="5"/>
  <c r="K454" i="5"/>
  <c r="Q454" i="5" s="1"/>
  <c r="R437" i="5"/>
  <c r="L435" i="5"/>
  <c r="P858" i="5"/>
  <c r="J846" i="5"/>
  <c r="Q1536" i="5"/>
  <c r="K1535" i="5"/>
  <c r="Q1535" i="5" s="1"/>
  <c r="K1652" i="5"/>
  <c r="Q1658" i="5"/>
  <c r="P469" i="5"/>
  <c r="J468" i="5"/>
  <c r="Q970" i="5"/>
  <c r="N906" i="5"/>
  <c r="Q907" i="5"/>
  <c r="Q318" i="5"/>
  <c r="P578" i="5"/>
  <c r="P551" i="5"/>
  <c r="J550" i="5"/>
  <c r="P1235" i="5"/>
  <c r="P743" i="5"/>
  <c r="K846" i="5"/>
  <c r="P1060" i="5"/>
  <c r="J1059" i="5"/>
  <c r="P1059" i="5" s="1"/>
  <c r="Q1390" i="5"/>
  <c r="K1389" i="5"/>
  <c r="Q1389" i="5" s="1"/>
  <c r="R1294" i="5"/>
  <c r="L1293" i="5"/>
  <c r="Q1685" i="5"/>
  <c r="K1684" i="5"/>
  <c r="Q1684" i="5" s="1"/>
  <c r="L1444" i="5"/>
  <c r="R1444" i="5" s="1"/>
  <c r="P622" i="5"/>
  <c r="J621" i="5"/>
  <c r="P621" i="5" s="1"/>
  <c r="P790" i="5"/>
  <c r="J789" i="5"/>
  <c r="P789" i="5" s="1"/>
  <c r="Q1194" i="5"/>
  <c r="K1193" i="5"/>
  <c r="Q1193" i="5" s="1"/>
  <c r="K1139" i="5"/>
  <c r="Q1139" i="5" s="1"/>
  <c r="L1165" i="5"/>
  <c r="Q165" i="5"/>
  <c r="K164" i="5"/>
  <c r="P566" i="5"/>
  <c r="J565" i="5"/>
  <c r="P565" i="5" s="1"/>
  <c r="P663" i="5"/>
  <c r="L540" i="5"/>
  <c r="R540" i="5" s="1"/>
  <c r="R541" i="5"/>
  <c r="R1307" i="5"/>
  <c r="L1306" i="5"/>
  <c r="R1306" i="5" s="1"/>
  <c r="R276" i="5"/>
  <c r="L275" i="5"/>
  <c r="R275" i="5" s="1"/>
  <c r="M640" i="5"/>
  <c r="P644" i="5"/>
  <c r="K1399" i="5"/>
  <c r="Q1400" i="5"/>
  <c r="K540" i="5"/>
  <c r="Q540" i="5" s="1"/>
  <c r="Q541" i="5"/>
  <c r="Q1606" i="5"/>
  <c r="M1508" i="5"/>
  <c r="P1509" i="5"/>
  <c r="J1672" i="5"/>
  <c r="P1673" i="5"/>
  <c r="L34" i="5"/>
  <c r="R35" i="5"/>
  <c r="N437" i="5"/>
  <c r="Q438" i="5"/>
  <c r="Q343" i="5"/>
  <c r="K342" i="5"/>
  <c r="R784" i="5"/>
  <c r="O775" i="5"/>
  <c r="O774" i="5" s="1"/>
  <c r="J833" i="5"/>
  <c r="P834" i="5"/>
  <c r="L796" i="5"/>
  <c r="R796" i="5" s="1"/>
  <c r="R797" i="5"/>
  <c r="P17" i="5"/>
  <c r="K145" i="5"/>
  <c r="Q145" i="5" s="1"/>
  <c r="Q146" i="5"/>
  <c r="O486" i="5"/>
  <c r="O474" i="5" s="1"/>
  <c r="O467" i="5" s="1"/>
  <c r="R487" i="5"/>
  <c r="Q1236" i="5"/>
  <c r="K1235" i="5"/>
  <c r="P1436" i="5"/>
  <c r="J1435" i="5"/>
  <c r="P1435" i="5" s="1"/>
  <c r="Q1357" i="5"/>
  <c r="K1356" i="5"/>
  <c r="R17" i="5"/>
  <c r="P35" i="5"/>
  <c r="J34" i="5"/>
  <c r="Q798" i="5"/>
  <c r="K797" i="5"/>
  <c r="R74" i="5"/>
  <c r="L73" i="5"/>
  <c r="L1098" i="5"/>
  <c r="R1098" i="5" s="1"/>
  <c r="R1099" i="5"/>
  <c r="R906" i="5"/>
  <c r="L905" i="5"/>
  <c r="R905" i="5" s="1"/>
  <c r="P605" i="5"/>
  <c r="J604" i="5"/>
  <c r="P604" i="5" s="1"/>
  <c r="Q92" i="5"/>
  <c r="K73" i="5"/>
  <c r="P541" i="5"/>
  <c r="J540" i="5"/>
  <c r="P540" i="5" s="1"/>
  <c r="L1248" i="5"/>
  <c r="R1248" i="5" s="1"/>
  <c r="R1249" i="5"/>
  <c r="L789" i="5"/>
  <c r="R789" i="5" s="1"/>
  <c r="R790" i="5"/>
  <c r="K1672" i="5"/>
  <c r="Q1673" i="5"/>
  <c r="J437" i="5"/>
  <c r="P438" i="5"/>
  <c r="P229" i="5"/>
  <c r="J219" i="5"/>
  <c r="P219" i="5" s="1"/>
  <c r="J228" i="5"/>
  <c r="P228" i="5" s="1"/>
  <c r="Q468" i="5"/>
  <c r="L627" i="5"/>
  <c r="R628" i="5"/>
  <c r="P327" i="5"/>
  <c r="J319" i="5"/>
  <c r="R846" i="5"/>
  <c r="L840" i="5"/>
  <c r="L56" i="5"/>
  <c r="R56" i="5" s="1"/>
  <c r="R57" i="5"/>
  <c r="K180" i="5"/>
  <c r="Q180" i="5" s="1"/>
  <c r="Q181" i="5"/>
  <c r="R932" i="5"/>
  <c r="L931" i="5"/>
  <c r="R931" i="5" s="1"/>
  <c r="L410" i="5"/>
  <c r="R410" i="5" s="1"/>
  <c r="R411" i="5"/>
  <c r="P475" i="5"/>
  <c r="J474" i="5"/>
  <c r="P474" i="5" s="1"/>
  <c r="Q1578" i="5"/>
  <c r="K1577" i="5"/>
  <c r="Q1577" i="5" s="1"/>
  <c r="Q1478" i="5"/>
  <c r="K1477" i="5"/>
  <c r="Q1477" i="5" s="1"/>
  <c r="Q230" i="5"/>
  <c r="K229" i="5"/>
  <c r="Q521" i="5"/>
  <c r="L1556" i="5"/>
  <c r="R1557" i="5"/>
  <c r="P1269" i="5"/>
  <c r="J1268" i="5"/>
  <c r="P1268" i="5" s="1"/>
  <c r="R1607" i="5"/>
  <c r="L1606" i="5"/>
  <c r="P595" i="5"/>
  <c r="J594" i="5"/>
  <c r="P594" i="5" s="1"/>
  <c r="L1369" i="5"/>
  <c r="R1369" i="5" s="1"/>
  <c r="R1370" i="5"/>
  <c r="AB629" i="5"/>
  <c r="AB1487" i="5"/>
  <c r="Y1486" i="5"/>
  <c r="AB677" i="5"/>
  <c r="Y676" i="5"/>
  <c r="AA675" i="5"/>
  <c r="AD675" i="5" s="1"/>
  <c r="Z675" i="5"/>
  <c r="Y1004" i="5"/>
  <c r="AB1005" i="5"/>
  <c r="K1292" i="5" l="1"/>
  <c r="Q1292" i="5" s="1"/>
  <c r="K467" i="5"/>
  <c r="Q1652" i="5"/>
  <c r="P969" i="5"/>
  <c r="P1199" i="5"/>
  <c r="K1165" i="5"/>
  <c r="Q1165" i="5" s="1"/>
  <c r="K1605" i="5"/>
  <c r="Q1605" i="5" s="1"/>
  <c r="J1234" i="5"/>
  <c r="P1234" i="5" s="1"/>
  <c r="J577" i="5"/>
  <c r="P577" i="5" s="1"/>
  <c r="O466" i="5"/>
  <c r="O1697" i="5" s="1"/>
  <c r="K627" i="5"/>
  <c r="Q627" i="5" s="1"/>
  <c r="L1555" i="5"/>
  <c r="R1555" i="5" s="1"/>
  <c r="R1556" i="5"/>
  <c r="K1671" i="5"/>
  <c r="Q1671" i="5" s="1"/>
  <c r="Q1672" i="5"/>
  <c r="J1671" i="5"/>
  <c r="P1671" i="5" s="1"/>
  <c r="P1672" i="5"/>
  <c r="K1398" i="5"/>
  <c r="Q1398" i="5" s="1"/>
  <c r="Q1399" i="5"/>
  <c r="Q846" i="5"/>
  <c r="K840" i="5"/>
  <c r="P550" i="5"/>
  <c r="J549" i="5"/>
  <c r="P549" i="5" s="1"/>
  <c r="R486" i="5"/>
  <c r="L474" i="5"/>
  <c r="J1605" i="5"/>
  <c r="P1605" i="5" s="1"/>
  <c r="P1606" i="5"/>
  <c r="Q765" i="5"/>
  <c r="K764" i="5"/>
  <c r="Q764" i="5" s="1"/>
  <c r="R1399" i="5"/>
  <c r="L1398" i="5"/>
  <c r="R1398" i="5" s="1"/>
  <c r="R319" i="5"/>
  <c r="L318" i="5"/>
  <c r="L1355" i="5"/>
  <c r="R1355" i="5" s="1"/>
  <c r="R1356" i="5"/>
  <c r="K1507" i="5"/>
  <c r="Q1507" i="5" s="1"/>
  <c r="Q1508" i="5"/>
  <c r="Q467" i="5"/>
  <c r="Q797" i="5"/>
  <c r="K796" i="5"/>
  <c r="Q796" i="5" s="1"/>
  <c r="Q342" i="5"/>
  <c r="K341" i="5"/>
  <c r="Q164" i="5"/>
  <c r="P468" i="5"/>
  <c r="J467" i="5"/>
  <c r="R435" i="5"/>
  <c r="L434" i="5"/>
  <c r="R434" i="5" s="1"/>
  <c r="J1444" i="5"/>
  <c r="P1444" i="5" s="1"/>
  <c r="P1445" i="5"/>
  <c r="R377" i="5"/>
  <c r="L353" i="5"/>
  <c r="R353" i="5" s="1"/>
  <c r="P1356" i="5"/>
  <c r="J1355" i="5"/>
  <c r="P1355" i="5" s="1"/>
  <c r="R639" i="5"/>
  <c r="L1507" i="5"/>
  <c r="R1507" i="5" s="1"/>
  <c r="R1508" i="5"/>
  <c r="J164" i="5"/>
  <c r="P165" i="5"/>
  <c r="J1165" i="5"/>
  <c r="P1165" i="5" s="1"/>
  <c r="P1166" i="5"/>
  <c r="R1106" i="5"/>
  <c r="L1105" i="5"/>
  <c r="R1105" i="5" s="1"/>
  <c r="L774" i="5"/>
  <c r="R774" i="5" s="1"/>
  <c r="R775" i="5"/>
  <c r="K435" i="5"/>
  <c r="R834" i="5"/>
  <c r="L833" i="5"/>
  <c r="J1555" i="5"/>
  <c r="P1555" i="5" s="1"/>
  <c r="K34" i="5"/>
  <c r="Q35" i="5"/>
  <c r="Q229" i="5"/>
  <c r="K228" i="5"/>
  <c r="Q228" i="5" s="1"/>
  <c r="K219" i="5"/>
  <c r="Q219" i="5" s="1"/>
  <c r="R840" i="5"/>
  <c r="L839" i="5"/>
  <c r="R839" i="5" s="1"/>
  <c r="J435" i="5"/>
  <c r="P437" i="5"/>
  <c r="J832" i="5"/>
  <c r="P832" i="5" s="1"/>
  <c r="P833" i="5"/>
  <c r="L33" i="5"/>
  <c r="R34" i="5"/>
  <c r="M1507" i="5"/>
  <c r="P1507" i="5" s="1"/>
  <c r="P1508" i="5"/>
  <c r="P640" i="5"/>
  <c r="M639" i="5"/>
  <c r="R1293" i="5"/>
  <c r="L1292" i="5"/>
  <c r="R1292" i="5" s="1"/>
  <c r="Q1099" i="5"/>
  <c r="K1098" i="5"/>
  <c r="Q1098" i="5" s="1"/>
  <c r="L219" i="5"/>
  <c r="R219" i="5" s="1"/>
  <c r="L228" i="5"/>
  <c r="R228" i="5" s="1"/>
  <c r="R229" i="5"/>
  <c r="R385" i="5"/>
  <c r="L384" i="5"/>
  <c r="R384" i="5" s="1"/>
  <c r="Q834" i="5"/>
  <c r="K833" i="5"/>
  <c r="Q1556" i="5"/>
  <c r="K1555" i="5"/>
  <c r="Q1555" i="5" s="1"/>
  <c r="M897" i="5"/>
  <c r="P897" i="5" s="1"/>
  <c r="P898" i="5"/>
  <c r="M1292" i="5"/>
  <c r="P1292" i="5" s="1"/>
  <c r="M1271" i="5"/>
  <c r="P1271" i="5" s="1"/>
  <c r="P1293" i="5"/>
  <c r="Q776" i="5"/>
  <c r="K775" i="5"/>
  <c r="J72" i="5"/>
  <c r="P73" i="5"/>
  <c r="R1606" i="5"/>
  <c r="L1605" i="5"/>
  <c r="R1605" i="5" s="1"/>
  <c r="R627" i="5"/>
  <c r="Q73" i="5"/>
  <c r="K72" i="5"/>
  <c r="R73" i="5"/>
  <c r="L72" i="5"/>
  <c r="P34" i="5"/>
  <c r="J33" i="5"/>
  <c r="Q1356" i="5"/>
  <c r="K1355" i="5"/>
  <c r="Q1355" i="5" s="1"/>
  <c r="Q1235" i="5"/>
  <c r="K1234" i="5"/>
  <c r="Q1234" i="5" s="1"/>
  <c r="N905" i="5"/>
  <c r="Q905" i="5" s="1"/>
  <c r="Q906" i="5"/>
  <c r="P846" i="5"/>
  <c r="J840" i="5"/>
  <c r="J1105" i="5"/>
  <c r="P1105" i="5" s="1"/>
  <c r="P1106" i="5"/>
  <c r="Q1106" i="5"/>
  <c r="K1105" i="5"/>
  <c r="Q1105" i="5" s="1"/>
  <c r="R1685" i="5"/>
  <c r="L1684" i="5"/>
  <c r="R1684" i="5" s="1"/>
  <c r="Q790" i="5"/>
  <c r="K789" i="5"/>
  <c r="Q789" i="5" s="1"/>
  <c r="K384" i="5"/>
  <c r="Q384" i="5" s="1"/>
  <c r="Q385" i="5"/>
  <c r="J1398" i="5"/>
  <c r="P1398" i="5" s="1"/>
  <c r="P1399" i="5"/>
  <c r="O1165" i="5"/>
  <c r="R1165" i="5" s="1"/>
  <c r="R1166" i="5"/>
  <c r="J384" i="5"/>
  <c r="P384" i="5" s="1"/>
  <c r="P385" i="5"/>
  <c r="L1234" i="5"/>
  <c r="R1234" i="5" s="1"/>
  <c r="R1235" i="5"/>
  <c r="K1444" i="5"/>
  <c r="Q1444" i="5" s="1"/>
  <c r="P775" i="5"/>
  <c r="J774" i="5"/>
  <c r="P774" i="5" s="1"/>
  <c r="R164" i="5"/>
  <c r="L163" i="5"/>
  <c r="J318" i="5"/>
  <c r="P319" i="5"/>
  <c r="N435" i="5"/>
  <c r="N434" i="5" s="1"/>
  <c r="N1697" i="5" s="1"/>
  <c r="Q437" i="5"/>
  <c r="AB676" i="5"/>
  <c r="Y675" i="5"/>
  <c r="AC675" i="5"/>
  <c r="Z724" i="5"/>
  <c r="AA724" i="5"/>
  <c r="Y724" i="5"/>
  <c r="AD1023" i="5"/>
  <c r="AC1023" i="5"/>
  <c r="AB1023" i="5"/>
  <c r="AA1022" i="5"/>
  <c r="AD1022" i="5" s="1"/>
  <c r="Z1022" i="5"/>
  <c r="AC1022" i="5" s="1"/>
  <c r="Y1022" i="5"/>
  <c r="AB1022" i="5" s="1"/>
  <c r="Z742" i="5"/>
  <c r="AA742" i="5"/>
  <c r="Y742" i="5"/>
  <c r="AD1284" i="5"/>
  <c r="AC1284" i="5"/>
  <c r="AB1284" i="5"/>
  <c r="AA1283" i="5"/>
  <c r="AD1283" i="5" s="1"/>
  <c r="Z1283" i="5"/>
  <c r="AC1283" i="5" s="1"/>
  <c r="Y1283" i="5"/>
  <c r="AB1283" i="5" s="1"/>
  <c r="Z733" i="5"/>
  <c r="AA733" i="5"/>
  <c r="Y733" i="5"/>
  <c r="AD1499" i="5"/>
  <c r="AC1499" i="5"/>
  <c r="AB1499" i="5"/>
  <c r="AA1498" i="5"/>
  <c r="AD1498" i="5" s="1"/>
  <c r="Z1498" i="5"/>
  <c r="AC1498" i="5" s="1"/>
  <c r="Y1498" i="5"/>
  <c r="AB1498" i="5" s="1"/>
  <c r="Z730" i="5"/>
  <c r="AA730" i="5"/>
  <c r="Y730" i="5"/>
  <c r="Z727" i="5"/>
  <c r="AA727" i="5"/>
  <c r="Y727" i="5"/>
  <c r="AD1347" i="5"/>
  <c r="AC1347" i="5"/>
  <c r="AB1347" i="5"/>
  <c r="AA1346" i="5"/>
  <c r="AD1346" i="5" s="1"/>
  <c r="Z1346" i="5"/>
  <c r="AC1346" i="5" s="1"/>
  <c r="Y1346" i="5"/>
  <c r="AB1346" i="5" s="1"/>
  <c r="AD1344" i="5"/>
  <c r="AC1344" i="5"/>
  <c r="AB1344" i="5"/>
  <c r="AA1343" i="5"/>
  <c r="AD1343" i="5" s="1"/>
  <c r="Z1343" i="5"/>
  <c r="AC1343" i="5" s="1"/>
  <c r="Y1343" i="5"/>
  <c r="AB1343" i="5" s="1"/>
  <c r="Z739" i="5"/>
  <c r="AA739" i="5"/>
  <c r="Y739" i="5"/>
  <c r="Z736" i="5"/>
  <c r="AA736" i="5"/>
  <c r="Y736" i="5"/>
  <c r="AD1220" i="5"/>
  <c r="AC1220" i="5"/>
  <c r="AB1220" i="5"/>
  <c r="AA1219" i="5"/>
  <c r="AD1219" i="5" s="1"/>
  <c r="Z1219" i="5"/>
  <c r="AC1219" i="5" s="1"/>
  <c r="Y1219" i="5"/>
  <c r="AB1219" i="5" s="1"/>
  <c r="AD1217" i="5"/>
  <c r="AC1217" i="5"/>
  <c r="AB1217" i="5"/>
  <c r="AA1216" i="5"/>
  <c r="AD1216" i="5" s="1"/>
  <c r="Z1216" i="5"/>
  <c r="AC1216" i="5" s="1"/>
  <c r="Y1216" i="5"/>
  <c r="AB1216" i="5" s="1"/>
  <c r="Z715" i="5"/>
  <c r="AA715" i="5"/>
  <c r="Z721" i="5"/>
  <c r="AA721" i="5"/>
  <c r="Y721" i="5"/>
  <c r="Z718" i="5"/>
  <c r="AA718" i="5"/>
  <c r="Y718" i="5"/>
  <c r="AD1020" i="5"/>
  <c r="AC1020" i="5"/>
  <c r="AB1020" i="5"/>
  <c r="AA1019" i="5"/>
  <c r="AD1019" i="5" s="1"/>
  <c r="Z1019" i="5"/>
  <c r="AC1019" i="5" s="1"/>
  <c r="Y1019" i="5"/>
  <c r="Y1018" i="5" s="1"/>
  <c r="AB1018" i="5" s="1"/>
  <c r="AD1017" i="5"/>
  <c r="AC1017" i="5"/>
  <c r="AB1017" i="5"/>
  <c r="AA1016" i="5"/>
  <c r="AA1015" i="5" s="1"/>
  <c r="AD1015" i="5" s="1"/>
  <c r="Z1016" i="5"/>
  <c r="AC1016" i="5" s="1"/>
  <c r="Y1016" i="5"/>
  <c r="AB1016" i="5" s="1"/>
  <c r="K163" i="5" l="1"/>
  <c r="R163" i="5"/>
  <c r="P33" i="5"/>
  <c r="Q72" i="5"/>
  <c r="K71" i="5"/>
  <c r="Q71" i="5" s="1"/>
  <c r="Q833" i="5"/>
  <c r="K832" i="5"/>
  <c r="Q832" i="5" s="1"/>
  <c r="R33" i="5"/>
  <c r="J434" i="5"/>
  <c r="P434" i="5" s="1"/>
  <c r="P435" i="5"/>
  <c r="J163" i="5"/>
  <c r="P164" i="5"/>
  <c r="R318" i="5"/>
  <c r="L317" i="5"/>
  <c r="R317" i="5" s="1"/>
  <c r="R474" i="5"/>
  <c r="L467" i="5"/>
  <c r="J839" i="5"/>
  <c r="P839" i="5" s="1"/>
  <c r="P840" i="5"/>
  <c r="Q163" i="5"/>
  <c r="Y1345" i="5"/>
  <c r="AB1345" i="5" s="1"/>
  <c r="L832" i="5"/>
  <c r="R832" i="5" s="1"/>
  <c r="R833" i="5"/>
  <c r="P467" i="5"/>
  <c r="J466" i="5"/>
  <c r="K839" i="5"/>
  <c r="Q839" i="5" s="1"/>
  <c r="Q840" i="5"/>
  <c r="J317" i="5"/>
  <c r="P317" i="5" s="1"/>
  <c r="P318" i="5"/>
  <c r="Q775" i="5"/>
  <c r="K774" i="5"/>
  <c r="Q774" i="5" s="1"/>
  <c r="M627" i="5"/>
  <c r="P639" i="5"/>
  <c r="K33" i="5"/>
  <c r="Q34" i="5"/>
  <c r="Q435" i="5"/>
  <c r="K434" i="5"/>
  <c r="Q434" i="5" s="1"/>
  <c r="R72" i="5"/>
  <c r="L71" i="5"/>
  <c r="R71" i="5" s="1"/>
  <c r="J71" i="5"/>
  <c r="P71" i="5" s="1"/>
  <c r="P72" i="5"/>
  <c r="Q341" i="5"/>
  <c r="K317" i="5"/>
  <c r="Q317" i="5" s="1"/>
  <c r="Y1497" i="5"/>
  <c r="AB1497" i="5" s="1"/>
  <c r="AB675" i="5"/>
  <c r="AA1282" i="5"/>
  <c r="AD1282" i="5" s="1"/>
  <c r="AA1021" i="5"/>
  <c r="AD1021" i="5" s="1"/>
  <c r="AA1215" i="5"/>
  <c r="Z1342" i="5"/>
  <c r="Z1345" i="5"/>
  <c r="AC1345" i="5" s="1"/>
  <c r="AA1497" i="5"/>
  <c r="AD1497" i="5" s="1"/>
  <c r="Y1021" i="5"/>
  <c r="AB1021" i="5" s="1"/>
  <c r="Z1021" i="5"/>
  <c r="AC1021" i="5" s="1"/>
  <c r="Y1282" i="5"/>
  <c r="AB1282" i="5" s="1"/>
  <c r="Z1282" i="5"/>
  <c r="AC1282" i="5" s="1"/>
  <c r="Z1497" i="5"/>
  <c r="AC1497" i="5" s="1"/>
  <c r="AA1345" i="5"/>
  <c r="AD1345" i="5" s="1"/>
  <c r="Y1342" i="5"/>
  <c r="AA1218" i="5"/>
  <c r="AD1218" i="5" s="1"/>
  <c r="AA1342" i="5"/>
  <c r="Y1218" i="5"/>
  <c r="AB1218" i="5" s="1"/>
  <c r="Z1215" i="5"/>
  <c r="Y1215" i="5"/>
  <c r="Z1218" i="5"/>
  <c r="AC1218" i="5" s="1"/>
  <c r="Z1018" i="5"/>
  <c r="AC1018" i="5" s="1"/>
  <c r="AB1019" i="5"/>
  <c r="Y1015" i="5"/>
  <c r="AD1016" i="5"/>
  <c r="Z1015" i="5"/>
  <c r="AA1018" i="5"/>
  <c r="L162" i="5" l="1"/>
  <c r="R162" i="5" s="1"/>
  <c r="M466" i="5"/>
  <c r="M1697" i="5" s="1"/>
  <c r="P627" i="5"/>
  <c r="K162" i="5"/>
  <c r="Q162" i="5" s="1"/>
  <c r="L466" i="5"/>
  <c r="R466" i="5" s="1"/>
  <c r="R467" i="5"/>
  <c r="L16" i="5"/>
  <c r="J162" i="5"/>
  <c r="P162" i="5" s="1"/>
  <c r="P163" i="5"/>
  <c r="K466" i="5"/>
  <c r="Q466" i="5" s="1"/>
  <c r="Q33" i="5"/>
  <c r="K16" i="5"/>
  <c r="J16" i="5"/>
  <c r="Z1214" i="5"/>
  <c r="AC1214" i="5" s="1"/>
  <c r="Y1014" i="5"/>
  <c r="Y1003" i="5" s="1"/>
  <c r="AB1004" i="5"/>
  <c r="Y1214" i="5"/>
  <c r="AD1215" i="5"/>
  <c r="AA1214" i="5"/>
  <c r="Z1014" i="5"/>
  <c r="AD1018" i="5"/>
  <c r="AA1014" i="5"/>
  <c r="AD1342" i="5"/>
  <c r="AA1341" i="5"/>
  <c r="AA1333" i="5" s="1"/>
  <c r="AC1342" i="5"/>
  <c r="Z1341" i="5"/>
  <c r="Z1333" i="5" s="1"/>
  <c r="AB1342" i="5"/>
  <c r="Y1341" i="5"/>
  <c r="Y1333" i="5" s="1"/>
  <c r="AC1215" i="5"/>
  <c r="AB1215" i="5"/>
  <c r="AC1015" i="5"/>
  <c r="AB1015" i="5"/>
  <c r="Z1206" i="5" l="1"/>
  <c r="P16" i="5"/>
  <c r="J1697" i="5"/>
  <c r="P466" i="5"/>
  <c r="Q16" i="5"/>
  <c r="K1697" i="5"/>
  <c r="R16" i="5"/>
  <c r="L1697" i="5"/>
  <c r="AB1214" i="5"/>
  <c r="Y1206" i="5"/>
  <c r="AD1214" i="5"/>
  <c r="AA1206" i="5"/>
  <c r="AD1206" i="5" s="1"/>
  <c r="AD1004" i="5"/>
  <c r="AA1003" i="5"/>
  <c r="AD1003" i="5" s="1"/>
  <c r="AC1004" i="5"/>
  <c r="Z1003" i="5"/>
  <c r="AC1341" i="5"/>
  <c r="AC1333" i="5"/>
  <c r="AD1014" i="5"/>
  <c r="AB1003" i="5"/>
  <c r="AB1014" i="5"/>
  <c r="R1697" i="5" l="1"/>
  <c r="L1703" i="5"/>
  <c r="J1703" i="5"/>
  <c r="P1697" i="5"/>
  <c r="Q1697" i="5"/>
  <c r="K1703" i="5"/>
  <c r="AB1341" i="5"/>
  <c r="AB1333" i="5"/>
  <c r="AD1333" i="5"/>
  <c r="AD1341" i="5"/>
  <c r="AC1206" i="5"/>
  <c r="AC1003" i="5"/>
  <c r="AC1014" i="5"/>
  <c r="AB1206" i="5" l="1"/>
  <c r="Y715" i="5"/>
  <c r="Y714" i="5" s="1"/>
  <c r="AB714" i="5" s="1"/>
  <c r="AD1281" i="5"/>
  <c r="AC1281" i="5"/>
  <c r="AB1281" i="5"/>
  <c r="AA1280" i="5"/>
  <c r="AA1279" i="5" s="1"/>
  <c r="AD1279" i="5" s="1"/>
  <c r="Z1280" i="5"/>
  <c r="AC1280" i="5" s="1"/>
  <c r="Y1280" i="5"/>
  <c r="AB1280" i="5" s="1"/>
  <c r="Z712" i="5"/>
  <c r="AC712" i="5" s="1"/>
  <c r="AA712" i="5"/>
  <c r="AA711" i="5" s="1"/>
  <c r="AA710" i="5" s="1"/>
  <c r="Y712" i="5"/>
  <c r="Y711" i="5" s="1"/>
  <c r="AB711" i="5" s="1"/>
  <c r="AD1496" i="5"/>
  <c r="AC1496" i="5"/>
  <c r="AB1496" i="5"/>
  <c r="AA1495" i="5"/>
  <c r="AA1494" i="5" s="1"/>
  <c r="AA1493" i="5" s="1"/>
  <c r="AA1485" i="5" s="1"/>
  <c r="Z1495" i="5"/>
  <c r="AC1495" i="5" s="1"/>
  <c r="Y1495" i="5"/>
  <c r="AB1495" i="5" s="1"/>
  <c r="AD733" i="5"/>
  <c r="AC733" i="5"/>
  <c r="AB733" i="5"/>
  <c r="AA732" i="5"/>
  <c r="AD732" i="5" s="1"/>
  <c r="Z732" i="5"/>
  <c r="AC732" i="5" s="1"/>
  <c r="Y732" i="5"/>
  <c r="AB732" i="5" s="1"/>
  <c r="AD739" i="5"/>
  <c r="AC739" i="5"/>
  <c r="AB739" i="5"/>
  <c r="AA738" i="5"/>
  <c r="AD738" i="5" s="1"/>
  <c r="Z738" i="5"/>
  <c r="AC738" i="5" s="1"/>
  <c r="Y738" i="5"/>
  <c r="AB738" i="5" s="1"/>
  <c r="AD736" i="5"/>
  <c r="AC736" i="5"/>
  <c r="AB736" i="5"/>
  <c r="AA735" i="5"/>
  <c r="AD735" i="5" s="1"/>
  <c r="Z735" i="5"/>
  <c r="AC735" i="5" s="1"/>
  <c r="Y735" i="5"/>
  <c r="AB735" i="5" s="1"/>
  <c r="AD742" i="5"/>
  <c r="AC742" i="5"/>
  <c r="AB742" i="5"/>
  <c r="AA741" i="5"/>
  <c r="AA740" i="5" s="1"/>
  <c r="AD740" i="5" s="1"/>
  <c r="Z741" i="5"/>
  <c r="AC741" i="5" s="1"/>
  <c r="Y741" i="5"/>
  <c r="Y740" i="5" s="1"/>
  <c r="AB740" i="5" s="1"/>
  <c r="AD730" i="5"/>
  <c r="AC730" i="5"/>
  <c r="AB730" i="5"/>
  <c r="AA729" i="5"/>
  <c r="AD729" i="5" s="1"/>
  <c r="Z729" i="5"/>
  <c r="Z728" i="5" s="1"/>
  <c r="AC728" i="5" s="1"/>
  <c r="Y729" i="5"/>
  <c r="AB729" i="5" s="1"/>
  <c r="AD727" i="5"/>
  <c r="AC727" i="5"/>
  <c r="AB727" i="5"/>
  <c r="AA726" i="5"/>
  <c r="AD726" i="5" s="1"/>
  <c r="Z726" i="5"/>
  <c r="AC726" i="5" s="1"/>
  <c r="Y726" i="5"/>
  <c r="AB726" i="5" s="1"/>
  <c r="AD724" i="5"/>
  <c r="AC724" i="5"/>
  <c r="AB724" i="5"/>
  <c r="AA723" i="5"/>
  <c r="AA722" i="5" s="1"/>
  <c r="AD722" i="5" s="1"/>
  <c r="Z723" i="5"/>
  <c r="AC723" i="5" s="1"/>
  <c r="Y723" i="5"/>
  <c r="AB723" i="5" s="1"/>
  <c r="AD721" i="5"/>
  <c r="AC721" i="5"/>
  <c r="AB721" i="5"/>
  <c r="AA720" i="5"/>
  <c r="AA719" i="5" s="1"/>
  <c r="AD719" i="5" s="1"/>
  <c r="Z720" i="5"/>
  <c r="AC720" i="5" s="1"/>
  <c r="Y720" i="5"/>
  <c r="AB720" i="5" s="1"/>
  <c r="AD718" i="5"/>
  <c r="AC718" i="5"/>
  <c r="AB718" i="5"/>
  <c r="AA717" i="5"/>
  <c r="AA716" i="5" s="1"/>
  <c r="AD716" i="5" s="1"/>
  <c r="Z717" i="5"/>
  <c r="AC717" i="5" s="1"/>
  <c r="Y717" i="5"/>
  <c r="AB717" i="5" s="1"/>
  <c r="AD715" i="5"/>
  <c r="AC715" i="5"/>
  <c r="AA714" i="5"/>
  <c r="AA713" i="5" s="1"/>
  <c r="AD713" i="5" s="1"/>
  <c r="Z714" i="5"/>
  <c r="AC714" i="5" s="1"/>
  <c r="AD363" i="5"/>
  <c r="AC363" i="5"/>
  <c r="AB363" i="5"/>
  <c r="AA362" i="5"/>
  <c r="AA361" i="5" s="1"/>
  <c r="Z362" i="5"/>
  <c r="AC362" i="5" s="1"/>
  <c r="Y362" i="5"/>
  <c r="AB362" i="5" s="1"/>
  <c r="AD226" i="5"/>
  <c r="AC226" i="5"/>
  <c r="AB226" i="5"/>
  <c r="AA225" i="5"/>
  <c r="AD225" i="5" s="1"/>
  <c r="Z225" i="5"/>
  <c r="AC225" i="5" s="1"/>
  <c r="Y225" i="5"/>
  <c r="AB225" i="5" s="1"/>
  <c r="AD126" i="5"/>
  <c r="AC126" i="5"/>
  <c r="AB126" i="5"/>
  <c r="AA125" i="5"/>
  <c r="AD125" i="5" s="1"/>
  <c r="Z125" i="5"/>
  <c r="AC125" i="5" s="1"/>
  <c r="Y125" i="5"/>
  <c r="AB125" i="5" s="1"/>
  <c r="AD69" i="5"/>
  <c r="AC69" i="5"/>
  <c r="AB69" i="5"/>
  <c r="AA68" i="5"/>
  <c r="AA67" i="5" s="1"/>
  <c r="Z68" i="5"/>
  <c r="AC68" i="5" s="1"/>
  <c r="Y68" i="5"/>
  <c r="AB68" i="5" s="1"/>
  <c r="AB54" i="5"/>
  <c r="AC54" i="5"/>
  <c r="AD54" i="5"/>
  <c r="Z53" i="5"/>
  <c r="AC53" i="5" s="1"/>
  <c r="AA53" i="5"/>
  <c r="AA52" i="5" s="1"/>
  <c r="AA51" i="5" s="1"/>
  <c r="AA46" i="5" s="1"/>
  <c r="Y53" i="5"/>
  <c r="Y52" i="5" s="1"/>
  <c r="Y51" i="5" s="1"/>
  <c r="Y203" i="5"/>
  <c r="AB336" i="5"/>
  <c r="AC336" i="5"/>
  <c r="AD336" i="5"/>
  <c r="Z335" i="5"/>
  <c r="Z334" i="5" s="1"/>
  <c r="AC334" i="5" s="1"/>
  <c r="AA335" i="5"/>
  <c r="AA334" i="5" s="1"/>
  <c r="AD334" i="5" s="1"/>
  <c r="Y335" i="5"/>
  <c r="Y334" i="5" s="1"/>
  <c r="AB334" i="5" s="1"/>
  <c r="AB326" i="5"/>
  <c r="AC326" i="5"/>
  <c r="AD326" i="5"/>
  <c r="Z325" i="5"/>
  <c r="Z324" i="5" s="1"/>
  <c r="AC324" i="5" s="1"/>
  <c r="AA325" i="5"/>
  <c r="AA324" i="5" s="1"/>
  <c r="AD324" i="5" s="1"/>
  <c r="Y325" i="5"/>
  <c r="AB325" i="5" s="1"/>
  <c r="Y1157" i="5"/>
  <c r="Y1002" i="5"/>
  <c r="Z762" i="5"/>
  <c r="Z761" i="5" s="1"/>
  <c r="AC761" i="5" s="1"/>
  <c r="AA762" i="5"/>
  <c r="AD762" i="5" s="1"/>
  <c r="Y762" i="5"/>
  <c r="Y761" i="5" s="1"/>
  <c r="AB761" i="5" s="1"/>
  <c r="AB1035" i="5"/>
  <c r="AC1035" i="5"/>
  <c r="AD1035" i="5"/>
  <c r="Z1034" i="5"/>
  <c r="Z1033" i="5" s="1"/>
  <c r="Z1032" i="5" s="1"/>
  <c r="Z1031" i="5" s="1"/>
  <c r="AC1031" i="5" s="1"/>
  <c r="AA1034" i="5"/>
  <c r="AA1033" i="5" s="1"/>
  <c r="AA1032" i="5" s="1"/>
  <c r="AA1031" i="5" s="1"/>
  <c r="AD1031" i="5" s="1"/>
  <c r="Y1034" i="5"/>
  <c r="AB1034" i="5" s="1"/>
  <c r="AD1495" i="5" l="1"/>
  <c r="Y46" i="5"/>
  <c r="AB46" i="5" s="1"/>
  <c r="AD46" i="5"/>
  <c r="AD47" i="5"/>
  <c r="AB715" i="5"/>
  <c r="Y737" i="5"/>
  <c r="AB737" i="5" s="1"/>
  <c r="Y713" i="5"/>
  <c r="AB713" i="5" s="1"/>
  <c r="AB741" i="5"/>
  <c r="Y731" i="5"/>
  <c r="AB731" i="5" s="1"/>
  <c r="AA734" i="5"/>
  <c r="AD734" i="5" s="1"/>
  <c r="Z711" i="5"/>
  <c r="AC711" i="5" s="1"/>
  <c r="AA1278" i="5"/>
  <c r="AA1270" i="5" s="1"/>
  <c r="AA737" i="5"/>
  <c r="AD737" i="5" s="1"/>
  <c r="AD1280" i="5"/>
  <c r="AD712" i="5"/>
  <c r="AC762" i="5"/>
  <c r="Y716" i="5"/>
  <c r="AB716" i="5" s="1"/>
  <c r="Y1279" i="5"/>
  <c r="AA761" i="5"/>
  <c r="AA760" i="5" s="1"/>
  <c r="AD760" i="5" s="1"/>
  <c r="AD362" i="5"/>
  <c r="AD53" i="5"/>
  <c r="Y719" i="5"/>
  <c r="AB719" i="5" s="1"/>
  <c r="Y722" i="5"/>
  <c r="AB722" i="5" s="1"/>
  <c r="Z52" i="5"/>
  <c r="Z51" i="5" s="1"/>
  <c r="Z46" i="5" s="1"/>
  <c r="AA224" i="5"/>
  <c r="AA124" i="5"/>
  <c r="AA123" i="5" s="1"/>
  <c r="AD723" i="5"/>
  <c r="AA725" i="5"/>
  <c r="AD725" i="5" s="1"/>
  <c r="AA728" i="5"/>
  <c r="AD728" i="5" s="1"/>
  <c r="AC729" i="5"/>
  <c r="Z731" i="5"/>
  <c r="AC731" i="5" s="1"/>
  <c r="Z1279" i="5"/>
  <c r="AD68" i="5"/>
  <c r="AB712" i="5"/>
  <c r="AD717" i="5"/>
  <c r="AD720" i="5"/>
  <c r="AD741" i="5"/>
  <c r="Z734" i="5"/>
  <c r="AC734" i="5" s="1"/>
  <c r="Y1494" i="5"/>
  <c r="Y1493" i="5" s="1"/>
  <c r="Y1485" i="5" s="1"/>
  <c r="AD1494" i="5"/>
  <c r="Z1494" i="5"/>
  <c r="Z1493" i="5" s="1"/>
  <c r="Z1485" i="5" s="1"/>
  <c r="AD711" i="5"/>
  <c r="Z725" i="5"/>
  <c r="AC725" i="5" s="1"/>
  <c r="AA731" i="5"/>
  <c r="AD731" i="5" s="1"/>
  <c r="Z737" i="5"/>
  <c r="AC737" i="5" s="1"/>
  <c r="Y734" i="5"/>
  <c r="AB734" i="5" s="1"/>
  <c r="Z740" i="5"/>
  <c r="AC740" i="5" s="1"/>
  <c r="Y728" i="5"/>
  <c r="AB728" i="5" s="1"/>
  <c r="Y725" i="5"/>
  <c r="AB725" i="5" s="1"/>
  <c r="Z722" i="5"/>
  <c r="AC722" i="5" s="1"/>
  <c r="Z719" i="5"/>
  <c r="AC719" i="5" s="1"/>
  <c r="AD714" i="5"/>
  <c r="Z716" i="5"/>
  <c r="AC716" i="5" s="1"/>
  <c r="Z713" i="5"/>
  <c r="AC713" i="5" s="1"/>
  <c r="Y710" i="5"/>
  <c r="AD710" i="5"/>
  <c r="Y361" i="5"/>
  <c r="AD335" i="5"/>
  <c r="AA360" i="5"/>
  <c r="AD361" i="5"/>
  <c r="Z361" i="5"/>
  <c r="Y224" i="5"/>
  <c r="AB224" i="5" s="1"/>
  <c r="Z224" i="5"/>
  <c r="Y124" i="5"/>
  <c r="Y123" i="5" s="1"/>
  <c r="Z124" i="5"/>
  <c r="Z123" i="5" s="1"/>
  <c r="Y67" i="5"/>
  <c r="AD67" i="5"/>
  <c r="AA66" i="5"/>
  <c r="AD62" i="5" s="1"/>
  <c r="Z67" i="5"/>
  <c r="AB51" i="5"/>
  <c r="AD1034" i="5"/>
  <c r="AB762" i="5"/>
  <c r="AC335" i="5"/>
  <c r="AB52" i="5"/>
  <c r="AD325" i="5"/>
  <c r="AB53" i="5"/>
  <c r="AD51" i="5"/>
  <c r="Y324" i="5"/>
  <c r="AB324" i="5" s="1"/>
  <c r="AC325" i="5"/>
  <c r="AD52" i="5"/>
  <c r="AB335" i="5"/>
  <c r="Y760" i="5"/>
  <c r="Z760" i="5"/>
  <c r="Y1033" i="5"/>
  <c r="Y1032" i="5" s="1"/>
  <c r="AC1034" i="5"/>
  <c r="AD1032" i="5"/>
  <c r="AC1033" i="5"/>
  <c r="AD1033" i="5"/>
  <c r="AC1032" i="5"/>
  <c r="Z582" i="5"/>
  <c r="AC582" i="5" s="1"/>
  <c r="AA582" i="5"/>
  <c r="AA581" i="5" s="1"/>
  <c r="AA580" i="5" s="1"/>
  <c r="AD580" i="5" s="1"/>
  <c r="Y582" i="5"/>
  <c r="AB582" i="5" s="1"/>
  <c r="AD936" i="5"/>
  <c r="AC936" i="5"/>
  <c r="AB936" i="5"/>
  <c r="AA935" i="5"/>
  <c r="AA934" i="5" s="1"/>
  <c r="AD934" i="5" s="1"/>
  <c r="Z935" i="5"/>
  <c r="AC935" i="5" s="1"/>
  <c r="Y935" i="5"/>
  <c r="AB935" i="5" s="1"/>
  <c r="Z673" i="5"/>
  <c r="Z672" i="5" s="1"/>
  <c r="AC672" i="5" s="1"/>
  <c r="AA673" i="5"/>
  <c r="AD673" i="5" s="1"/>
  <c r="Y673" i="5"/>
  <c r="Y672" i="5" s="1"/>
  <c r="AB672" i="5" s="1"/>
  <c r="AD1157" i="5"/>
  <c r="AC1157" i="5"/>
  <c r="AB1157" i="5"/>
  <c r="AA1156" i="5"/>
  <c r="AA1155" i="5" s="1"/>
  <c r="AD1155" i="5" s="1"/>
  <c r="Z1156" i="5"/>
  <c r="AC1156" i="5" s="1"/>
  <c r="Y1156" i="5"/>
  <c r="AB1156" i="5" s="1"/>
  <c r="Z1001" i="5"/>
  <c r="Z1000" i="5" s="1"/>
  <c r="AC1000" i="5" s="1"/>
  <c r="AA1001" i="5"/>
  <c r="AD1001" i="5" s="1"/>
  <c r="Y1001" i="5"/>
  <c r="Y1000" i="5" s="1"/>
  <c r="AB1000" i="5" s="1"/>
  <c r="AB1002" i="5"/>
  <c r="AC1002" i="5"/>
  <c r="AD1002" i="5"/>
  <c r="Z619" i="5"/>
  <c r="Z618" i="5" s="1"/>
  <c r="AC618" i="5" s="1"/>
  <c r="AA619" i="5"/>
  <c r="AD619" i="5" s="1"/>
  <c r="Y619" i="5"/>
  <c r="Y618" i="5" s="1"/>
  <c r="AB618" i="5" s="1"/>
  <c r="Z1433" i="5"/>
  <c r="Z1432" i="5" s="1"/>
  <c r="AC1432" i="5" s="1"/>
  <c r="AA1433" i="5"/>
  <c r="AA1432" i="5" s="1"/>
  <c r="AD1432" i="5" s="1"/>
  <c r="Y1433" i="5"/>
  <c r="Y1432" i="5" s="1"/>
  <c r="AB1432" i="5" s="1"/>
  <c r="AB1434" i="5"/>
  <c r="AC1434" i="5"/>
  <c r="AD1434" i="5"/>
  <c r="AB77" i="5"/>
  <c r="AC77" i="5"/>
  <c r="AD77" i="5"/>
  <c r="Z76" i="5"/>
  <c r="Z75" i="5" s="1"/>
  <c r="AC75" i="5" s="1"/>
  <c r="AA76" i="5"/>
  <c r="AA75" i="5" s="1"/>
  <c r="AD75" i="5" s="1"/>
  <c r="Y76" i="5"/>
  <c r="Y75" i="5" s="1"/>
  <c r="Z407" i="5"/>
  <c r="Z406" i="5" s="1"/>
  <c r="Z405" i="5" s="1"/>
  <c r="AC405" i="5" s="1"/>
  <c r="AA407" i="5"/>
  <c r="AA406" i="5" s="1"/>
  <c r="AA405" i="5" s="1"/>
  <c r="AD405" i="5" s="1"/>
  <c r="Y407" i="5"/>
  <c r="Y406" i="5" s="1"/>
  <c r="AB408" i="5"/>
  <c r="AC408" i="5"/>
  <c r="AD408" i="5"/>
  <c r="AB123" i="5" l="1"/>
  <c r="Y118" i="5"/>
  <c r="AD123" i="5"/>
  <c r="AD119" i="5"/>
  <c r="AC123" i="5"/>
  <c r="AC119" i="5"/>
  <c r="AD356" i="5"/>
  <c r="AA355" i="5"/>
  <c r="AC46" i="5"/>
  <c r="AC47" i="5"/>
  <c r="AC52" i="5"/>
  <c r="Z710" i="5"/>
  <c r="AC710" i="5" s="1"/>
  <c r="AC51" i="5"/>
  <c r="Y223" i="5"/>
  <c r="AB1279" i="5"/>
  <c r="Y1278" i="5"/>
  <c r="Y1270" i="5" s="1"/>
  <c r="AC1279" i="5"/>
  <c r="Z1278" i="5"/>
  <c r="Z1270" i="5" s="1"/>
  <c r="Y581" i="5"/>
  <c r="Y580" i="5" s="1"/>
  <c r="AB580" i="5" s="1"/>
  <c r="AA759" i="5"/>
  <c r="AD759" i="5" s="1"/>
  <c r="AD761" i="5"/>
  <c r="Y709" i="5"/>
  <c r="Y674" i="5" s="1"/>
  <c r="Z581" i="5"/>
  <c r="Z580" i="5" s="1"/>
  <c r="AC580" i="5" s="1"/>
  <c r="AD124" i="5"/>
  <c r="AD224" i="5"/>
  <c r="AA223" i="5"/>
  <c r="AA709" i="5"/>
  <c r="AB1494" i="5"/>
  <c r="AC1494" i="5"/>
  <c r="AB710" i="5"/>
  <c r="Y360" i="5"/>
  <c r="Y355" i="5" s="1"/>
  <c r="AB361" i="5"/>
  <c r="AD360" i="5"/>
  <c r="AC361" i="5"/>
  <c r="Z360" i="5"/>
  <c r="Z223" i="5"/>
  <c r="AC224" i="5"/>
  <c r="AB124" i="5"/>
  <c r="AC124" i="5"/>
  <c r="Y66" i="5"/>
  <c r="Y61" i="5" s="1"/>
  <c r="AB67" i="5"/>
  <c r="AA61" i="5"/>
  <c r="AD61" i="5" s="1"/>
  <c r="AD66" i="5"/>
  <c r="AC67" i="5"/>
  <c r="Z66" i="5"/>
  <c r="AC62" i="5" s="1"/>
  <c r="AA618" i="5"/>
  <c r="AD618" i="5" s="1"/>
  <c r="AD582" i="5"/>
  <c r="AB1033" i="5"/>
  <c r="AA672" i="5"/>
  <c r="AA671" i="5" s="1"/>
  <c r="AD671" i="5" s="1"/>
  <c r="AC760" i="5"/>
  <c r="Z759" i="5"/>
  <c r="Y759" i="5"/>
  <c r="AB760" i="5"/>
  <c r="Y1031" i="5"/>
  <c r="AB1031" i="5" s="1"/>
  <c r="AB1032" i="5"/>
  <c r="AC619" i="5"/>
  <c r="AB1433" i="5"/>
  <c r="Y1155" i="5"/>
  <c r="AB1155" i="5" s="1"/>
  <c r="AC673" i="5"/>
  <c r="AB619" i="5"/>
  <c r="AB673" i="5"/>
  <c r="AD1156" i="5"/>
  <c r="AD935" i="5"/>
  <c r="AB581" i="5"/>
  <c r="Y934" i="5"/>
  <c r="AB934" i="5" s="1"/>
  <c r="Z934" i="5"/>
  <c r="AC934" i="5" s="1"/>
  <c r="AD581" i="5"/>
  <c r="Y671" i="5"/>
  <c r="Z671" i="5"/>
  <c r="Z1155" i="5"/>
  <c r="AC1155" i="5" s="1"/>
  <c r="AC1001" i="5"/>
  <c r="AA1000" i="5"/>
  <c r="AD1000" i="5" s="1"/>
  <c r="AB1001" i="5"/>
  <c r="AC407" i="5"/>
  <c r="AD407" i="5"/>
  <c r="Y617" i="5"/>
  <c r="AD76" i="5"/>
  <c r="Z617" i="5"/>
  <c r="AC76" i="5"/>
  <c r="AD1433" i="5"/>
  <c r="AC1433" i="5"/>
  <c r="AB75" i="5"/>
  <c r="AB76" i="5"/>
  <c r="AB407" i="5"/>
  <c r="AD406" i="5"/>
  <c r="AC406" i="5"/>
  <c r="Y405" i="5"/>
  <c r="AB406" i="5"/>
  <c r="Z374" i="5"/>
  <c r="Z373" i="5" s="1"/>
  <c r="AC373" i="5" s="1"/>
  <c r="AA374" i="5"/>
  <c r="AD374" i="5" s="1"/>
  <c r="Y374" i="5"/>
  <c r="Y373" i="5" s="1"/>
  <c r="AB373" i="5" s="1"/>
  <c r="Z371" i="5"/>
  <c r="Z370" i="5" s="1"/>
  <c r="AA371" i="5"/>
  <c r="AD371" i="5" s="1"/>
  <c r="Y371" i="5"/>
  <c r="Y370" i="5" s="1"/>
  <c r="AB370" i="5" s="1"/>
  <c r="Z368" i="5"/>
  <c r="Z367" i="5" s="1"/>
  <c r="AC367" i="5" s="1"/>
  <c r="AA368" i="5"/>
  <c r="AA367" i="5" s="1"/>
  <c r="Y368" i="5"/>
  <c r="Y367" i="5" s="1"/>
  <c r="AD375" i="5"/>
  <c r="AC375" i="5"/>
  <c r="AB375" i="5"/>
  <c r="AD372" i="5"/>
  <c r="AC372" i="5"/>
  <c r="AB372" i="5"/>
  <c r="AD369" i="5"/>
  <c r="AC369" i="5"/>
  <c r="AB369" i="5"/>
  <c r="AC368" i="5" l="1"/>
  <c r="AA674" i="5"/>
  <c r="AD674" i="5" s="1"/>
  <c r="Y218" i="5"/>
  <c r="AB218" i="5" s="1"/>
  <c r="AA218" i="5"/>
  <c r="AD218" i="5" s="1"/>
  <c r="Z218" i="5"/>
  <c r="AC218" i="5" s="1"/>
  <c r="AC356" i="5"/>
  <c r="Z355" i="5"/>
  <c r="Z709" i="5"/>
  <c r="AB223" i="5"/>
  <c r="AA758" i="5"/>
  <c r="AD758" i="5" s="1"/>
  <c r="AC581" i="5"/>
  <c r="AD223" i="5"/>
  <c r="AD355" i="5"/>
  <c r="AA354" i="5"/>
  <c r="AD354" i="5" s="1"/>
  <c r="AD709" i="5"/>
  <c r="AA118" i="5"/>
  <c r="AD118" i="5" s="1"/>
  <c r="AA617" i="5"/>
  <c r="AD617" i="5" s="1"/>
  <c r="AD672" i="5"/>
  <c r="AB709" i="5"/>
  <c r="AB674" i="5"/>
  <c r="AB360" i="5"/>
  <c r="AC360" i="5"/>
  <c r="AC223" i="5"/>
  <c r="AB118" i="5"/>
  <c r="Z118" i="5"/>
  <c r="AC118" i="5" s="1"/>
  <c r="AB66" i="5"/>
  <c r="AB61" i="5"/>
  <c r="AC66" i="5"/>
  <c r="Z61" i="5"/>
  <c r="AC61" i="5" s="1"/>
  <c r="AB759" i="5"/>
  <c r="Y758" i="5"/>
  <c r="AC759" i="5"/>
  <c r="Z758" i="5"/>
  <c r="AC671" i="5"/>
  <c r="AB671" i="5"/>
  <c r="AC617" i="5"/>
  <c r="AB617" i="5"/>
  <c r="AB405" i="5"/>
  <c r="AD368" i="5"/>
  <c r="AB371" i="5"/>
  <c r="AB368" i="5"/>
  <c r="AC374" i="5"/>
  <c r="AA373" i="5"/>
  <c r="AD373" i="5" s="1"/>
  <c r="AB374" i="5"/>
  <c r="Z366" i="5"/>
  <c r="Z365" i="5" s="1"/>
  <c r="AC370" i="5"/>
  <c r="AA370" i="5"/>
  <c r="AD370" i="5" s="1"/>
  <c r="AC371" i="5"/>
  <c r="AD367" i="5"/>
  <c r="Y366" i="5"/>
  <c r="AB366" i="5" s="1"/>
  <c r="AB367" i="5"/>
  <c r="U81" i="6"/>
  <c r="T81" i="6"/>
  <c r="S81" i="6"/>
  <c r="U77" i="6"/>
  <c r="T77" i="6"/>
  <c r="S77" i="6"/>
  <c r="U76" i="6"/>
  <c r="T76" i="6"/>
  <c r="S76" i="6"/>
  <c r="U75" i="6"/>
  <c r="T75" i="6"/>
  <c r="S75" i="6"/>
  <c r="U48" i="6"/>
  <c r="T48" i="6"/>
  <c r="S48" i="6"/>
  <c r="U31" i="6"/>
  <c r="T31" i="6"/>
  <c r="S31" i="6"/>
  <c r="U30" i="6"/>
  <c r="T30" i="6"/>
  <c r="S30" i="6"/>
  <c r="AA1693" i="5"/>
  <c r="Z1693" i="5"/>
  <c r="Y1693" i="5"/>
  <c r="AA1691" i="5"/>
  <c r="Z1691" i="5"/>
  <c r="Y1691" i="5"/>
  <c r="AA1689" i="5"/>
  <c r="Z1689" i="5"/>
  <c r="Y1689" i="5"/>
  <c r="AA1681" i="5"/>
  <c r="Z1681" i="5"/>
  <c r="Y1681" i="5"/>
  <c r="AA1679" i="5"/>
  <c r="Z1679" i="5"/>
  <c r="Y1679" i="5"/>
  <c r="AA1676" i="5"/>
  <c r="AA1675" i="5" s="1"/>
  <c r="Z1676" i="5"/>
  <c r="Y1676" i="5"/>
  <c r="Y1675" i="5" s="1"/>
  <c r="AA1668" i="5"/>
  <c r="Z1668" i="5"/>
  <c r="Y1668" i="5"/>
  <c r="AA1666" i="5"/>
  <c r="Z1666" i="5"/>
  <c r="Y1666" i="5"/>
  <c r="AA1664" i="5"/>
  <c r="Z1664" i="5"/>
  <c r="Y1664" i="5"/>
  <c r="AA1661" i="5"/>
  <c r="AA1660" i="5" s="1"/>
  <c r="Z1661" i="5"/>
  <c r="Y1661" i="5"/>
  <c r="Y1660" i="5" s="1"/>
  <c r="AA1656" i="5"/>
  <c r="Z1656" i="5"/>
  <c r="Z1655" i="5" s="1"/>
  <c r="Z1654" i="5" s="1"/>
  <c r="Z1653" i="5" s="1"/>
  <c r="Y1656" i="5"/>
  <c r="AA1650" i="5"/>
  <c r="AA1649" i="5" s="1"/>
  <c r="AA1648" i="5" s="1"/>
  <c r="Z1650" i="5"/>
  <c r="Y1650" i="5"/>
  <c r="Y1649" i="5" s="1"/>
  <c r="Y1648" i="5" s="1"/>
  <c r="AA1646" i="5"/>
  <c r="Z1646" i="5"/>
  <c r="Y1646" i="5"/>
  <c r="AA1644" i="5"/>
  <c r="Z1644" i="5"/>
  <c r="Y1644" i="5"/>
  <c r="AA1642" i="5"/>
  <c r="Z1642" i="5"/>
  <c r="Y1642" i="5"/>
  <c r="AA1637" i="5"/>
  <c r="Z1637" i="5"/>
  <c r="Y1637" i="5"/>
  <c r="AA1635" i="5"/>
  <c r="Z1635" i="5"/>
  <c r="Y1635" i="5"/>
  <c r="AA1633" i="5"/>
  <c r="Z1633" i="5"/>
  <c r="Y1633" i="5"/>
  <c r="AA1627" i="5"/>
  <c r="Z1627" i="5"/>
  <c r="Z1626" i="5" s="1"/>
  <c r="Z1625" i="5" s="1"/>
  <c r="Y1627" i="5"/>
  <c r="Y1626" i="5" s="1"/>
  <c r="AA1621" i="5"/>
  <c r="Z1621" i="5"/>
  <c r="Y1621" i="5"/>
  <c r="AA1617" i="5"/>
  <c r="Z1617" i="5"/>
  <c r="Y1617" i="5"/>
  <c r="AA1615" i="5"/>
  <c r="Z1615" i="5"/>
  <c r="Y1615" i="5"/>
  <c r="AA1611" i="5"/>
  <c r="Z1611" i="5"/>
  <c r="Z1610" i="5" s="1"/>
  <c r="Z1609" i="5" s="1"/>
  <c r="Y1611" i="5"/>
  <c r="Y1610" i="5" s="1"/>
  <c r="AA1603" i="5"/>
  <c r="AA1602" i="5" s="1"/>
  <c r="Z1603" i="5"/>
  <c r="Z1602" i="5" s="1"/>
  <c r="Y1603" i="5"/>
  <c r="Y1602" i="5" s="1"/>
  <c r="AA1600" i="5"/>
  <c r="AA1599" i="5" s="1"/>
  <c r="Z1600" i="5"/>
  <c r="Y1600" i="5"/>
  <c r="Y1599" i="5" s="1"/>
  <c r="AA1595" i="5"/>
  <c r="AA1594" i="5" s="1"/>
  <c r="Z1595" i="5"/>
  <c r="Y1595" i="5"/>
  <c r="Y1594" i="5" s="1"/>
  <c r="Y1593" i="5" s="1"/>
  <c r="AA1589" i="5"/>
  <c r="Z1589" i="5"/>
  <c r="Z1588" i="5" s="1"/>
  <c r="Z1587" i="5" s="1"/>
  <c r="Y1589" i="5"/>
  <c r="Y1588" i="5" s="1"/>
  <c r="AA1583" i="5"/>
  <c r="Z1583" i="5"/>
  <c r="Y1583" i="5"/>
  <c r="AA1581" i="5"/>
  <c r="Z1581" i="5"/>
  <c r="Y1581" i="5"/>
  <c r="AA1575" i="5"/>
  <c r="Z1575" i="5"/>
  <c r="Y1575" i="5"/>
  <c r="AA1573" i="5"/>
  <c r="Z1573" i="5"/>
  <c r="Y1573" i="5"/>
  <c r="AA1567" i="5"/>
  <c r="AA1566" i="5" s="1"/>
  <c r="Z1567" i="5"/>
  <c r="Y1567" i="5"/>
  <c r="Y1566" i="5" s="1"/>
  <c r="AA1564" i="5"/>
  <c r="Z1564" i="5"/>
  <c r="Y1564" i="5"/>
  <c r="AA1562" i="5"/>
  <c r="Z1562" i="5"/>
  <c r="Y1562" i="5"/>
  <c r="AA1560" i="5"/>
  <c r="Z1560" i="5"/>
  <c r="Y1560" i="5"/>
  <c r="AA1553" i="5"/>
  <c r="AA1552" i="5" s="1"/>
  <c r="Z1553" i="5"/>
  <c r="Z1552" i="5" s="1"/>
  <c r="Y1553" i="5"/>
  <c r="Y1552" i="5" s="1"/>
  <c r="AA1550" i="5"/>
  <c r="Z1550" i="5"/>
  <c r="Z1549" i="5" s="1"/>
  <c r="Y1550" i="5"/>
  <c r="AA1545" i="5"/>
  <c r="AA1544" i="5" s="1"/>
  <c r="AA1543" i="5" s="1"/>
  <c r="AA1542" i="5" s="1"/>
  <c r="Z1545" i="5"/>
  <c r="Y1545" i="5"/>
  <c r="Y1544" i="5" s="1"/>
  <c r="Y1543" i="5" s="1"/>
  <c r="Y1542" i="5" s="1"/>
  <c r="AA1539" i="5"/>
  <c r="AA1538" i="5" s="1"/>
  <c r="AA1537" i="5" s="1"/>
  <c r="AA1536" i="5" s="1"/>
  <c r="AA1535" i="5" s="1"/>
  <c r="Z1539" i="5"/>
  <c r="Z1538" i="5" s="1"/>
  <c r="Z1537" i="5" s="1"/>
  <c r="Z1536" i="5" s="1"/>
  <c r="Z1535" i="5" s="1"/>
  <c r="Y1539" i="5"/>
  <c r="Y1538" i="5" s="1"/>
  <c r="Y1537" i="5" s="1"/>
  <c r="Y1536" i="5" s="1"/>
  <c r="Y1535" i="5" s="1"/>
  <c r="AA1533" i="5"/>
  <c r="AA1532" i="5" s="1"/>
  <c r="AA1531" i="5" s="1"/>
  <c r="AA1530" i="5" s="1"/>
  <c r="AA1529" i="5" s="1"/>
  <c r="Z1533" i="5"/>
  <c r="Y1533" i="5"/>
  <c r="Y1532" i="5" s="1"/>
  <c r="Y1531" i="5" s="1"/>
  <c r="Y1530" i="5" s="1"/>
  <c r="Y1529" i="5" s="1"/>
  <c r="AA1527" i="5"/>
  <c r="Z1527" i="5"/>
  <c r="Y1527" i="5"/>
  <c r="AA1525" i="5"/>
  <c r="Z1525" i="5"/>
  <c r="Y1525" i="5"/>
  <c r="AA1519" i="5"/>
  <c r="AA1518" i="5" s="1"/>
  <c r="Z1519" i="5"/>
  <c r="Z1518" i="5" s="1"/>
  <c r="Y1519" i="5"/>
  <c r="Y1518" i="5" s="1"/>
  <c r="AA1516" i="5"/>
  <c r="Z1516" i="5"/>
  <c r="Y1516" i="5"/>
  <c r="AA1514" i="5"/>
  <c r="Z1514" i="5"/>
  <c r="Y1514" i="5"/>
  <c r="AA1512" i="5"/>
  <c r="Z1512" i="5"/>
  <c r="Y1512" i="5"/>
  <c r="AA1505" i="5"/>
  <c r="AA1504" i="5" s="1"/>
  <c r="Z1505" i="5"/>
  <c r="Z1504" i="5" s="1"/>
  <c r="Y1505" i="5"/>
  <c r="Y1504" i="5" s="1"/>
  <c r="AA1502" i="5"/>
  <c r="Z1502" i="5"/>
  <c r="Y1502" i="5"/>
  <c r="AA1481" i="5"/>
  <c r="AA1480" i="5" s="1"/>
  <c r="AA1479" i="5" s="1"/>
  <c r="Z1481" i="5"/>
  <c r="Z1480" i="5" s="1"/>
  <c r="Y1481" i="5"/>
  <c r="Y1480" i="5" s="1"/>
  <c r="AA1475" i="5"/>
  <c r="AA1474" i="5" s="1"/>
  <c r="Z1475" i="5"/>
  <c r="Z1474" i="5" s="1"/>
  <c r="Y1475" i="5"/>
  <c r="AA1469" i="5"/>
  <c r="Z1469" i="5"/>
  <c r="Y1469" i="5"/>
  <c r="AA1467" i="5"/>
  <c r="Z1467" i="5"/>
  <c r="Y1467" i="5"/>
  <c r="AA1456" i="5"/>
  <c r="AA1455" i="5" s="1"/>
  <c r="Z1456" i="5"/>
  <c r="Y1456" i="5"/>
  <c r="Y1455" i="5" s="1"/>
  <c r="AA1453" i="5"/>
  <c r="Z1453" i="5"/>
  <c r="Y1453" i="5"/>
  <c r="AA1451" i="5"/>
  <c r="Z1451" i="5"/>
  <c r="Y1451" i="5"/>
  <c r="AA1449" i="5"/>
  <c r="Z1449" i="5"/>
  <c r="Y1449" i="5"/>
  <c r="AA1442" i="5"/>
  <c r="AA1441" i="5" s="1"/>
  <c r="Z1442" i="5"/>
  <c r="Y1442" i="5"/>
  <c r="Y1441" i="5" s="1"/>
  <c r="AA1439" i="5"/>
  <c r="Z1439" i="5"/>
  <c r="Z1438" i="5" s="1"/>
  <c r="Y1439" i="5"/>
  <c r="Y1438" i="5" s="1"/>
  <c r="AA1430" i="5"/>
  <c r="AA1429" i="5" s="1"/>
  <c r="Z1430" i="5"/>
  <c r="Z1429" i="5" s="1"/>
  <c r="Z1428" i="5" s="1"/>
  <c r="Y1430" i="5"/>
  <c r="Y1429" i="5" s="1"/>
  <c r="AA1424" i="5"/>
  <c r="Z1424" i="5"/>
  <c r="Z1423" i="5" s="1"/>
  <c r="Z1422" i="5" s="1"/>
  <c r="Z1421" i="5" s="1"/>
  <c r="Z1420" i="5" s="1"/>
  <c r="Y1424" i="5"/>
  <c r="Y1423" i="5" s="1"/>
  <c r="Y1422" i="5" s="1"/>
  <c r="Y1421" i="5" s="1"/>
  <c r="Y1420" i="5" s="1"/>
  <c r="AA1418" i="5"/>
  <c r="Z1418" i="5"/>
  <c r="Y1418" i="5"/>
  <c r="AA1416" i="5"/>
  <c r="Z1416" i="5"/>
  <c r="Y1416" i="5"/>
  <c r="AA1410" i="5"/>
  <c r="AA1409" i="5" s="1"/>
  <c r="Z1410" i="5"/>
  <c r="Z1409" i="5" s="1"/>
  <c r="Y1410" i="5"/>
  <c r="Y1409" i="5" s="1"/>
  <c r="AA1407" i="5"/>
  <c r="Z1407" i="5"/>
  <c r="Y1407" i="5"/>
  <c r="AA1405" i="5"/>
  <c r="Z1405" i="5"/>
  <c r="Y1405" i="5"/>
  <c r="AA1403" i="5"/>
  <c r="Z1403" i="5"/>
  <c r="Y1403" i="5"/>
  <c r="AA1396" i="5"/>
  <c r="AA1395" i="5" s="1"/>
  <c r="Z1396" i="5"/>
  <c r="Y1396" i="5"/>
  <c r="Y1395" i="5" s="1"/>
  <c r="AA1393" i="5"/>
  <c r="Z1393" i="5"/>
  <c r="Z1392" i="5" s="1"/>
  <c r="Y1393" i="5"/>
  <c r="AA1387" i="5"/>
  <c r="AA1386" i="5" s="1"/>
  <c r="AA1385" i="5" s="1"/>
  <c r="Z1387" i="5"/>
  <c r="Z1386" i="5" s="1"/>
  <c r="Y1387" i="5"/>
  <c r="Y1386" i="5" s="1"/>
  <c r="AA1381" i="5"/>
  <c r="Z1381" i="5"/>
  <c r="Z1380" i="5" s="1"/>
  <c r="Y1381" i="5"/>
  <c r="AA1375" i="5"/>
  <c r="Z1375" i="5"/>
  <c r="Y1375" i="5"/>
  <c r="AA1373" i="5"/>
  <c r="Z1373" i="5"/>
  <c r="Y1373" i="5"/>
  <c r="AA1367" i="5"/>
  <c r="AA1366" i="5" s="1"/>
  <c r="Z1367" i="5"/>
  <c r="Y1367" i="5"/>
  <c r="Y1366" i="5" s="1"/>
  <c r="AA1364" i="5"/>
  <c r="Z1364" i="5"/>
  <c r="Y1364" i="5"/>
  <c r="AA1362" i="5"/>
  <c r="Z1362" i="5"/>
  <c r="Y1362" i="5"/>
  <c r="AA1360" i="5"/>
  <c r="Z1360" i="5"/>
  <c r="Y1360" i="5"/>
  <c r="AA1353" i="5"/>
  <c r="AA1352" i="5" s="1"/>
  <c r="Z1353" i="5"/>
  <c r="Y1353" i="5"/>
  <c r="Y1352" i="5" s="1"/>
  <c r="AA1350" i="5"/>
  <c r="Z1350" i="5"/>
  <c r="Z1349" i="5" s="1"/>
  <c r="Y1350" i="5"/>
  <c r="Y1349" i="5" s="1"/>
  <c r="AA1330" i="5"/>
  <c r="AA1329" i="5" s="1"/>
  <c r="AA1328" i="5" s="1"/>
  <c r="AA1327" i="5" s="1"/>
  <c r="Z1330" i="5"/>
  <c r="Y1330" i="5"/>
  <c r="Y1329" i="5" s="1"/>
  <c r="Y1328" i="5" s="1"/>
  <c r="Y1327" i="5" s="1"/>
  <c r="AA1324" i="5"/>
  <c r="Z1324" i="5"/>
  <c r="Z1323" i="5" s="1"/>
  <c r="Z1322" i="5" s="1"/>
  <c r="Z1321" i="5" s="1"/>
  <c r="Z1320" i="5" s="1"/>
  <c r="Y1324" i="5"/>
  <c r="AA1318" i="5"/>
  <c r="AA1317" i="5" s="1"/>
  <c r="AA1316" i="5" s="1"/>
  <c r="AA1315" i="5" s="1"/>
  <c r="AA1314" i="5" s="1"/>
  <c r="Z1318" i="5"/>
  <c r="Y1318" i="5"/>
  <c r="Y1317" i="5" s="1"/>
  <c r="Y1316" i="5" s="1"/>
  <c r="Y1315" i="5" s="1"/>
  <c r="Y1314" i="5" s="1"/>
  <c r="AA1312" i="5"/>
  <c r="Z1312" i="5"/>
  <c r="Y1312" i="5"/>
  <c r="AA1310" i="5"/>
  <c r="Z1310" i="5"/>
  <c r="Y1310" i="5"/>
  <c r="AA1304" i="5"/>
  <c r="Z1304" i="5"/>
  <c r="Z1303" i="5" s="1"/>
  <c r="Y1304" i="5"/>
  <c r="AA1301" i="5"/>
  <c r="Z1301" i="5"/>
  <c r="Y1301" i="5"/>
  <c r="AA1299" i="5"/>
  <c r="Z1299" i="5"/>
  <c r="Y1299" i="5"/>
  <c r="AA1297" i="5"/>
  <c r="Z1297" i="5"/>
  <c r="Y1297" i="5"/>
  <c r="AA1290" i="5"/>
  <c r="Z1290" i="5"/>
  <c r="Z1289" i="5" s="1"/>
  <c r="Y1290" i="5"/>
  <c r="Y1289" i="5" s="1"/>
  <c r="AA1287" i="5"/>
  <c r="AA1286" i="5" s="1"/>
  <c r="Z1287" i="5"/>
  <c r="Y1287" i="5"/>
  <c r="Y1286" i="5" s="1"/>
  <c r="AA1266" i="5"/>
  <c r="Z1266" i="5"/>
  <c r="Z1265" i="5" s="1"/>
  <c r="Z1264" i="5" s="1"/>
  <c r="Z1263" i="5" s="1"/>
  <c r="Z1262" i="5" s="1"/>
  <c r="Y1266" i="5"/>
  <c r="Y1265" i="5" s="1"/>
  <c r="Y1264" i="5" s="1"/>
  <c r="Y1263" i="5" s="1"/>
  <c r="Y1262" i="5" s="1"/>
  <c r="AA1260" i="5"/>
  <c r="AA1259" i="5" s="1"/>
  <c r="AA1258" i="5" s="1"/>
  <c r="AA1257" i="5" s="1"/>
  <c r="AA1256" i="5" s="1"/>
  <c r="Z1260" i="5"/>
  <c r="Y1260" i="5"/>
  <c r="Y1259" i="5" s="1"/>
  <c r="Y1258" i="5" s="1"/>
  <c r="Y1257" i="5" s="1"/>
  <c r="Y1256" i="5" s="1"/>
  <c r="AA1254" i="5"/>
  <c r="Z1254" i="5"/>
  <c r="Y1254" i="5"/>
  <c r="AA1252" i="5"/>
  <c r="Z1252" i="5"/>
  <c r="Y1252" i="5"/>
  <c r="AA1246" i="5"/>
  <c r="Z1246" i="5"/>
  <c r="Z1245" i="5" s="1"/>
  <c r="Y1246" i="5"/>
  <c r="AA1243" i="5"/>
  <c r="Z1243" i="5"/>
  <c r="Y1243" i="5"/>
  <c r="AA1241" i="5"/>
  <c r="Z1241" i="5"/>
  <c r="Y1241" i="5"/>
  <c r="AA1239" i="5"/>
  <c r="Z1239" i="5"/>
  <c r="Y1239" i="5"/>
  <c r="AA1232" i="5"/>
  <c r="Z1232" i="5"/>
  <c r="Z1231" i="5" s="1"/>
  <c r="Z1230" i="5" s="1"/>
  <c r="Z1229" i="5" s="1"/>
  <c r="Z1228" i="5" s="1"/>
  <c r="Y1232" i="5"/>
  <c r="Y1231" i="5" s="1"/>
  <c r="AA1226" i="5"/>
  <c r="AA1225" i="5" s="1"/>
  <c r="Z1226" i="5"/>
  <c r="Z1225" i="5" s="1"/>
  <c r="Y1226" i="5"/>
  <c r="Y1225" i="5" s="1"/>
  <c r="AA1223" i="5"/>
  <c r="Z1223" i="5"/>
  <c r="Z1222" i="5" s="1"/>
  <c r="Y1223" i="5"/>
  <c r="Y1222" i="5" s="1"/>
  <c r="AA1203" i="5"/>
  <c r="AA1202" i="5" s="1"/>
  <c r="AA1201" i="5" s="1"/>
  <c r="AA1200" i="5" s="1"/>
  <c r="Z1203" i="5"/>
  <c r="Y1203" i="5"/>
  <c r="Y1202" i="5" s="1"/>
  <c r="Y1201" i="5" s="1"/>
  <c r="Y1200" i="5" s="1"/>
  <c r="AA1197" i="5"/>
  <c r="Z1197" i="5"/>
  <c r="Z1196" i="5" s="1"/>
  <c r="Z1195" i="5" s="1"/>
  <c r="Z1194" i="5" s="1"/>
  <c r="Z1193" i="5" s="1"/>
  <c r="Y1197" i="5"/>
  <c r="AA1191" i="5"/>
  <c r="AA1190" i="5" s="1"/>
  <c r="AA1189" i="5" s="1"/>
  <c r="AA1188" i="5" s="1"/>
  <c r="AA1187" i="5" s="1"/>
  <c r="Z1191" i="5"/>
  <c r="Z1190" i="5" s="1"/>
  <c r="Y1191" i="5"/>
  <c r="Y1190" i="5" s="1"/>
  <c r="Y1189" i="5" s="1"/>
  <c r="Y1188" i="5" s="1"/>
  <c r="Y1187" i="5" s="1"/>
  <c r="AA1185" i="5"/>
  <c r="Z1185" i="5"/>
  <c r="Y1185" i="5"/>
  <c r="AA1183" i="5"/>
  <c r="Z1183" i="5"/>
  <c r="Y1183" i="5"/>
  <c r="AA1177" i="5"/>
  <c r="Z1177" i="5"/>
  <c r="Z1176" i="5" s="1"/>
  <c r="Y1177" i="5"/>
  <c r="AA1174" i="5"/>
  <c r="Z1174" i="5"/>
  <c r="Y1174" i="5"/>
  <c r="AA1172" i="5"/>
  <c r="Z1172" i="5"/>
  <c r="Y1172" i="5"/>
  <c r="AA1170" i="5"/>
  <c r="Z1170" i="5"/>
  <c r="Y1170" i="5"/>
  <c r="AA1163" i="5"/>
  <c r="Z1163" i="5"/>
  <c r="Z1162" i="5" s="1"/>
  <c r="Y1163" i="5"/>
  <c r="Y1162" i="5" s="1"/>
  <c r="AA1160" i="5"/>
  <c r="Z1160" i="5"/>
  <c r="Z1159" i="5" s="1"/>
  <c r="AA1153" i="5"/>
  <c r="AA1152" i="5" s="1"/>
  <c r="AA1151" i="5" s="1"/>
  <c r="Z1153" i="5"/>
  <c r="Z1152" i="5" s="1"/>
  <c r="Z1151" i="5" s="1"/>
  <c r="Y1153" i="5"/>
  <c r="Y1152" i="5" s="1"/>
  <c r="Y1151" i="5" s="1"/>
  <c r="AA1148" i="5"/>
  <c r="Z1148" i="5"/>
  <c r="Z1147" i="5" s="1"/>
  <c r="Z1146" i="5" s="1"/>
  <c r="Z1145" i="5" s="1"/>
  <c r="Y1148" i="5"/>
  <c r="Y1147" i="5" s="1"/>
  <c r="AA1143" i="5"/>
  <c r="AA1142" i="5" s="1"/>
  <c r="AA1141" i="5" s="1"/>
  <c r="AA1140" i="5" s="1"/>
  <c r="Z1143" i="5"/>
  <c r="Y1143" i="5"/>
  <c r="Y1142" i="5" s="1"/>
  <c r="Y1141" i="5" s="1"/>
  <c r="Y1140" i="5" s="1"/>
  <c r="AA1137" i="5"/>
  <c r="Z1137" i="5"/>
  <c r="Z1136" i="5" s="1"/>
  <c r="Z1135" i="5" s="1"/>
  <c r="Z1134" i="5" s="1"/>
  <c r="Z1133" i="5" s="1"/>
  <c r="Y1137" i="5"/>
  <c r="Y1136" i="5" s="1"/>
  <c r="AA1131" i="5"/>
  <c r="AA1130" i="5" s="1"/>
  <c r="AA1129" i="5" s="1"/>
  <c r="AA1128" i="5" s="1"/>
  <c r="AA1127" i="5" s="1"/>
  <c r="Z1131" i="5"/>
  <c r="Y1131" i="5"/>
  <c r="Y1130" i="5" s="1"/>
  <c r="Y1129" i="5" s="1"/>
  <c r="Y1128" i="5" s="1"/>
  <c r="Y1127" i="5" s="1"/>
  <c r="AA1125" i="5"/>
  <c r="Z1125" i="5"/>
  <c r="Y1125" i="5"/>
  <c r="AA1123" i="5"/>
  <c r="Z1123" i="5"/>
  <c r="Y1123" i="5"/>
  <c r="AA1117" i="5"/>
  <c r="Z1117" i="5"/>
  <c r="Z1116" i="5" s="1"/>
  <c r="Y1117" i="5"/>
  <c r="Y1116" i="5" s="1"/>
  <c r="AA1114" i="5"/>
  <c r="Z1114" i="5"/>
  <c r="Y1114" i="5"/>
  <c r="AA1112" i="5"/>
  <c r="Z1112" i="5"/>
  <c r="Y1112" i="5"/>
  <c r="AA1110" i="5"/>
  <c r="Z1110" i="5"/>
  <c r="Y1110" i="5"/>
  <c r="AA1103" i="5"/>
  <c r="AA1102" i="5" s="1"/>
  <c r="AA1101" i="5" s="1"/>
  <c r="AA1100" i="5" s="1"/>
  <c r="AA1099" i="5" s="1"/>
  <c r="AA1098" i="5" s="1"/>
  <c r="Z1103" i="5"/>
  <c r="Z1102" i="5" s="1"/>
  <c r="Z1101" i="5" s="1"/>
  <c r="Z1100" i="5" s="1"/>
  <c r="Z1099" i="5" s="1"/>
  <c r="Z1098" i="5" s="1"/>
  <c r="Y1103" i="5"/>
  <c r="Y1102" i="5" s="1"/>
  <c r="Y1101" i="5" s="1"/>
  <c r="Y1100" i="5" s="1"/>
  <c r="Y1099" i="5" s="1"/>
  <c r="Y1098" i="5" s="1"/>
  <c r="AA1096" i="5"/>
  <c r="AA1095" i="5" s="1"/>
  <c r="Z1096" i="5"/>
  <c r="Z1095" i="5" s="1"/>
  <c r="Y1096" i="5"/>
  <c r="Y1095" i="5" s="1"/>
  <c r="AA1093" i="5"/>
  <c r="AA1092" i="5" s="1"/>
  <c r="Z1093" i="5"/>
  <c r="Z1092" i="5" s="1"/>
  <c r="Y1093" i="5"/>
  <c r="Y1092" i="5" s="1"/>
  <c r="AA1089" i="5"/>
  <c r="AA1088" i="5" s="1"/>
  <c r="AA1087" i="5" s="1"/>
  <c r="Z1089" i="5"/>
  <c r="Z1088" i="5" s="1"/>
  <c r="Y1089" i="5"/>
  <c r="Y1088" i="5" s="1"/>
  <c r="Y1087" i="5" s="1"/>
  <c r="AA1084" i="5"/>
  <c r="AA1083" i="5" s="1"/>
  <c r="Z1084" i="5"/>
  <c r="Z1083" i="5" s="1"/>
  <c r="Y1084" i="5"/>
  <c r="Y1083" i="5" s="1"/>
  <c r="AA1081" i="5"/>
  <c r="AA1080" i="5" s="1"/>
  <c r="Z1081" i="5"/>
  <c r="Y1081" i="5"/>
  <c r="Y1080" i="5" s="1"/>
  <c r="AA1078" i="5"/>
  <c r="Z1078" i="5"/>
  <c r="Z1077" i="5" s="1"/>
  <c r="Y1078" i="5"/>
  <c r="Y1077" i="5" s="1"/>
  <c r="AA1074" i="5"/>
  <c r="AA1073" i="5" s="1"/>
  <c r="AA1072" i="5" s="1"/>
  <c r="Z1074" i="5"/>
  <c r="Y1074" i="5"/>
  <c r="Y1073" i="5" s="1"/>
  <c r="Y1072" i="5" s="1"/>
  <c r="AA1069" i="5"/>
  <c r="AA1068" i="5" s="1"/>
  <c r="AA1067" i="5" s="1"/>
  <c r="AA1066" i="5" s="1"/>
  <c r="Z1069" i="5"/>
  <c r="Z1068" i="5" s="1"/>
  <c r="Z1067" i="5" s="1"/>
  <c r="Z1066" i="5" s="1"/>
  <c r="Y1069" i="5"/>
  <c r="Y1068" i="5" s="1"/>
  <c r="AA1063" i="5"/>
  <c r="AA1062" i="5" s="1"/>
  <c r="AA1061" i="5" s="1"/>
  <c r="AA1060" i="5" s="1"/>
  <c r="AA1059" i="5" s="1"/>
  <c r="Z1063" i="5"/>
  <c r="Y1063" i="5"/>
  <c r="Y1062" i="5" s="1"/>
  <c r="Y1061" i="5" s="1"/>
  <c r="Y1060" i="5" s="1"/>
  <c r="Y1059" i="5" s="1"/>
  <c r="AA1057" i="5"/>
  <c r="Z1057" i="5"/>
  <c r="Z1056" i="5" s="1"/>
  <c r="Z1055" i="5" s="1"/>
  <c r="Y1057" i="5"/>
  <c r="Y1056" i="5" s="1"/>
  <c r="Y1055" i="5" s="1"/>
  <c r="AA1053" i="5"/>
  <c r="AA1052" i="5" s="1"/>
  <c r="Z1053" i="5"/>
  <c r="Z1052" i="5" s="1"/>
  <c r="Z1048" i="5" s="1"/>
  <c r="Y1053" i="5"/>
  <c r="Y1052" i="5" s="1"/>
  <c r="AA1043" i="5"/>
  <c r="Z1043" i="5"/>
  <c r="Z1042" i="5" s="1"/>
  <c r="Y1043" i="5"/>
  <c r="Y1042" i="5" s="1"/>
  <c r="AA1040" i="5"/>
  <c r="Z1040" i="5"/>
  <c r="Z1039" i="5" s="1"/>
  <c r="AA1026" i="5"/>
  <c r="AA1025" i="5" s="1"/>
  <c r="AA1024" i="5" s="1"/>
  <c r="Z1026" i="5"/>
  <c r="Z1025" i="5" s="1"/>
  <c r="Z1024" i="5" s="1"/>
  <c r="Y1026" i="5"/>
  <c r="Y1025" i="5" s="1"/>
  <c r="Y1024" i="5" s="1"/>
  <c r="AA998" i="5"/>
  <c r="AA997" i="5" s="1"/>
  <c r="Z998" i="5"/>
  <c r="Z997" i="5" s="1"/>
  <c r="Y998" i="5"/>
  <c r="AA995" i="5"/>
  <c r="AA994" i="5" s="1"/>
  <c r="Z995" i="5"/>
  <c r="Z994" i="5" s="1"/>
  <c r="Y995" i="5"/>
  <c r="Y994" i="5" s="1"/>
  <c r="AA990" i="5"/>
  <c r="Z990" i="5"/>
  <c r="Z989" i="5" s="1"/>
  <c r="Y990" i="5"/>
  <c r="Y989" i="5" s="1"/>
  <c r="AA987" i="5"/>
  <c r="AA986" i="5" s="1"/>
  <c r="Z987" i="5"/>
  <c r="Y987" i="5"/>
  <c r="Y986" i="5" s="1"/>
  <c r="AA975" i="5"/>
  <c r="Z975" i="5"/>
  <c r="Z974" i="5" s="1"/>
  <c r="Y975" i="5"/>
  <c r="AA972" i="5"/>
  <c r="AA971" i="5" s="1"/>
  <c r="Z972" i="5"/>
  <c r="Y972" i="5"/>
  <c r="Y971" i="5" s="1"/>
  <c r="AA960" i="5"/>
  <c r="Z960" i="5"/>
  <c r="Z959" i="5" s="1"/>
  <c r="Z958" i="5" s="1"/>
  <c r="Y960" i="5"/>
  <c r="AA955" i="5"/>
  <c r="Z955" i="5"/>
  <c r="Z954" i="5" s="1"/>
  <c r="Z953" i="5" s="1"/>
  <c r="AA950" i="5"/>
  <c r="AA949" i="5" s="1"/>
  <c r="Z950" i="5"/>
  <c r="Y950" i="5"/>
  <c r="Y949" i="5" s="1"/>
  <c r="Y948" i="5" s="1"/>
  <c r="AA945" i="5"/>
  <c r="Z945" i="5"/>
  <c r="Z944" i="5" s="1"/>
  <c r="Y945" i="5"/>
  <c r="AA941" i="5"/>
  <c r="AA940" i="5" s="1"/>
  <c r="Z941" i="5"/>
  <c r="Y941" i="5"/>
  <c r="Y940" i="5" s="1"/>
  <c r="AA938" i="5"/>
  <c r="AA937" i="5" s="1"/>
  <c r="Z938" i="5"/>
  <c r="Z937" i="5" s="1"/>
  <c r="Y938" i="5"/>
  <c r="AA929" i="5"/>
  <c r="Z929" i="5"/>
  <c r="Y929" i="5"/>
  <c r="AA927" i="5"/>
  <c r="Z927" i="5"/>
  <c r="Y927" i="5"/>
  <c r="AA923" i="5"/>
  <c r="AA922" i="5" s="1"/>
  <c r="AA921" i="5" s="1"/>
  <c r="Z923" i="5"/>
  <c r="Y923" i="5"/>
  <c r="Y922" i="5" s="1"/>
  <c r="AA918" i="5"/>
  <c r="Z918" i="5"/>
  <c r="Z917" i="5" s="1"/>
  <c r="Y918" i="5"/>
  <c r="AA915" i="5"/>
  <c r="AA914" i="5" s="1"/>
  <c r="Z915" i="5"/>
  <c r="Y915" i="5"/>
  <c r="Y914" i="5" s="1"/>
  <c r="AA912" i="5"/>
  <c r="AA911" i="5" s="1"/>
  <c r="Z912" i="5"/>
  <c r="Z911" i="5" s="1"/>
  <c r="Y912" i="5"/>
  <c r="AA909" i="5"/>
  <c r="AA908" i="5" s="1"/>
  <c r="Z909" i="5"/>
  <c r="Y909" i="5"/>
  <c r="Y908" i="5" s="1"/>
  <c r="AA903" i="5"/>
  <c r="Z903" i="5"/>
  <c r="Y903" i="5"/>
  <c r="AA901" i="5"/>
  <c r="Z901" i="5"/>
  <c r="Y901" i="5"/>
  <c r="AA895" i="5"/>
  <c r="Z895" i="5"/>
  <c r="Y895" i="5"/>
  <c r="AA893" i="5"/>
  <c r="Z893" i="5"/>
  <c r="Y893" i="5"/>
  <c r="AA889" i="5"/>
  <c r="AA888" i="5" s="1"/>
  <c r="Z889" i="5"/>
  <c r="Z888" i="5" s="1"/>
  <c r="Z887" i="5" s="1"/>
  <c r="Y889" i="5"/>
  <c r="AA884" i="5"/>
  <c r="AA883" i="5" s="1"/>
  <c r="AA882" i="5" s="1"/>
  <c r="AA881" i="5" s="1"/>
  <c r="Z884" i="5"/>
  <c r="Z883" i="5" s="1"/>
  <c r="Y884" i="5"/>
  <c r="Y883" i="5" s="1"/>
  <c r="Y882" i="5" s="1"/>
  <c r="Y881" i="5" s="1"/>
  <c r="AA879" i="5"/>
  <c r="Z879" i="5"/>
  <c r="Y879" i="5"/>
  <c r="AA877" i="5"/>
  <c r="Z877" i="5"/>
  <c r="Y877" i="5"/>
  <c r="AA874" i="5"/>
  <c r="Z874" i="5"/>
  <c r="Y874" i="5"/>
  <c r="AA872" i="5"/>
  <c r="Z872" i="5"/>
  <c r="Y872" i="5"/>
  <c r="AA869" i="5"/>
  <c r="Z869" i="5"/>
  <c r="Z868" i="5" s="1"/>
  <c r="Y869" i="5"/>
  <c r="Y868" i="5" s="1"/>
  <c r="AA866" i="5"/>
  <c r="Z866" i="5"/>
  <c r="Y866" i="5"/>
  <c r="AA862" i="5"/>
  <c r="Z862" i="5"/>
  <c r="Y862" i="5"/>
  <c r="AA860" i="5"/>
  <c r="Z860" i="5"/>
  <c r="Y860" i="5"/>
  <c r="AA856" i="5"/>
  <c r="AA855" i="5" s="1"/>
  <c r="Z856" i="5"/>
  <c r="Z855" i="5" s="1"/>
  <c r="Y856" i="5"/>
  <c r="AA853" i="5"/>
  <c r="AA852" i="5" s="1"/>
  <c r="Z853" i="5"/>
  <c r="Z852" i="5" s="1"/>
  <c r="Y853" i="5"/>
  <c r="Y852" i="5" s="1"/>
  <c r="AA849" i="5"/>
  <c r="AA848" i="5" s="1"/>
  <c r="AA847" i="5" s="1"/>
  <c r="Z849" i="5"/>
  <c r="Z848" i="5" s="1"/>
  <c r="Z847" i="5" s="1"/>
  <c r="Y849" i="5"/>
  <c r="Y848" i="5" s="1"/>
  <c r="Y847" i="5" s="1"/>
  <c r="AA844" i="5"/>
  <c r="AA843" i="5" s="1"/>
  <c r="AA842" i="5" s="1"/>
  <c r="AA841" i="5" s="1"/>
  <c r="Z844" i="5"/>
  <c r="Z843" i="5" s="1"/>
  <c r="Y844" i="5"/>
  <c r="Y843" i="5" s="1"/>
  <c r="Y842" i="5" s="1"/>
  <c r="Y841" i="5" s="1"/>
  <c r="AA838" i="5"/>
  <c r="AA837" i="5" s="1"/>
  <c r="AA836" i="5" s="1"/>
  <c r="AA835" i="5" s="1"/>
  <c r="AA834" i="5" s="1"/>
  <c r="AA833" i="5" s="1"/>
  <c r="Z838" i="5"/>
  <c r="Z837" i="5" s="1"/>
  <c r="Z836" i="5" s="1"/>
  <c r="Z835" i="5" s="1"/>
  <c r="Z834" i="5" s="1"/>
  <c r="Z833" i="5" s="1"/>
  <c r="Z832" i="5" s="1"/>
  <c r="Y838" i="5"/>
  <c r="AA830" i="5"/>
  <c r="AA829" i="5" s="1"/>
  <c r="Z830" i="5"/>
  <c r="Z829" i="5" s="1"/>
  <c r="Z828" i="5" s="1"/>
  <c r="Y830" i="5"/>
  <c r="Y829" i="5" s="1"/>
  <c r="Y828" i="5" s="1"/>
  <c r="AA827" i="5"/>
  <c r="AA826" i="5" s="1"/>
  <c r="AA825" i="5" s="1"/>
  <c r="Z827" i="5"/>
  <c r="Z826" i="5" s="1"/>
  <c r="Z825" i="5" s="1"/>
  <c r="Y827" i="5"/>
  <c r="Y826" i="5" s="1"/>
  <c r="Y825" i="5" s="1"/>
  <c r="AA823" i="5"/>
  <c r="AA822" i="5" s="1"/>
  <c r="AA821" i="5" s="1"/>
  <c r="AA820" i="5" s="1"/>
  <c r="Z823" i="5"/>
  <c r="Z822" i="5" s="1"/>
  <c r="Z821" i="5" s="1"/>
  <c r="Z820" i="5" s="1"/>
  <c r="Y823" i="5"/>
  <c r="Y822" i="5" s="1"/>
  <c r="Y821" i="5" s="1"/>
  <c r="Y820" i="5" s="1"/>
  <c r="AA817" i="5"/>
  <c r="Z817" i="5"/>
  <c r="Z816" i="5" s="1"/>
  <c r="Z815" i="5" s="1"/>
  <c r="Y817" i="5"/>
  <c r="Y816" i="5" s="1"/>
  <c r="AA814" i="5"/>
  <c r="Z814" i="5"/>
  <c r="Z813" i="5" s="1"/>
  <c r="Y814" i="5"/>
  <c r="AA811" i="5"/>
  <c r="Z811" i="5"/>
  <c r="Z810" i="5" s="1"/>
  <c r="Z809" i="5" s="1"/>
  <c r="Y811" i="5"/>
  <c r="Y810" i="5" s="1"/>
  <c r="AA807" i="5"/>
  <c r="Z807" i="5"/>
  <c r="Z806" i="5" s="1"/>
  <c r="Z805" i="5" s="1"/>
  <c r="Y807" i="5"/>
  <c r="AA801" i="5"/>
  <c r="AA800" i="5" s="1"/>
  <c r="Z801" i="5"/>
  <c r="Z800" i="5" s="1"/>
  <c r="Y801" i="5"/>
  <c r="AA794" i="5"/>
  <c r="AA793" i="5" s="1"/>
  <c r="Z794" i="5"/>
  <c r="Z793" i="5" s="1"/>
  <c r="Y794" i="5"/>
  <c r="AA787" i="5"/>
  <c r="Z787" i="5"/>
  <c r="Z786" i="5" s="1"/>
  <c r="Y787" i="5"/>
  <c r="AA783" i="5"/>
  <c r="AA782" i="5" s="1"/>
  <c r="Z783" i="5"/>
  <c r="Z782" i="5" s="1"/>
  <c r="Y783" i="5"/>
  <c r="AA772" i="5"/>
  <c r="Z772" i="5"/>
  <c r="Z771" i="5" s="1"/>
  <c r="Z770" i="5" s="1"/>
  <c r="Y772" i="5"/>
  <c r="Y771" i="5" s="1"/>
  <c r="AA769" i="5"/>
  <c r="Z769" i="5"/>
  <c r="Z768" i="5" s="1"/>
  <c r="Y769" i="5"/>
  <c r="AA753" i="5"/>
  <c r="AA752" i="5" s="1"/>
  <c r="Z753" i="5"/>
  <c r="Z752" i="5" s="1"/>
  <c r="Y753" i="5"/>
  <c r="AA751" i="5"/>
  <c r="Z751" i="5"/>
  <c r="Z750" i="5" s="1"/>
  <c r="Y751" i="5"/>
  <c r="AA749" i="5"/>
  <c r="AA748" i="5" s="1"/>
  <c r="Z749" i="5"/>
  <c r="Z748" i="5" s="1"/>
  <c r="Y749" i="5"/>
  <c r="AA746" i="5"/>
  <c r="AA745" i="5" s="1"/>
  <c r="AA744" i="5" s="1"/>
  <c r="Z746" i="5"/>
  <c r="Z745" i="5" s="1"/>
  <c r="Z744" i="5" s="1"/>
  <c r="Y746" i="5"/>
  <c r="Y745" i="5" s="1"/>
  <c r="Y744" i="5" s="1"/>
  <c r="AA670" i="5"/>
  <c r="Z670" i="5"/>
  <c r="Z669" i="5" s="1"/>
  <c r="Z668" i="5" s="1"/>
  <c r="Y670" i="5"/>
  <c r="Y669" i="5" s="1"/>
  <c r="AA667" i="5"/>
  <c r="AA666" i="5" s="1"/>
  <c r="Z667" i="5"/>
  <c r="Z666" i="5" s="1"/>
  <c r="Z665" i="5" s="1"/>
  <c r="Y667" i="5"/>
  <c r="AA661" i="5"/>
  <c r="Z661" i="5"/>
  <c r="Z660" i="5" s="1"/>
  <c r="Z659" i="5" s="1"/>
  <c r="Y661" i="5"/>
  <c r="Y660" i="5" s="1"/>
  <c r="AA658" i="5"/>
  <c r="AA657" i="5" s="1"/>
  <c r="Z658" i="5"/>
  <c r="Z657" i="5" s="1"/>
  <c r="Z656" i="5" s="1"/>
  <c r="Y658" i="5"/>
  <c r="AA646" i="5"/>
  <c r="AA645" i="5" s="1"/>
  <c r="Z646" i="5"/>
  <c r="Z645" i="5" s="1"/>
  <c r="Z644" i="5" s="1"/>
  <c r="Y646" i="5"/>
  <c r="AA643" i="5"/>
  <c r="Z643" i="5"/>
  <c r="Z642" i="5" s="1"/>
  <c r="Z641" i="5" s="1"/>
  <c r="Y643" i="5"/>
  <c r="AA637" i="5"/>
  <c r="AA636" i="5" s="1"/>
  <c r="Z637" i="5"/>
  <c r="Z636" i="5" s="1"/>
  <c r="Z635" i="5" s="1"/>
  <c r="Z634" i="5" s="1"/>
  <c r="Z628" i="5" s="1"/>
  <c r="Y637" i="5"/>
  <c r="AA625" i="5"/>
  <c r="AA624" i="5" s="1"/>
  <c r="Z625" i="5"/>
  <c r="Z624" i="5" s="1"/>
  <c r="Z623" i="5" s="1"/>
  <c r="Z622" i="5" s="1"/>
  <c r="Z621" i="5" s="1"/>
  <c r="T39" i="6" s="1"/>
  <c r="Y625" i="5"/>
  <c r="AA616" i="5"/>
  <c r="Z616" i="5"/>
  <c r="Z615" i="5" s="1"/>
  <c r="Z614" i="5" s="1"/>
  <c r="Z613" i="5" s="1"/>
  <c r="Y616" i="5"/>
  <c r="Y615" i="5" s="1"/>
  <c r="AA612" i="5"/>
  <c r="Z612" i="5"/>
  <c r="Z611" i="5" s="1"/>
  <c r="Y612" i="5"/>
  <c r="Y611" i="5" s="1"/>
  <c r="AA610" i="5"/>
  <c r="Z610" i="5"/>
  <c r="Z609" i="5" s="1"/>
  <c r="Y610" i="5"/>
  <c r="AA608" i="5"/>
  <c r="Z608" i="5"/>
  <c r="Z607" i="5" s="1"/>
  <c r="Y608" i="5"/>
  <c r="Y607" i="5" s="1"/>
  <c r="AA602" i="5"/>
  <c r="AA601" i="5" s="1"/>
  <c r="Z602" i="5"/>
  <c r="Z601" i="5" s="1"/>
  <c r="Y602" i="5"/>
  <c r="AA600" i="5"/>
  <c r="AA599" i="5" s="1"/>
  <c r="Z600" i="5"/>
  <c r="Z599" i="5" s="1"/>
  <c r="Y600" i="5"/>
  <c r="AA598" i="5"/>
  <c r="AA597" i="5" s="1"/>
  <c r="Z598" i="5"/>
  <c r="Z597" i="5" s="1"/>
  <c r="Y598" i="5"/>
  <c r="AA592" i="5"/>
  <c r="Z592" i="5"/>
  <c r="Z591" i="5" s="1"/>
  <c r="Z590" i="5" s="1"/>
  <c r="Z589" i="5" s="1"/>
  <c r="Y592" i="5"/>
  <c r="Y591" i="5" s="1"/>
  <c r="AA588" i="5"/>
  <c r="Z588" i="5"/>
  <c r="Z587" i="5" s="1"/>
  <c r="Z586" i="5" s="1"/>
  <c r="Y588" i="5"/>
  <c r="Y587" i="5" s="1"/>
  <c r="AA585" i="5"/>
  <c r="AA584" i="5" s="1"/>
  <c r="Z585" i="5"/>
  <c r="Z584" i="5" s="1"/>
  <c r="Z583" i="5" s="1"/>
  <c r="Y585" i="5"/>
  <c r="AA575" i="5"/>
  <c r="AA574" i="5" s="1"/>
  <c r="Z575" i="5"/>
  <c r="Z574" i="5" s="1"/>
  <c r="Y575" i="5"/>
  <c r="AA573" i="5"/>
  <c r="AA572" i="5" s="1"/>
  <c r="Z573" i="5"/>
  <c r="Z572" i="5" s="1"/>
  <c r="Y573" i="5"/>
  <c r="AA569" i="5"/>
  <c r="AA568" i="5" s="1"/>
  <c r="Z569" i="5"/>
  <c r="Z568" i="5" s="1"/>
  <c r="Z567" i="5" s="1"/>
  <c r="Z566" i="5" s="1"/>
  <c r="Y569" i="5"/>
  <c r="AA563" i="5"/>
  <c r="Z563" i="5"/>
  <c r="Z562" i="5" s="1"/>
  <c r="Z561" i="5" s="1"/>
  <c r="Y563" i="5"/>
  <c r="Y562" i="5" s="1"/>
  <c r="AA560" i="5"/>
  <c r="AA559" i="5" s="1"/>
  <c r="Z560" i="5"/>
  <c r="Z559" i="5" s="1"/>
  <c r="Z558" i="5" s="1"/>
  <c r="Y560" i="5"/>
  <c r="AA557" i="5"/>
  <c r="Z557" i="5"/>
  <c r="Z556" i="5" s="1"/>
  <c r="Z555" i="5" s="1"/>
  <c r="Y557" i="5"/>
  <c r="AA554" i="5"/>
  <c r="AA553" i="5" s="1"/>
  <c r="AA552" i="5" s="1"/>
  <c r="Z554" i="5"/>
  <c r="Z553" i="5" s="1"/>
  <c r="Z552" i="5" s="1"/>
  <c r="Y554" i="5"/>
  <c r="Y553" i="5" s="1"/>
  <c r="AA547" i="5"/>
  <c r="Z547" i="5"/>
  <c r="Z546" i="5" s="1"/>
  <c r="Y547" i="5"/>
  <c r="AA545" i="5"/>
  <c r="AA544" i="5" s="1"/>
  <c r="Z545" i="5"/>
  <c r="Z544" i="5" s="1"/>
  <c r="Y545" i="5"/>
  <c r="AA535" i="5"/>
  <c r="AA534" i="5" s="1"/>
  <c r="Z535" i="5"/>
  <c r="Z534" i="5" s="1"/>
  <c r="Y535" i="5"/>
  <c r="AA531" i="5"/>
  <c r="AA530" i="5" s="1"/>
  <c r="Z531" i="5"/>
  <c r="Z530" i="5" s="1"/>
  <c r="Y531" i="5"/>
  <c r="Y530" i="5" s="1"/>
  <c r="AA529" i="5"/>
  <c r="AA528" i="5" s="1"/>
  <c r="Z529" i="5"/>
  <c r="Z528" i="5" s="1"/>
  <c r="Y529" i="5"/>
  <c r="Y528" i="5" s="1"/>
  <c r="AA526" i="5"/>
  <c r="AA525" i="5" s="1"/>
  <c r="Z526" i="5"/>
  <c r="Z525" i="5" s="1"/>
  <c r="Y526" i="5"/>
  <c r="Y525" i="5" s="1"/>
  <c r="AA524" i="5"/>
  <c r="AA523" i="5" s="1"/>
  <c r="Z524" i="5"/>
  <c r="Z523" i="5" s="1"/>
  <c r="Y524" i="5"/>
  <c r="Y523" i="5" s="1"/>
  <c r="AA520" i="5"/>
  <c r="AA519" i="5" s="1"/>
  <c r="AA518" i="5" s="1"/>
  <c r="AA517" i="5" s="1"/>
  <c r="Z520" i="5"/>
  <c r="Z519" i="5" s="1"/>
  <c r="Z518" i="5" s="1"/>
  <c r="Z517" i="5" s="1"/>
  <c r="Y520" i="5"/>
  <c r="Y519" i="5" s="1"/>
  <c r="Y518" i="5" s="1"/>
  <c r="AA514" i="5"/>
  <c r="AA513" i="5" s="1"/>
  <c r="AA512" i="5" s="1"/>
  <c r="AA511" i="5" s="1"/>
  <c r="AA510" i="5" s="1"/>
  <c r="U20" i="6" s="1"/>
  <c r="Z514" i="5"/>
  <c r="Z513" i="5" s="1"/>
  <c r="Z512" i="5" s="1"/>
  <c r="Z511" i="5" s="1"/>
  <c r="Z510" i="5" s="1"/>
  <c r="T20" i="6" s="1"/>
  <c r="Y514" i="5"/>
  <c r="Y513" i="5" s="1"/>
  <c r="Y512" i="5" s="1"/>
  <c r="AA508" i="5"/>
  <c r="AA507" i="5" s="1"/>
  <c r="Z508" i="5"/>
  <c r="Y508" i="5"/>
  <c r="Y507" i="5" s="1"/>
  <c r="AA506" i="5"/>
  <c r="AA505" i="5" s="1"/>
  <c r="Z506" i="5"/>
  <c r="Z505" i="5" s="1"/>
  <c r="Y506" i="5"/>
  <c r="Y505" i="5" s="1"/>
  <c r="AA503" i="5"/>
  <c r="AA502" i="5" s="1"/>
  <c r="Z503" i="5"/>
  <c r="Y503" i="5"/>
  <c r="Y502" i="5" s="1"/>
  <c r="AA501" i="5"/>
  <c r="AA500" i="5" s="1"/>
  <c r="Z501" i="5"/>
  <c r="Z500" i="5" s="1"/>
  <c r="Y501" i="5"/>
  <c r="Y500" i="5" s="1"/>
  <c r="AA498" i="5"/>
  <c r="AA497" i="5" s="1"/>
  <c r="AA496" i="5" s="1"/>
  <c r="Z498" i="5"/>
  <c r="Y498" i="5"/>
  <c r="Y497" i="5" s="1"/>
  <c r="Y496" i="5" s="1"/>
  <c r="AA495" i="5"/>
  <c r="AA494" i="5" s="1"/>
  <c r="Z495" i="5"/>
  <c r="Y495" i="5"/>
  <c r="Y494" i="5" s="1"/>
  <c r="AA491" i="5"/>
  <c r="AA490" i="5" s="1"/>
  <c r="Z491" i="5"/>
  <c r="Y491" i="5"/>
  <c r="AA489" i="5"/>
  <c r="AA488" i="5" s="1"/>
  <c r="Z489" i="5"/>
  <c r="Y489" i="5"/>
  <c r="AA485" i="5"/>
  <c r="AA484" i="5" s="1"/>
  <c r="Z485" i="5"/>
  <c r="Y485" i="5"/>
  <c r="AA482" i="5"/>
  <c r="Z482" i="5"/>
  <c r="Z481" i="5" s="1"/>
  <c r="Y482" i="5"/>
  <c r="Y481" i="5" s="1"/>
  <c r="AA478" i="5"/>
  <c r="Z478" i="5"/>
  <c r="Z477" i="5" s="1"/>
  <c r="Y478" i="5"/>
  <c r="Y477" i="5" s="1"/>
  <c r="AA472" i="5"/>
  <c r="AA471" i="5" s="1"/>
  <c r="Z472" i="5"/>
  <c r="Y472" i="5"/>
  <c r="AA463" i="5"/>
  <c r="Z463" i="5"/>
  <c r="Y463" i="5"/>
  <c r="Y462" i="5" s="1"/>
  <c r="AA460" i="5"/>
  <c r="AA459" i="5" s="1"/>
  <c r="Z460" i="5"/>
  <c r="Y460" i="5"/>
  <c r="AA457" i="5"/>
  <c r="AA456" i="5" s="1"/>
  <c r="Z457" i="5"/>
  <c r="Y457" i="5"/>
  <c r="AA451" i="5"/>
  <c r="AA450" i="5" s="1"/>
  <c r="Z451" i="5"/>
  <c r="Z450" i="5" s="1"/>
  <c r="Y451" i="5"/>
  <c r="AA443" i="5"/>
  <c r="Z443" i="5"/>
  <c r="Y443" i="5"/>
  <c r="AA441" i="5"/>
  <c r="AA440" i="5" s="1"/>
  <c r="Z441" i="5"/>
  <c r="Y441" i="5"/>
  <c r="Y440" i="5" s="1"/>
  <c r="AA431" i="5"/>
  <c r="AA430" i="5" s="1"/>
  <c r="Z431" i="5"/>
  <c r="Z430" i="5" s="1"/>
  <c r="Z429" i="5" s="1"/>
  <c r="Z428" i="5" s="1"/>
  <c r="Y431" i="5"/>
  <c r="AA425" i="5"/>
  <c r="AA424" i="5" s="1"/>
  <c r="Z425" i="5"/>
  <c r="Z424" i="5" s="1"/>
  <c r="Y425" i="5"/>
  <c r="Y424" i="5" s="1"/>
  <c r="AA422" i="5"/>
  <c r="Z422" i="5"/>
  <c r="Z421" i="5" s="1"/>
  <c r="Y422" i="5"/>
  <c r="Y421" i="5" s="1"/>
  <c r="AA419" i="5"/>
  <c r="AA418" i="5" s="1"/>
  <c r="Z419" i="5"/>
  <c r="Y419" i="5"/>
  <c r="Y418" i="5" s="1"/>
  <c r="AA415" i="5"/>
  <c r="Z415" i="5"/>
  <c r="Z414" i="5" s="1"/>
  <c r="Z413" i="5" s="1"/>
  <c r="Z412" i="5" s="1"/>
  <c r="Y415" i="5"/>
  <c r="Y414" i="5" s="1"/>
  <c r="AA403" i="5"/>
  <c r="AA402" i="5" s="1"/>
  <c r="Z403" i="5"/>
  <c r="Y403" i="5"/>
  <c r="Y402" i="5" s="1"/>
  <c r="AA400" i="5"/>
  <c r="AA399" i="5" s="1"/>
  <c r="Z400" i="5"/>
  <c r="Z399" i="5" s="1"/>
  <c r="Y400" i="5"/>
  <c r="AA397" i="5"/>
  <c r="AA396" i="5" s="1"/>
  <c r="Z397" i="5"/>
  <c r="Z396" i="5" s="1"/>
  <c r="Y397" i="5"/>
  <c r="Y396" i="5" s="1"/>
  <c r="AA394" i="5"/>
  <c r="Z394" i="5"/>
  <c r="Z393" i="5" s="1"/>
  <c r="Y394" i="5"/>
  <c r="Y393" i="5" s="1"/>
  <c r="AA391" i="5"/>
  <c r="Z391" i="5"/>
  <c r="Y391" i="5"/>
  <c r="AA389" i="5"/>
  <c r="Z389" i="5"/>
  <c r="Y389" i="5"/>
  <c r="AA381" i="5"/>
  <c r="AA380" i="5" s="1"/>
  <c r="AA379" i="5" s="1"/>
  <c r="AA378" i="5" s="1"/>
  <c r="AA377" i="5" s="1"/>
  <c r="Z381" i="5"/>
  <c r="Y381" i="5"/>
  <c r="Y380" i="5" s="1"/>
  <c r="Y379" i="5" s="1"/>
  <c r="Y378" i="5" s="1"/>
  <c r="Y377" i="5" s="1"/>
  <c r="AA350" i="5"/>
  <c r="Z350" i="5"/>
  <c r="Y350" i="5"/>
  <c r="AA348" i="5"/>
  <c r="Z348" i="5"/>
  <c r="Y348" i="5"/>
  <c r="AA345" i="5"/>
  <c r="Z345" i="5"/>
  <c r="Z344" i="5" s="1"/>
  <c r="Y345" i="5"/>
  <c r="AA338" i="5"/>
  <c r="AA337" i="5" s="1"/>
  <c r="Z338" i="5"/>
  <c r="Y338" i="5"/>
  <c r="Y337" i="5" s="1"/>
  <c r="AA332" i="5"/>
  <c r="AA331" i="5" s="1"/>
  <c r="Z332" i="5"/>
  <c r="Z331" i="5" s="1"/>
  <c r="Y332" i="5"/>
  <c r="AA329" i="5"/>
  <c r="AA328" i="5" s="1"/>
  <c r="Z329" i="5"/>
  <c r="Z328" i="5" s="1"/>
  <c r="Y329" i="5"/>
  <c r="Y328" i="5" s="1"/>
  <c r="AA322" i="5"/>
  <c r="AA321" i="5" s="1"/>
  <c r="AA320" i="5" s="1"/>
  <c r="Z322" i="5"/>
  <c r="Z321" i="5" s="1"/>
  <c r="Z320" i="5" s="1"/>
  <c r="Y322" i="5"/>
  <c r="AA314" i="5"/>
  <c r="Z314" i="5"/>
  <c r="Y314" i="5"/>
  <c r="AA312" i="5"/>
  <c r="Z312" i="5"/>
  <c r="Y312" i="5"/>
  <c r="AA308" i="5"/>
  <c r="AA307" i="5" s="1"/>
  <c r="Z308" i="5"/>
  <c r="Y308" i="5"/>
  <c r="Y307" i="5" s="1"/>
  <c r="AA305" i="5"/>
  <c r="AA304" i="5" s="1"/>
  <c r="Z305" i="5"/>
  <c r="Z304" i="5" s="1"/>
  <c r="Y305" i="5"/>
  <c r="AA302" i="5"/>
  <c r="AA301" i="5" s="1"/>
  <c r="Z302" i="5"/>
  <c r="Z301" i="5" s="1"/>
  <c r="Y302" i="5"/>
  <c r="Y301" i="5" s="1"/>
  <c r="AA299" i="5"/>
  <c r="Z299" i="5"/>
  <c r="Z298" i="5" s="1"/>
  <c r="Y299" i="5"/>
  <c r="Y298" i="5" s="1"/>
  <c r="AA296" i="5"/>
  <c r="AA295" i="5" s="1"/>
  <c r="Z296" i="5"/>
  <c r="Y296" i="5"/>
  <c r="Y295" i="5" s="1"/>
  <c r="AA293" i="5"/>
  <c r="AA292" i="5" s="1"/>
  <c r="Z293" i="5"/>
  <c r="Z292" i="5" s="1"/>
  <c r="Y293" i="5"/>
  <c r="AA288" i="5"/>
  <c r="Z288" i="5"/>
  <c r="Y288" i="5"/>
  <c r="AA286" i="5"/>
  <c r="Z286" i="5"/>
  <c r="Y286" i="5"/>
  <c r="AA281" i="5"/>
  <c r="Z281" i="5"/>
  <c r="Y281" i="5"/>
  <c r="AA279" i="5"/>
  <c r="Z279" i="5"/>
  <c r="Y279" i="5"/>
  <c r="AA272" i="5"/>
  <c r="AA271" i="5" s="1"/>
  <c r="AA270" i="5" s="1"/>
  <c r="AA269" i="5" s="1"/>
  <c r="AA268" i="5" s="1"/>
  <c r="Z272" i="5"/>
  <c r="Z271" i="5" s="1"/>
  <c r="Y272" i="5"/>
  <c r="Y271" i="5" s="1"/>
  <c r="Y270" i="5" s="1"/>
  <c r="Y269" i="5" s="1"/>
  <c r="Y268" i="5" s="1"/>
  <c r="AA265" i="5"/>
  <c r="AA264" i="5" s="1"/>
  <c r="Z265" i="5"/>
  <c r="Z264" i="5" s="1"/>
  <c r="Y265" i="5"/>
  <c r="AA262" i="5"/>
  <c r="AA261" i="5" s="1"/>
  <c r="Z262" i="5"/>
  <c r="Y262" i="5"/>
  <c r="Y261" i="5" s="1"/>
  <c r="AA259" i="5"/>
  <c r="Z259" i="5"/>
  <c r="Z258" i="5" s="1"/>
  <c r="Y259" i="5"/>
  <c r="Y258" i="5" s="1"/>
  <c r="AA256" i="5"/>
  <c r="AA255" i="5" s="1"/>
  <c r="Z256" i="5"/>
  <c r="Y256" i="5"/>
  <c r="Y255" i="5" s="1"/>
  <c r="AA252" i="5"/>
  <c r="Z252" i="5"/>
  <c r="Z251" i="5" s="1"/>
  <c r="Z250" i="5" s="1"/>
  <c r="Y252" i="5"/>
  <c r="AA248" i="5"/>
  <c r="AA247" i="5" s="1"/>
  <c r="Z248" i="5"/>
  <c r="Z247" i="5" s="1"/>
  <c r="Y248" i="5"/>
  <c r="Y247" i="5" s="1"/>
  <c r="AA245" i="5"/>
  <c r="Z245" i="5"/>
  <c r="Z244" i="5" s="1"/>
  <c r="Y245" i="5"/>
  <c r="Y244" i="5" s="1"/>
  <c r="AA242" i="5"/>
  <c r="AA241" i="5" s="1"/>
  <c r="Z242" i="5"/>
  <c r="Y242" i="5"/>
  <c r="Y241" i="5" s="1"/>
  <c r="AA239" i="5"/>
  <c r="AA238" i="5" s="1"/>
  <c r="Z239" i="5"/>
  <c r="Z238" i="5" s="1"/>
  <c r="Y239" i="5"/>
  <c r="AA236" i="5"/>
  <c r="Z236" i="5"/>
  <c r="Y236" i="5"/>
  <c r="AA232" i="5"/>
  <c r="Z232" i="5"/>
  <c r="Y232" i="5"/>
  <c r="AA216" i="5"/>
  <c r="AA215" i="5" s="1"/>
  <c r="AA214" i="5" s="1"/>
  <c r="Z216" i="5"/>
  <c r="Y216" i="5"/>
  <c r="Y215" i="5" s="1"/>
  <c r="Y214" i="5" s="1"/>
  <c r="AA212" i="5"/>
  <c r="AA211" i="5" s="1"/>
  <c r="Z212" i="5"/>
  <c r="Z211" i="5" s="1"/>
  <c r="Z210" i="5" s="1"/>
  <c r="Y212" i="5"/>
  <c r="AA208" i="5"/>
  <c r="AA207" i="5" s="1"/>
  <c r="Z208" i="5"/>
  <c r="Y208" i="5"/>
  <c r="Y207" i="5" s="1"/>
  <c r="AA205" i="5"/>
  <c r="AA204" i="5" s="1"/>
  <c r="Z205" i="5"/>
  <c r="Z204" i="5" s="1"/>
  <c r="Y205" i="5"/>
  <c r="AA202" i="5"/>
  <c r="AA201" i="5" s="1"/>
  <c r="Z202" i="5"/>
  <c r="Z201" i="5" s="1"/>
  <c r="Y202" i="5"/>
  <c r="Y201" i="5" s="1"/>
  <c r="AA199" i="5"/>
  <c r="Z199" i="5"/>
  <c r="Z198" i="5" s="1"/>
  <c r="Y199" i="5"/>
  <c r="AA196" i="5"/>
  <c r="AA195" i="5" s="1"/>
  <c r="Z196" i="5"/>
  <c r="Y196" i="5"/>
  <c r="Y195" i="5" s="1"/>
  <c r="AA193" i="5"/>
  <c r="AA192" i="5" s="1"/>
  <c r="Z193" i="5"/>
  <c r="Y193" i="5"/>
  <c r="AA190" i="5"/>
  <c r="AA189" i="5" s="1"/>
  <c r="Z190" i="5"/>
  <c r="Y190" i="5"/>
  <c r="Y189" i="5" s="1"/>
  <c r="AA187" i="5"/>
  <c r="Z187" i="5"/>
  <c r="Z186" i="5" s="1"/>
  <c r="Y187" i="5"/>
  <c r="Y186" i="5" s="1"/>
  <c r="AA184" i="5"/>
  <c r="AA183" i="5" s="1"/>
  <c r="Z184" i="5"/>
  <c r="Y184" i="5"/>
  <c r="Y183" i="5" s="1"/>
  <c r="AA177" i="5"/>
  <c r="Z177" i="5"/>
  <c r="Z176" i="5" s="1"/>
  <c r="Y177" i="5"/>
  <c r="AA174" i="5"/>
  <c r="AA173" i="5" s="1"/>
  <c r="Z174" i="5"/>
  <c r="Y174" i="5"/>
  <c r="Y173" i="5" s="1"/>
  <c r="AA171" i="5"/>
  <c r="Z171" i="5"/>
  <c r="Z170" i="5" s="1"/>
  <c r="Y171" i="5"/>
  <c r="AA168" i="5"/>
  <c r="AA167" i="5" s="1"/>
  <c r="Z168" i="5"/>
  <c r="Y168" i="5"/>
  <c r="Y167" i="5" s="1"/>
  <c r="AA159" i="5"/>
  <c r="AA158" i="5" s="1"/>
  <c r="Z159" i="5"/>
  <c r="Z158" i="5" s="1"/>
  <c r="Y159" i="5"/>
  <c r="AA156" i="5"/>
  <c r="Z156" i="5"/>
  <c r="Y156" i="5"/>
  <c r="AA154" i="5"/>
  <c r="Z154" i="5"/>
  <c r="Y154" i="5"/>
  <c r="AA151" i="5"/>
  <c r="Z151" i="5"/>
  <c r="Y151" i="5"/>
  <c r="AA149" i="5"/>
  <c r="Z149" i="5"/>
  <c r="Y149" i="5"/>
  <c r="AA142" i="5"/>
  <c r="AA141" i="5" s="1"/>
  <c r="AA140" i="5" s="1"/>
  <c r="AA139" i="5" s="1"/>
  <c r="Z142" i="5"/>
  <c r="Y142" i="5"/>
  <c r="Y141" i="5" s="1"/>
  <c r="Y140" i="5" s="1"/>
  <c r="Y139" i="5" s="1"/>
  <c r="AA135" i="5"/>
  <c r="Z135" i="5"/>
  <c r="Y135" i="5"/>
  <c r="AA133" i="5"/>
  <c r="Z133" i="5"/>
  <c r="Y133" i="5"/>
  <c r="AA131" i="5"/>
  <c r="Z131" i="5"/>
  <c r="Y131" i="5"/>
  <c r="AA116" i="5"/>
  <c r="AA115" i="5" s="1"/>
  <c r="Z116" i="5"/>
  <c r="Z115" i="5" s="1"/>
  <c r="Y116" i="5"/>
  <c r="Y115" i="5" s="1"/>
  <c r="AA113" i="5"/>
  <c r="Z113" i="5"/>
  <c r="Z112" i="5" s="1"/>
  <c r="Y113" i="5"/>
  <c r="AA110" i="5"/>
  <c r="AA109" i="5" s="1"/>
  <c r="Z110" i="5"/>
  <c r="Y110" i="5"/>
  <c r="Y109" i="5" s="1"/>
  <c r="AA106" i="5"/>
  <c r="Z106" i="5"/>
  <c r="Z105" i="5" s="1"/>
  <c r="Y106" i="5"/>
  <c r="Y105" i="5" s="1"/>
  <c r="AA103" i="5"/>
  <c r="AA102" i="5" s="1"/>
  <c r="Z103" i="5"/>
  <c r="Y103" i="5"/>
  <c r="Y102" i="5" s="1"/>
  <c r="AA100" i="5"/>
  <c r="AA99" i="5" s="1"/>
  <c r="Z100" i="5"/>
  <c r="Z99" i="5" s="1"/>
  <c r="Y100" i="5"/>
  <c r="AA97" i="5"/>
  <c r="AA96" i="5" s="1"/>
  <c r="Z97" i="5"/>
  <c r="Z96" i="5" s="1"/>
  <c r="Y97" i="5"/>
  <c r="Y96" i="5" s="1"/>
  <c r="AA94" i="5"/>
  <c r="Z94" i="5"/>
  <c r="Z93" i="5" s="1"/>
  <c r="Y94" i="5"/>
  <c r="AA90" i="5"/>
  <c r="AA89" i="5" s="1"/>
  <c r="Z90" i="5"/>
  <c r="Y90" i="5"/>
  <c r="Y89" i="5" s="1"/>
  <c r="AA87" i="5"/>
  <c r="Z87" i="5"/>
  <c r="Z86" i="5" s="1"/>
  <c r="Y87" i="5"/>
  <c r="AA84" i="5"/>
  <c r="AA83" i="5" s="1"/>
  <c r="Z84" i="5"/>
  <c r="Y84" i="5"/>
  <c r="Y83" i="5" s="1"/>
  <c r="AA81" i="5"/>
  <c r="Z81" i="5"/>
  <c r="Y81" i="5"/>
  <c r="AA79" i="5"/>
  <c r="Z79" i="5"/>
  <c r="Y79" i="5"/>
  <c r="AA59" i="5"/>
  <c r="Z59" i="5"/>
  <c r="Z58" i="5" s="1"/>
  <c r="Z57" i="5" s="1"/>
  <c r="Y59" i="5"/>
  <c r="AA44" i="5"/>
  <c r="AA43" i="5" s="1"/>
  <c r="Z44" i="5"/>
  <c r="Y44" i="5"/>
  <c r="Y43" i="5" s="1"/>
  <c r="AA41" i="5"/>
  <c r="Z41" i="5"/>
  <c r="Z40" i="5" s="1"/>
  <c r="Y41" i="5"/>
  <c r="Y40" i="5" s="1"/>
  <c r="AA38" i="5"/>
  <c r="AA37" i="5" s="1"/>
  <c r="Z38" i="5"/>
  <c r="Y38" i="5"/>
  <c r="Y37" i="5" s="1"/>
  <c r="AA30" i="5"/>
  <c r="AA29" i="5" s="1"/>
  <c r="Z30" i="5"/>
  <c r="Z29" i="5" s="1"/>
  <c r="Z28" i="5" s="1"/>
  <c r="Y30" i="5"/>
  <c r="AA25" i="5"/>
  <c r="AA24" i="5" s="1"/>
  <c r="Z25" i="5"/>
  <c r="Z24" i="5" s="1"/>
  <c r="Z23" i="5" s="1"/>
  <c r="Y25" i="5"/>
  <c r="AA21" i="5"/>
  <c r="AA20" i="5" s="1"/>
  <c r="AA19" i="5" s="1"/>
  <c r="Z21" i="5"/>
  <c r="Y21" i="5"/>
  <c r="Y20" i="5" s="1"/>
  <c r="Y19" i="5" s="1"/>
  <c r="Z440" i="5" l="1"/>
  <c r="AA487" i="5"/>
  <c r="AA527" i="5"/>
  <c r="AA859" i="5"/>
  <c r="Z1614" i="5"/>
  <c r="Y859" i="5"/>
  <c r="Z859" i="5"/>
  <c r="AA1614" i="5"/>
  <c r="Z527" i="5"/>
  <c r="Y1614" i="5"/>
  <c r="AA1048" i="5"/>
  <c r="AA1047" i="5" s="1"/>
  <c r="Y1048" i="5"/>
  <c r="Y1047" i="5" s="1"/>
  <c r="Y1046" i="5" s="1"/>
  <c r="Z674" i="5"/>
  <c r="AC674" i="5" s="1"/>
  <c r="Y278" i="5"/>
  <c r="Y277" i="5" s="1"/>
  <c r="Y1501" i="5"/>
  <c r="Y1500" i="5" s="1"/>
  <c r="Z1501" i="5"/>
  <c r="Z1500" i="5" s="1"/>
  <c r="AC709" i="5"/>
  <c r="U45" i="6"/>
  <c r="AA285" i="5"/>
  <c r="Y499" i="5"/>
  <c r="Z1158" i="5"/>
  <c r="AC355" i="5"/>
  <c r="Z354" i="5"/>
  <c r="AC354" i="5" s="1"/>
  <c r="AB355" i="5"/>
  <c r="Y354" i="5"/>
  <c r="AB354" i="5" s="1"/>
  <c r="Z56" i="5"/>
  <c r="AB758" i="5"/>
  <c r="S45" i="6"/>
  <c r="AA148" i="5"/>
  <c r="AA327" i="5"/>
  <c r="Z1109" i="5"/>
  <c r="Z1108" i="5" s="1"/>
  <c r="AC758" i="5"/>
  <c r="T45" i="6"/>
  <c r="Z871" i="5"/>
  <c r="AA933" i="5"/>
  <c r="Y231" i="5"/>
  <c r="Z664" i="5"/>
  <c r="Y388" i="5"/>
  <c r="AA439" i="5"/>
  <c r="AA499" i="5"/>
  <c r="Z579" i="5"/>
  <c r="Z578" i="5" s="1"/>
  <c r="T36" i="6" s="1"/>
  <c r="AA1641" i="5"/>
  <c r="AA1640" i="5" s="1"/>
  <c r="Z993" i="5"/>
  <c r="Z148" i="5"/>
  <c r="Y1437" i="5"/>
  <c r="Y1436" i="5" s="1"/>
  <c r="AA1511" i="5"/>
  <c r="AA1510" i="5" s="1"/>
  <c r="AA1598" i="5"/>
  <c r="AA1597" i="5" s="1"/>
  <c r="AA1613" i="5"/>
  <c r="Z1678" i="5"/>
  <c r="AA993" i="5"/>
  <c r="AA992" i="5" s="1"/>
  <c r="AA366" i="5"/>
  <c r="AA365" i="5" s="1"/>
  <c r="Y1428" i="5"/>
  <c r="Y1427" i="5" s="1"/>
  <c r="Y1426" i="5" s="1"/>
  <c r="AA1428" i="5"/>
  <c r="AA1427" i="5" s="1"/>
  <c r="AA1426" i="5" s="1"/>
  <c r="AC365" i="5"/>
  <c r="T73" i="6"/>
  <c r="AC366" i="5"/>
  <c r="Y365" i="5"/>
  <c r="AA311" i="5"/>
  <c r="AA310" i="5" s="1"/>
  <c r="Z640" i="5"/>
  <c r="Z876" i="5"/>
  <c r="Y1251" i="5"/>
  <c r="Y1250" i="5" s="1"/>
  <c r="Y1249" i="5" s="1"/>
  <c r="AA1580" i="5"/>
  <c r="AA1579" i="5" s="1"/>
  <c r="AA130" i="5"/>
  <c r="AA129" i="5" s="1"/>
  <c r="Z522" i="5"/>
  <c r="AA153" i="5"/>
  <c r="Z231" i="5"/>
  <c r="Y522" i="5"/>
  <c r="Z824" i="5"/>
  <c r="Z819" i="5" s="1"/>
  <c r="AA522" i="5"/>
  <c r="AA521" i="5" s="1"/>
  <c r="Z596" i="5"/>
  <c r="Z595" i="5" s="1"/>
  <c r="Z594" i="5" s="1"/>
  <c r="T37" i="6" s="1"/>
  <c r="AA1415" i="5"/>
  <c r="AA1414" i="5" s="1"/>
  <c r="AA1632" i="5"/>
  <c r="AA1631" i="5" s="1"/>
  <c r="AA1630" i="5" s="1"/>
  <c r="AA78" i="5"/>
  <c r="Z153" i="5"/>
  <c r="Z439" i="5"/>
  <c r="AA504" i="5"/>
  <c r="AA832" i="5"/>
  <c r="U80" i="6"/>
  <c r="U79" i="6" s="1"/>
  <c r="U74" i="6"/>
  <c r="Z311" i="5"/>
  <c r="Z310" i="5" s="1"/>
  <c r="AA347" i="5"/>
  <c r="Y824" i="5"/>
  <c r="Y819" i="5" s="1"/>
  <c r="Y504" i="5"/>
  <c r="Z571" i="5"/>
  <c r="Z570" i="5" s="1"/>
  <c r="Z565" i="5" s="1"/>
  <c r="T33" i="6" s="1"/>
  <c r="Y1678" i="5"/>
  <c r="Z130" i="5"/>
  <c r="Z129" i="5" s="1"/>
  <c r="AA900" i="5"/>
  <c r="AA899" i="5" s="1"/>
  <c r="AA1091" i="5"/>
  <c r="AA1086" i="5" s="1"/>
  <c r="Z1038" i="5"/>
  <c r="Z1037" i="5" s="1"/>
  <c r="Z1359" i="5"/>
  <c r="Z1688" i="5"/>
  <c r="Z1687" i="5" s="1"/>
  <c r="Z1686" i="5" s="1"/>
  <c r="AA1448" i="5"/>
  <c r="AA1447" i="5" s="1"/>
  <c r="Z1559" i="5"/>
  <c r="T80" i="6"/>
  <c r="T79" i="6" s="1"/>
  <c r="S74" i="6"/>
  <c r="AA58" i="5"/>
  <c r="AA57" i="5" s="1"/>
  <c r="AA56" i="5" s="1"/>
  <c r="Y112" i="5"/>
  <c r="Y108" i="5" s="1"/>
  <c r="Z167" i="5"/>
  <c r="Z89" i="5"/>
  <c r="Y138" i="5"/>
  <c r="Z43" i="5"/>
  <c r="Y86" i="5"/>
  <c r="AA138" i="5"/>
  <c r="Z261" i="5"/>
  <c r="Z189" i="5"/>
  <c r="Y93" i="5"/>
  <c r="AA170" i="5"/>
  <c r="Y176" i="5"/>
  <c r="Y198" i="5"/>
  <c r="Z215" i="5"/>
  <c r="Z214" i="5" s="1"/>
  <c r="Y251" i="5"/>
  <c r="Y250" i="5" s="1"/>
  <c r="AA344" i="5"/>
  <c r="Z497" i="5"/>
  <c r="Y511" i="5"/>
  <c r="AA828" i="5"/>
  <c r="Y926" i="5"/>
  <c r="Y925" i="5" s="1"/>
  <c r="Y1196" i="5"/>
  <c r="Y1195" i="5" s="1"/>
  <c r="Z1286" i="5"/>
  <c r="Z551" i="5"/>
  <c r="Z550" i="5" s="1"/>
  <c r="AA1655" i="5"/>
  <c r="AA1654" i="5" s="1"/>
  <c r="Y517" i="5"/>
  <c r="Y534" i="5"/>
  <c r="Y527" i="5" s="1"/>
  <c r="Y642" i="5"/>
  <c r="Y641" i="5" s="1"/>
  <c r="AA768" i="5"/>
  <c r="AA767" i="5" s="1"/>
  <c r="Y806" i="5"/>
  <c r="Y805" i="5" s="1"/>
  <c r="Z1087" i="5"/>
  <c r="Y1245" i="5"/>
  <c r="AA1423" i="5"/>
  <c r="Z543" i="5"/>
  <c r="Z542" i="5" s="1"/>
  <c r="Z541" i="5" s="1"/>
  <c r="Y609" i="5"/>
  <c r="AA786" i="5"/>
  <c r="AA785" i="5" s="1"/>
  <c r="Z892" i="5"/>
  <c r="Z891" i="5" s="1"/>
  <c r="Z1047" i="5"/>
  <c r="AA1077" i="5"/>
  <c r="AA1076" i="5" s="1"/>
  <c r="Z1402" i="5"/>
  <c r="Z1401" i="5" s="1"/>
  <c r="Y917" i="5"/>
  <c r="AA546" i="5"/>
  <c r="AA543" i="5" s="1"/>
  <c r="AA750" i="5"/>
  <c r="Y837" i="5"/>
  <c r="Z908" i="5"/>
  <c r="Z922" i="5"/>
  <c r="Z921" i="5" s="1"/>
  <c r="Y544" i="5"/>
  <c r="Y556" i="5"/>
  <c r="Y555" i="5" s="1"/>
  <c r="AA813" i="5"/>
  <c r="AA812" i="5" s="1"/>
  <c r="Z842" i="5"/>
  <c r="Z841" i="5" s="1"/>
  <c r="AA944" i="5"/>
  <c r="AA943" i="5" s="1"/>
  <c r="Y1067" i="5"/>
  <c r="Y1323" i="5"/>
  <c r="Y1322" i="5" s="1"/>
  <c r="Z1395" i="5"/>
  <c r="Z1391" i="5" s="1"/>
  <c r="Y871" i="5"/>
  <c r="Y876" i="5"/>
  <c r="Z1080" i="5"/>
  <c r="Z1076" i="5" s="1"/>
  <c r="Z1169" i="5"/>
  <c r="Z1168" i="5" s="1"/>
  <c r="Z1296" i="5"/>
  <c r="Z1295" i="5" s="1"/>
  <c r="Y1303" i="5"/>
  <c r="Z1441" i="5"/>
  <c r="Z1437" i="5" s="1"/>
  <c r="Y892" i="5"/>
  <c r="Y891" i="5" s="1"/>
  <c r="Y959" i="5"/>
  <c r="Y958" i="5" s="1"/>
  <c r="Y974" i="5"/>
  <c r="Y970" i="5" s="1"/>
  <c r="AA1056" i="5"/>
  <c r="Z1062" i="5"/>
  <c r="Z1061" i="5" s="1"/>
  <c r="AA1122" i="5"/>
  <c r="AA1121" i="5" s="1"/>
  <c r="Z1130" i="5"/>
  <c r="Z1129" i="5" s="1"/>
  <c r="Y1176" i="5"/>
  <c r="AA1265" i="5"/>
  <c r="AA1289" i="5"/>
  <c r="AA1285" i="5" s="1"/>
  <c r="Y1392" i="5"/>
  <c r="Y1391" i="5" s="1"/>
  <c r="Z1427" i="5"/>
  <c r="Z1426" i="5" s="1"/>
  <c r="Y1109" i="5"/>
  <c r="Y1108" i="5" s="1"/>
  <c r="AA1182" i="5"/>
  <c r="AA1181" i="5" s="1"/>
  <c r="Y1238" i="5"/>
  <c r="AA1309" i="5"/>
  <c r="AA1308" i="5" s="1"/>
  <c r="Z1366" i="5"/>
  <c r="Y1372" i="5"/>
  <c r="Y1371" i="5" s="1"/>
  <c r="Z1566" i="5"/>
  <c r="Z1641" i="5"/>
  <c r="Z1640" i="5" s="1"/>
  <c r="Y1169" i="5"/>
  <c r="Y1296" i="5"/>
  <c r="Z1317" i="5"/>
  <c r="Z1316" i="5" s="1"/>
  <c r="Z1352" i="5"/>
  <c r="Z1348" i="5" s="1"/>
  <c r="Z1332" i="5" s="1"/>
  <c r="AA1438" i="5"/>
  <c r="Z1448" i="5"/>
  <c r="Z1455" i="5"/>
  <c r="Y1466" i="5"/>
  <c r="Y1465" i="5" s="1"/>
  <c r="Y1549" i="5"/>
  <c r="Y1548" i="5" s="1"/>
  <c r="AA1359" i="5"/>
  <c r="AA1358" i="5" s="1"/>
  <c r="AA1380" i="5"/>
  <c r="AA1379" i="5" s="1"/>
  <c r="Z1524" i="5"/>
  <c r="Z1523" i="5" s="1"/>
  <c r="Z1532" i="5"/>
  <c r="Z1531" i="5" s="1"/>
  <c r="Y1572" i="5"/>
  <c r="Y1571" i="5" s="1"/>
  <c r="Y1663" i="5"/>
  <c r="Y1659" i="5" s="1"/>
  <c r="Z1580" i="5"/>
  <c r="Z1579" i="5" s="1"/>
  <c r="Z1511" i="5"/>
  <c r="Z1510" i="5" s="1"/>
  <c r="Z192" i="5"/>
  <c r="Y78" i="5"/>
  <c r="Z83" i="5"/>
  <c r="AA86" i="5"/>
  <c r="AA93" i="5"/>
  <c r="Z141" i="5"/>
  <c r="Z183" i="5"/>
  <c r="AA186" i="5"/>
  <c r="Y264" i="5"/>
  <c r="Y254" i="5" s="1"/>
  <c r="Y285" i="5"/>
  <c r="Y304" i="5"/>
  <c r="Z307" i="5"/>
  <c r="Z380" i="5"/>
  <c r="Y399" i="5"/>
  <c r="Z402" i="5"/>
  <c r="Y413" i="5"/>
  <c r="Y417" i="5"/>
  <c r="Y430" i="5"/>
  <c r="AA449" i="5"/>
  <c r="Z459" i="5"/>
  <c r="Z490" i="5"/>
  <c r="AA562" i="5"/>
  <c r="Y659" i="5"/>
  <c r="Z20" i="5"/>
  <c r="Y24" i="5"/>
  <c r="Y29" i="5"/>
  <c r="Z78" i="5"/>
  <c r="Y99" i="5"/>
  <c r="Z102" i="5"/>
  <c r="Z92" i="5" s="1"/>
  <c r="AA105" i="5"/>
  <c r="Z109" i="5"/>
  <c r="AA112" i="5"/>
  <c r="Y148" i="5"/>
  <c r="Y153" i="5"/>
  <c r="Y170" i="5"/>
  <c r="Z173" i="5"/>
  <c r="AA176" i="5"/>
  <c r="Y192" i="5"/>
  <c r="Z195" i="5"/>
  <c r="AA198" i="5"/>
  <c r="AA210" i="5"/>
  <c r="Y238" i="5"/>
  <c r="Z241" i="5"/>
  <c r="AA244" i="5"/>
  <c r="Z270" i="5"/>
  <c r="AA278" i="5"/>
  <c r="Z285" i="5"/>
  <c r="AA388" i="5"/>
  <c r="AA414" i="5"/>
  <c r="Z418" i="5"/>
  <c r="AA421" i="5"/>
  <c r="Y450" i="5"/>
  <c r="Z480" i="5"/>
  <c r="Z484" i="5"/>
  <c r="Y559" i="5"/>
  <c r="Z655" i="5"/>
  <c r="Z639" i="5" s="1"/>
  <c r="Y36" i="5"/>
  <c r="Y58" i="5"/>
  <c r="Y204" i="5"/>
  <c r="Z207" i="5"/>
  <c r="AA284" i="5"/>
  <c r="Y311" i="5"/>
  <c r="Y344" i="5"/>
  <c r="Y347" i="5"/>
  <c r="AA429" i="5"/>
  <c r="AA462" i="5"/>
  <c r="Z471" i="5"/>
  <c r="Z476" i="5"/>
  <c r="Z488" i="5"/>
  <c r="Z507" i="5"/>
  <c r="AA556" i="5"/>
  <c r="AA567" i="5"/>
  <c r="AA591" i="5"/>
  <c r="AA669" i="5"/>
  <c r="AA23" i="5"/>
  <c r="AA28" i="5"/>
  <c r="Z37" i="5"/>
  <c r="AA40" i="5"/>
  <c r="Y130" i="5"/>
  <c r="Y158" i="5"/>
  <c r="Y211" i="5"/>
  <c r="AA231" i="5"/>
  <c r="AA251" i="5"/>
  <c r="Z255" i="5"/>
  <c r="AA258" i="5"/>
  <c r="Z278" i="5"/>
  <c r="Y292" i="5"/>
  <c r="Z295" i="5"/>
  <c r="AA298" i="5"/>
  <c r="Y321" i="5"/>
  <c r="Y320" i="5" s="1"/>
  <c r="Y331" i="5"/>
  <c r="Y327" i="5" s="1"/>
  <c r="Z337" i="5"/>
  <c r="Z327" i="5" s="1"/>
  <c r="Z347" i="5"/>
  <c r="Z388" i="5"/>
  <c r="AA393" i="5"/>
  <c r="Z456" i="5"/>
  <c r="Z606" i="5"/>
  <c r="Y624" i="5"/>
  <c r="AA660" i="5"/>
  <c r="Y668" i="5"/>
  <c r="Y800" i="5"/>
  <c r="Z449" i="5"/>
  <c r="Y456" i="5"/>
  <c r="Y459" i="5"/>
  <c r="Z462" i="5"/>
  <c r="AA470" i="5"/>
  <c r="Y471" i="5"/>
  <c r="Y476" i="5"/>
  <c r="AA477" i="5"/>
  <c r="Y480" i="5"/>
  <c r="AA481" i="5"/>
  <c r="AA483" i="5"/>
  <c r="Y484" i="5"/>
  <c r="Y488" i="5"/>
  <c r="Y490" i="5"/>
  <c r="AA571" i="5"/>
  <c r="AA583" i="5"/>
  <c r="AA596" i="5"/>
  <c r="Y601" i="5"/>
  <c r="AA607" i="5"/>
  <c r="AA611" i="5"/>
  <c r="Y636" i="5"/>
  <c r="AA642" i="5"/>
  <c r="Y645" i="5"/>
  <c r="AA656" i="5"/>
  <c r="AA665" i="5"/>
  <c r="Y768" i="5"/>
  <c r="AA781" i="5"/>
  <c r="AA777" i="5" s="1"/>
  <c r="Y793" i="5"/>
  <c r="Z799" i="5"/>
  <c r="Z804" i="5"/>
  <c r="AA806" i="5"/>
  <c r="Z812" i="5"/>
  <c r="Z808" i="5" s="1"/>
  <c r="Y815" i="5"/>
  <c r="Z940" i="5"/>
  <c r="Z933" i="5" s="1"/>
  <c r="Y947" i="5"/>
  <c r="AA948" i="5"/>
  <c r="AA1039" i="5"/>
  <c r="Z494" i="5"/>
  <c r="Z502" i="5"/>
  <c r="Y546" i="5"/>
  <c r="Y552" i="5"/>
  <c r="AA558" i="5"/>
  <c r="Y568" i="5"/>
  <c r="Y574" i="5"/>
  <c r="Y586" i="5"/>
  <c r="Y599" i="5"/>
  <c r="Y614" i="5"/>
  <c r="Y613" i="5" s="1"/>
  <c r="AA615" i="5"/>
  <c r="AA623" i="5"/>
  <c r="Y748" i="5"/>
  <c r="Y752" i="5"/>
  <c r="Z767" i="5"/>
  <c r="Y770" i="5"/>
  <c r="Y782" i="5"/>
  <c r="Y786" i="5"/>
  <c r="Z792" i="5"/>
  <c r="Y809" i="5"/>
  <c r="AA816" i="5"/>
  <c r="AA871" i="5"/>
  <c r="Y1135" i="5"/>
  <c r="AA792" i="5"/>
  <c r="Y813" i="5"/>
  <c r="Z882" i="5"/>
  <c r="Y561" i="5"/>
  <c r="Y572" i="5"/>
  <c r="Y584" i="5"/>
  <c r="AA587" i="5"/>
  <c r="Y590" i="5"/>
  <c r="Y597" i="5"/>
  <c r="AA609" i="5"/>
  <c r="AA635" i="5"/>
  <c r="AA644" i="5"/>
  <c r="Y657" i="5"/>
  <c r="Y666" i="5"/>
  <c r="Z747" i="5"/>
  <c r="Z743" i="5" s="1"/>
  <c r="Y750" i="5"/>
  <c r="AA771" i="5"/>
  <c r="Z781" i="5"/>
  <c r="Z777" i="5" s="1"/>
  <c r="Z785" i="5"/>
  <c r="AA799" i="5"/>
  <c r="AA810" i="5"/>
  <c r="Z1259" i="5"/>
  <c r="Y855" i="5"/>
  <c r="AA876" i="5"/>
  <c r="AA887" i="5"/>
  <c r="Y911" i="5"/>
  <c r="Z926" i="5"/>
  <c r="AA954" i="5"/>
  <c r="Z986" i="5"/>
  <c r="AA989" i="5"/>
  <c r="AA1169" i="5"/>
  <c r="AA1196" i="5"/>
  <c r="Z1238" i="5"/>
  <c r="AA1245" i="5"/>
  <c r="Z1251" i="5"/>
  <c r="Y900" i="5"/>
  <c r="Y921" i="5"/>
  <c r="Y937" i="5"/>
  <c r="Y933" i="5" s="1"/>
  <c r="Y944" i="5"/>
  <c r="Z952" i="5"/>
  <c r="Z957" i="5"/>
  <c r="AA959" i="5"/>
  <c r="Y985" i="5"/>
  <c r="Y969" i="5" s="1"/>
  <c r="Y1040" i="5"/>
  <c r="AA1042" i="5"/>
  <c r="Z1202" i="5"/>
  <c r="Y1348" i="5"/>
  <c r="Y1332" i="5" s="1"/>
  <c r="Z851" i="5"/>
  <c r="AA851" i="5"/>
  <c r="AA868" i="5"/>
  <c r="Y888" i="5"/>
  <c r="AA892" i="5"/>
  <c r="Z900" i="5"/>
  <c r="Z914" i="5"/>
  <c r="AA917" i="5"/>
  <c r="AA926" i="5"/>
  <c r="Z943" i="5"/>
  <c r="Z949" i="5"/>
  <c r="Y955" i="5"/>
  <c r="Z971" i="5"/>
  <c r="AA974" i="5"/>
  <c r="Y997" i="5"/>
  <c r="Y993" i="5" s="1"/>
  <c r="Z1073" i="5"/>
  <c r="AA1147" i="5"/>
  <c r="Y1380" i="5"/>
  <c r="Z1091" i="5"/>
  <c r="AA1109" i="5"/>
  <c r="AA1136" i="5"/>
  <c r="Y1160" i="5"/>
  <c r="AA1162" i="5"/>
  <c r="Y1182" i="5"/>
  <c r="Z1221" i="5"/>
  <c r="Z1205" i="5" s="1"/>
  <c r="Y1285" i="5"/>
  <c r="AA1384" i="5"/>
  <c r="AA1402" i="5"/>
  <c r="Y1091" i="5"/>
  <c r="Y1122" i="5"/>
  <c r="Z1142" i="5"/>
  <c r="AA1176" i="5"/>
  <c r="Z1182" i="5"/>
  <c r="Z1189" i="5"/>
  <c r="Y1221" i="5"/>
  <c r="Y1205" i="5" s="1"/>
  <c r="Y1230" i="5"/>
  <c r="AA1238" i="5"/>
  <c r="Y1076" i="5"/>
  <c r="AA1116" i="5"/>
  <c r="Z1122" i="5"/>
  <c r="Y1146" i="5"/>
  <c r="AA1159" i="5"/>
  <c r="AA1222" i="5"/>
  <c r="AA1231" i="5"/>
  <c r="Y1474" i="5"/>
  <c r="AA1296" i="5"/>
  <c r="AA1323" i="5"/>
  <c r="AA1349" i="5"/>
  <c r="AA1372" i="5"/>
  <c r="Z1379" i="5"/>
  <c r="AA1478" i="5"/>
  <c r="Y1309" i="5"/>
  <c r="Z1329" i="5"/>
  <c r="Y1359" i="5"/>
  <c r="Y1385" i="5"/>
  <c r="Y1402" i="5"/>
  <c r="AA1251" i="5"/>
  <c r="AA1303" i="5"/>
  <c r="Z1309" i="5"/>
  <c r="Z1372" i="5"/>
  <c r="Z1385" i="5"/>
  <c r="AA1392" i="5"/>
  <c r="Y1415" i="5"/>
  <c r="Z1415" i="5"/>
  <c r="AA1466" i="5"/>
  <c r="Z1473" i="5"/>
  <c r="Y1592" i="5"/>
  <c r="AA1593" i="5"/>
  <c r="Y1448" i="5"/>
  <c r="Y1479" i="5"/>
  <c r="Y1511" i="5"/>
  <c r="Z1544" i="5"/>
  <c r="Y1559" i="5"/>
  <c r="Z1466" i="5"/>
  <c r="AA1473" i="5"/>
  <c r="Z1479" i="5"/>
  <c r="AA1501" i="5"/>
  <c r="AA1524" i="5"/>
  <c r="Z1548" i="5"/>
  <c r="Z1572" i="5"/>
  <c r="Y1587" i="5"/>
  <c r="AA1663" i="5"/>
  <c r="AA1659" i="5" s="1"/>
  <c r="Y1580" i="5"/>
  <c r="Z1586" i="5"/>
  <c r="AA1588" i="5"/>
  <c r="Y1524" i="5"/>
  <c r="AA1549" i="5"/>
  <c r="AA1559" i="5"/>
  <c r="AA1572" i="5"/>
  <c r="Z1594" i="5"/>
  <c r="Z1649" i="5"/>
  <c r="Z1624" i="5"/>
  <c r="Y1632" i="5"/>
  <c r="Y1655" i="5"/>
  <c r="AA1678" i="5"/>
  <c r="Y1598" i="5"/>
  <c r="Z1599" i="5"/>
  <c r="Z1608" i="5"/>
  <c r="Y1625" i="5"/>
  <c r="AA1626" i="5"/>
  <c r="Z1632" i="5"/>
  <c r="Z1660" i="5"/>
  <c r="Y1688" i="5"/>
  <c r="AA1688" i="5"/>
  <c r="Y1609" i="5"/>
  <c r="AA1610" i="5"/>
  <c r="Y1641" i="5"/>
  <c r="Z1663" i="5"/>
  <c r="Z1675" i="5"/>
  <c r="Y487" i="5" l="1"/>
  <c r="Z521" i="5"/>
  <c r="Z487" i="5"/>
  <c r="Y353" i="5"/>
  <c r="Y992" i="5"/>
  <c r="Y962" i="5" s="1"/>
  <c r="Z992" i="5"/>
  <c r="Z147" i="5"/>
  <c r="Z146" i="5" s="1"/>
  <c r="T72" i="6" s="1"/>
  <c r="Y387" i="5"/>
  <c r="Y386" i="5" s="1"/>
  <c r="Z858" i="5"/>
  <c r="Z846" i="5" s="1"/>
  <c r="Z230" i="5"/>
  <c r="Z229" i="5" s="1"/>
  <c r="Z663" i="5"/>
  <c r="Z1285" i="5"/>
  <c r="U73" i="6"/>
  <c r="AA353" i="5"/>
  <c r="AA166" i="5"/>
  <c r="AA165" i="5" s="1"/>
  <c r="Y230" i="5"/>
  <c r="Y229" i="5" s="1"/>
  <c r="Z1358" i="5"/>
  <c r="AA147" i="5"/>
  <c r="AA146" i="5" s="1"/>
  <c r="Y1295" i="5"/>
  <c r="Y1294" i="5" s="1"/>
  <c r="Y858" i="5"/>
  <c r="Z1558" i="5"/>
  <c r="Z1557" i="5" s="1"/>
  <c r="AA516" i="5"/>
  <c r="AD365" i="5"/>
  <c r="AA74" i="5"/>
  <c r="Y1237" i="5"/>
  <c r="Y1236" i="5" s="1"/>
  <c r="Z74" i="5"/>
  <c r="Y74" i="5"/>
  <c r="AD366" i="5"/>
  <c r="AB365" i="5"/>
  <c r="S73" i="6"/>
  <c r="AA343" i="5"/>
  <c r="AA342" i="5" s="1"/>
  <c r="Z516" i="5"/>
  <c r="Y1168" i="5"/>
  <c r="Y1167" i="5" s="1"/>
  <c r="Y182" i="5"/>
  <c r="Y1674" i="5"/>
  <c r="Y1673" i="5" s="1"/>
  <c r="S18" i="6" s="1"/>
  <c r="AA455" i="5"/>
  <c r="AA454" i="5" s="1"/>
  <c r="Z549" i="5"/>
  <c r="T32" i="6"/>
  <c r="T29" i="6" s="1"/>
  <c r="AA1674" i="5"/>
  <c r="AA1673" i="5" s="1"/>
  <c r="U18" i="6" s="1"/>
  <c r="Z540" i="5"/>
  <c r="T27" i="6"/>
  <c r="T26" i="6" s="1"/>
  <c r="Y92" i="5"/>
  <c r="Z166" i="5"/>
  <c r="Z165" i="5" s="1"/>
  <c r="Z932" i="5"/>
  <c r="Z1447" i="5"/>
  <c r="Z1446" i="5" s="1"/>
  <c r="AA1055" i="5"/>
  <c r="AA1046" i="5" s="1"/>
  <c r="AA1045" i="5" s="1"/>
  <c r="AA747" i="5"/>
  <c r="AA743" i="5" s="1"/>
  <c r="Y606" i="5"/>
  <c r="Y605" i="5" s="1"/>
  <c r="Y521" i="5"/>
  <c r="Y1066" i="5"/>
  <c r="AA1422" i="5"/>
  <c r="Z496" i="5"/>
  <c r="Y836" i="5"/>
  <c r="AA824" i="5"/>
  <c r="Y510" i="5"/>
  <c r="S20" i="6" s="1"/>
  <c r="AA1437" i="5"/>
  <c r="AA1264" i="5"/>
  <c r="AA1687" i="5"/>
  <c r="Z1631" i="5"/>
  <c r="Y1624" i="5"/>
  <c r="Z1685" i="5"/>
  <c r="Y1654" i="5"/>
  <c r="AA1548" i="5"/>
  <c r="AA1587" i="5"/>
  <c r="Y1579" i="5"/>
  <c r="AA1472" i="5"/>
  <c r="AA1391" i="5"/>
  <c r="Y1390" i="5"/>
  <c r="Z1357" i="5"/>
  <c r="Y1435" i="5"/>
  <c r="AA1357" i="5"/>
  <c r="Z1294" i="5"/>
  <c r="AA1230" i="5"/>
  <c r="Y1194" i="5"/>
  <c r="Z1128" i="5"/>
  <c r="Y1229" i="5"/>
  <c r="AA1401" i="5"/>
  <c r="AA1307" i="5"/>
  <c r="AA1135" i="5"/>
  <c r="Y1379" i="5"/>
  <c r="AA1120" i="5"/>
  <c r="AA970" i="5"/>
  <c r="AA925" i="5"/>
  <c r="AA891" i="5"/>
  <c r="AA886" i="5" s="1"/>
  <c r="Y887" i="5"/>
  <c r="Z1201" i="5"/>
  <c r="AA1195" i="5"/>
  <c r="Z1674" i="5"/>
  <c r="Y1640" i="5"/>
  <c r="Y1608" i="5"/>
  <c r="Z1598" i="5"/>
  <c r="Z1623" i="5"/>
  <c r="Z1578" i="5"/>
  <c r="Y1570" i="5"/>
  <c r="Y1586" i="5"/>
  <c r="Z1571" i="5"/>
  <c r="Z1530" i="5"/>
  <c r="Z1509" i="5"/>
  <c r="Z1543" i="5"/>
  <c r="AA1509" i="5"/>
  <c r="AA1465" i="5"/>
  <c r="AA1446" i="5"/>
  <c r="AA1378" i="5"/>
  <c r="Z1308" i="5"/>
  <c r="Y1071" i="5"/>
  <c r="Z1188" i="5"/>
  <c r="Z1141" i="5"/>
  <c r="Y1086" i="5"/>
  <c r="Y954" i="5"/>
  <c r="AA614" i="5"/>
  <c r="AA613" i="5" s="1"/>
  <c r="Y567" i="5"/>
  <c r="AA805" i="5"/>
  <c r="Z798" i="5"/>
  <c r="AA784" i="5"/>
  <c r="Y767" i="5"/>
  <c r="AA641" i="5"/>
  <c r="AA640" i="5" s="1"/>
  <c r="AA606" i="5"/>
  <c r="AA480" i="5"/>
  <c r="AA479" i="5" s="1"/>
  <c r="Y470" i="5"/>
  <c r="Y455" i="5"/>
  <c r="Y57" i="5"/>
  <c r="Y56" i="5" s="1"/>
  <c r="Y558" i="5"/>
  <c r="AA417" i="5"/>
  <c r="AA413" i="5"/>
  <c r="AA319" i="5"/>
  <c r="AA291" i="5"/>
  <c r="AA277" i="5"/>
  <c r="Z269" i="5"/>
  <c r="Y166" i="5"/>
  <c r="AA108" i="5"/>
  <c r="Y28" i="5"/>
  <c r="Z19" i="5"/>
  <c r="AA561" i="5"/>
  <c r="AA448" i="5"/>
  <c r="Y429" i="5"/>
  <c r="Y412" i="5"/>
  <c r="Y284" i="5"/>
  <c r="AA182" i="5"/>
  <c r="Y1613" i="5"/>
  <c r="AA1625" i="5"/>
  <c r="Y1597" i="5"/>
  <c r="Y1547" i="5"/>
  <c r="Z1465" i="5"/>
  <c r="Z1400" i="5"/>
  <c r="Y1358" i="5"/>
  <c r="AA1477" i="5"/>
  <c r="AA1348" i="5"/>
  <c r="AA1332" i="5" s="1"/>
  <c r="AA1221" i="5"/>
  <c r="AA1205" i="5" s="1"/>
  <c r="Y1145" i="5"/>
  <c r="Y1107" i="5"/>
  <c r="AA1237" i="5"/>
  <c r="Y1045" i="5"/>
  <c r="AA1146" i="5"/>
  <c r="Z948" i="5"/>
  <c r="Z899" i="5"/>
  <c r="Z886" i="5"/>
  <c r="Z1167" i="5"/>
  <c r="Y943" i="5"/>
  <c r="Y920" i="5"/>
  <c r="Y899" i="5"/>
  <c r="AA1168" i="5"/>
  <c r="Y957" i="5"/>
  <c r="Z925" i="5"/>
  <c r="Z1258" i="5"/>
  <c r="AA907" i="5"/>
  <c r="AA809" i="5"/>
  <c r="AA798" i="5"/>
  <c r="Y656" i="5"/>
  <c r="AA634" i="5"/>
  <c r="AA628" i="5" s="1"/>
  <c r="Y596" i="5"/>
  <c r="AA586" i="5"/>
  <c r="AA579" i="5" s="1"/>
  <c r="Y571" i="5"/>
  <c r="Z881" i="5"/>
  <c r="Y812" i="5"/>
  <c r="Y808" i="5" s="1"/>
  <c r="Y1134" i="5"/>
  <c r="Y785" i="5"/>
  <c r="AA486" i="5"/>
  <c r="AA469" i="5"/>
  <c r="Y799" i="5"/>
  <c r="AA659" i="5"/>
  <c r="Z455" i="5"/>
  <c r="Z343" i="5"/>
  <c r="Y291" i="5"/>
  <c r="AA254" i="5"/>
  <c r="AA250" i="5"/>
  <c r="Y210" i="5"/>
  <c r="Z128" i="5"/>
  <c r="Z36" i="5"/>
  <c r="AA590" i="5"/>
  <c r="AA555" i="5"/>
  <c r="Z504" i="5"/>
  <c r="Z475" i="5"/>
  <c r="T43" i="6"/>
  <c r="Y1687" i="5"/>
  <c r="AA1639" i="5"/>
  <c r="Y1523" i="5"/>
  <c r="Z1585" i="5"/>
  <c r="Z1478" i="5"/>
  <c r="AA1413" i="5"/>
  <c r="Z1414" i="5"/>
  <c r="Z1390" i="5"/>
  <c r="Y1401" i="5"/>
  <c r="Y1384" i="5"/>
  <c r="Y1308" i="5"/>
  <c r="Z1378" i="5"/>
  <c r="Y1370" i="5"/>
  <c r="AA1295" i="5"/>
  <c r="Y1248" i="5"/>
  <c r="AA1180" i="5"/>
  <c r="Z1121" i="5"/>
  <c r="AA1383" i="5"/>
  <c r="Y1181" i="5"/>
  <c r="AA1108" i="5"/>
  <c r="Z1072" i="5"/>
  <c r="Z970" i="5"/>
  <c r="Z1060" i="5"/>
  <c r="AA1609" i="5"/>
  <c r="Y1658" i="5"/>
  <c r="Y1631" i="5"/>
  <c r="Z1648" i="5"/>
  <c r="Z1593" i="5"/>
  <c r="AA1571" i="5"/>
  <c r="AA1558" i="5"/>
  <c r="Z1613" i="5"/>
  <c r="AA1578" i="5"/>
  <c r="Z1547" i="5"/>
  <c r="AA1523" i="5"/>
  <c r="AA1500" i="5"/>
  <c r="AA1653" i="5"/>
  <c r="Y1558" i="5"/>
  <c r="Y1510" i="5"/>
  <c r="Y1478" i="5"/>
  <c r="Y1447" i="5"/>
  <c r="AA1592" i="5"/>
  <c r="Z1522" i="5"/>
  <c r="Z1472" i="5"/>
  <c r="Y1464" i="5"/>
  <c r="Z1384" i="5"/>
  <c r="Z1371" i="5"/>
  <c r="Z1315" i="5"/>
  <c r="AA1250" i="5"/>
  <c r="Y1473" i="5"/>
  <c r="Z1181" i="5"/>
  <c r="Y1121" i="5"/>
  <c r="Y1159" i="5"/>
  <c r="AA985" i="5"/>
  <c r="AA622" i="5"/>
  <c r="Y543" i="5"/>
  <c r="AA1038" i="5"/>
  <c r="AA947" i="5"/>
  <c r="Z803" i="5"/>
  <c r="T67" i="6" s="1"/>
  <c r="Y792" i="5"/>
  <c r="Y644" i="5"/>
  <c r="Y635" i="5"/>
  <c r="AA595" i="5"/>
  <c r="AA570" i="5"/>
  <c r="Y483" i="5"/>
  <c r="AA476" i="5"/>
  <c r="Z448" i="5"/>
  <c r="Z605" i="5"/>
  <c r="AA128" i="5"/>
  <c r="Y35" i="5"/>
  <c r="Y34" i="5" s="1"/>
  <c r="Z483" i="5"/>
  <c r="Y449" i="5"/>
  <c r="Z417" i="5"/>
  <c r="AA387" i="5"/>
  <c r="AA386" i="5" s="1"/>
  <c r="Z284" i="5"/>
  <c r="Y147" i="5"/>
  <c r="Z108" i="5"/>
  <c r="Y23" i="5"/>
  <c r="Z499" i="5"/>
  <c r="Y439" i="5"/>
  <c r="Z379" i="5"/>
  <c r="Z182" i="5"/>
  <c r="Z140" i="5"/>
  <c r="AA92" i="5"/>
  <c r="AA1658" i="5"/>
  <c r="Z1659" i="5"/>
  <c r="Z1436" i="5"/>
  <c r="Y1414" i="5"/>
  <c r="Z1328" i="5"/>
  <c r="AA1371" i="5"/>
  <c r="AA1322" i="5"/>
  <c r="AA1158" i="5"/>
  <c r="Y1321" i="5"/>
  <c r="Z1086" i="5"/>
  <c r="AA1071" i="5"/>
  <c r="Y1039" i="5"/>
  <c r="AA958" i="5"/>
  <c r="Z907" i="5"/>
  <c r="Z1250" i="5"/>
  <c r="Z1237" i="5"/>
  <c r="Z1150" i="5"/>
  <c r="Z1036" i="5"/>
  <c r="Z985" i="5"/>
  <c r="AA953" i="5"/>
  <c r="AA932" i="5"/>
  <c r="Y907" i="5"/>
  <c r="AA858" i="5"/>
  <c r="Y851" i="5"/>
  <c r="Z1046" i="5"/>
  <c r="Z784" i="5"/>
  <c r="AA770" i="5"/>
  <c r="AA766" i="5" s="1"/>
  <c r="Y665" i="5"/>
  <c r="Y664" i="5" s="1"/>
  <c r="Y589" i="5"/>
  <c r="Y583" i="5"/>
  <c r="Y579" i="5" s="1"/>
  <c r="AA791" i="5"/>
  <c r="AA898" i="5"/>
  <c r="AA815" i="5"/>
  <c r="Z791" i="5"/>
  <c r="Y781" i="5"/>
  <c r="Y777" i="5" s="1"/>
  <c r="Z766" i="5"/>
  <c r="Y747" i="5"/>
  <c r="Y743" i="5" s="1"/>
  <c r="Y475" i="5"/>
  <c r="Z438" i="5"/>
  <c r="Z1107" i="5"/>
  <c r="Y804" i="5"/>
  <c r="Y623" i="5"/>
  <c r="AA438" i="5"/>
  <c r="Z387" i="5"/>
  <c r="Z386" i="5" s="1"/>
  <c r="Z291" i="5"/>
  <c r="Z277" i="5"/>
  <c r="Z254" i="5"/>
  <c r="AA230" i="5"/>
  <c r="Y129" i="5"/>
  <c r="AA36" i="5"/>
  <c r="AA18" i="5"/>
  <c r="AA668" i="5"/>
  <c r="AA664" i="5" s="1"/>
  <c r="AA566" i="5"/>
  <c r="AA542" i="5"/>
  <c r="Z470" i="5"/>
  <c r="AA428" i="5"/>
  <c r="Y343" i="5"/>
  <c r="Y310" i="5"/>
  <c r="AA969" i="5" l="1"/>
  <c r="Z969" i="5"/>
  <c r="AA663" i="5"/>
  <c r="Y663" i="5"/>
  <c r="U72" i="6"/>
  <c r="U71" i="6" s="1"/>
  <c r="Z840" i="5"/>
  <c r="U23" i="6"/>
  <c r="T23" i="6"/>
  <c r="Y181" i="5"/>
  <c r="Y180" i="5" s="1"/>
  <c r="AA73" i="5"/>
  <c r="T60" i="6"/>
  <c r="U55" i="6"/>
  <c r="U60" i="6"/>
  <c r="Y551" i="5"/>
  <c r="Y550" i="5" s="1"/>
  <c r="S32" i="6" s="1"/>
  <c r="AA1421" i="5"/>
  <c r="AA1436" i="5"/>
  <c r="AA1435" i="5" s="1"/>
  <c r="AA846" i="5"/>
  <c r="AA840" i="5" s="1"/>
  <c r="AA1263" i="5"/>
  <c r="AA819" i="5"/>
  <c r="Y835" i="5"/>
  <c r="Z486" i="5"/>
  <c r="AA565" i="5"/>
  <c r="U33" i="6" s="1"/>
  <c r="Y128" i="5"/>
  <c r="AA437" i="5"/>
  <c r="Y622" i="5"/>
  <c r="Z1106" i="5"/>
  <c r="AA790" i="5"/>
  <c r="U63" i="6" s="1"/>
  <c r="U62" i="6" s="1"/>
  <c r="Z1045" i="5"/>
  <c r="Y906" i="5"/>
  <c r="Z906" i="5"/>
  <c r="Z1435" i="5"/>
  <c r="AA1652" i="5"/>
  <c r="Y438" i="5"/>
  <c r="AA1249" i="5"/>
  <c r="Z1521" i="5"/>
  <c r="Y1446" i="5"/>
  <c r="Y1509" i="5"/>
  <c r="AA1577" i="5"/>
  <c r="Z1592" i="5"/>
  <c r="Y228" i="5"/>
  <c r="AA17" i="5"/>
  <c r="Z276" i="5"/>
  <c r="Y932" i="5"/>
  <c r="Y1038" i="5"/>
  <c r="AA1150" i="5"/>
  <c r="AA1370" i="5"/>
  <c r="Y1413" i="5"/>
  <c r="Z1658" i="5"/>
  <c r="Z139" i="5"/>
  <c r="Z319" i="5"/>
  <c r="Z73" i="5"/>
  <c r="Z72" i="5" s="1"/>
  <c r="Y146" i="5"/>
  <c r="Z411" i="5"/>
  <c r="T42" i="6" s="1"/>
  <c r="Z479" i="5"/>
  <c r="Z604" i="5"/>
  <c r="T38" i="6" s="1"/>
  <c r="T35" i="6" s="1"/>
  <c r="Y604" i="5"/>
  <c r="S38" i="6" s="1"/>
  <c r="Y640" i="5"/>
  <c r="AA776" i="5"/>
  <c r="AA1037" i="5"/>
  <c r="AA621" i="5"/>
  <c r="U39" i="6" s="1"/>
  <c r="AA962" i="5"/>
  <c r="Y1120" i="5"/>
  <c r="Z1370" i="5"/>
  <c r="AA1522" i="5"/>
  <c r="Y1630" i="5"/>
  <c r="Z1607" i="5"/>
  <c r="Y1180" i="5"/>
  <c r="Y1307" i="5"/>
  <c r="Z1413" i="5"/>
  <c r="Y1522" i="5"/>
  <c r="Y798" i="5"/>
  <c r="Y784" i="5"/>
  <c r="Y1133" i="5"/>
  <c r="AA808" i="5"/>
  <c r="Y1235" i="5"/>
  <c r="Y1106" i="5"/>
  <c r="Z1399" i="5"/>
  <c r="Z1464" i="5"/>
  <c r="Y385" i="5"/>
  <c r="AA804" i="5"/>
  <c r="Y566" i="5"/>
  <c r="Y1326" i="5"/>
  <c r="Z1187" i="5"/>
  <c r="Z1307" i="5"/>
  <c r="AA1377" i="5"/>
  <c r="AA1464" i="5"/>
  <c r="Z1542" i="5"/>
  <c r="Z1529" i="5"/>
  <c r="Y1585" i="5"/>
  <c r="Y1639" i="5"/>
  <c r="AA1194" i="5"/>
  <c r="Y886" i="5"/>
  <c r="Z920" i="5"/>
  <c r="Y1378" i="5"/>
  <c r="Y1228" i="5"/>
  <c r="Y1193" i="5"/>
  <c r="Z1293" i="5"/>
  <c r="AA1390" i="5"/>
  <c r="Y1578" i="5"/>
  <c r="AA1547" i="5"/>
  <c r="Z1630" i="5"/>
  <c r="Z228" i="5"/>
  <c r="Z469" i="5"/>
  <c r="AA35" i="5"/>
  <c r="AA34" i="5" s="1"/>
  <c r="Y846" i="5"/>
  <c r="Z962" i="5"/>
  <c r="Z1249" i="5"/>
  <c r="AA475" i="5"/>
  <c r="Y1158" i="5"/>
  <c r="Y1472" i="5"/>
  <c r="Z1383" i="5"/>
  <c r="AA1570" i="5"/>
  <c r="Z1059" i="5"/>
  <c r="Z1389" i="5"/>
  <c r="AA1412" i="5"/>
  <c r="AA1629" i="5"/>
  <c r="AA589" i="5"/>
  <c r="Z342" i="5"/>
  <c r="AA468" i="5"/>
  <c r="U17" i="6" s="1"/>
  <c r="Z776" i="5"/>
  <c r="Z898" i="5"/>
  <c r="Y1357" i="5"/>
  <c r="Y1541" i="5"/>
  <c r="AA1624" i="5"/>
  <c r="AA181" i="5"/>
  <c r="AA180" i="5" s="1"/>
  <c r="AA341" i="5"/>
  <c r="Y428" i="5"/>
  <c r="Y18" i="5"/>
  <c r="Z268" i="5"/>
  <c r="Y454" i="5"/>
  <c r="Y1591" i="5"/>
  <c r="Z1577" i="5"/>
  <c r="Z1597" i="5"/>
  <c r="AA1306" i="5"/>
  <c r="Z1356" i="5"/>
  <c r="Z1684" i="5"/>
  <c r="Y342" i="5"/>
  <c r="AA541" i="5"/>
  <c r="U27" i="6" s="1"/>
  <c r="U26" i="6" s="1"/>
  <c r="Y803" i="5"/>
  <c r="S67" i="6" s="1"/>
  <c r="Z378" i="5"/>
  <c r="Z1314" i="5"/>
  <c r="Y1557" i="5"/>
  <c r="Z1639" i="5"/>
  <c r="Z437" i="5"/>
  <c r="T22" i="6" s="1"/>
  <c r="Z765" i="5"/>
  <c r="T49" i="6" s="1"/>
  <c r="T47" i="6" s="1"/>
  <c r="Z790" i="5"/>
  <c r="T63" i="6" s="1"/>
  <c r="T62" i="6" s="1"/>
  <c r="AA897" i="5"/>
  <c r="AA957" i="5"/>
  <c r="AA1065" i="5"/>
  <c r="Y1320" i="5"/>
  <c r="AA1321" i="5"/>
  <c r="Z1327" i="5"/>
  <c r="Z181" i="5"/>
  <c r="Z180" i="5" s="1"/>
  <c r="Y276" i="5"/>
  <c r="U24" i="6"/>
  <c r="Y448" i="5"/>
  <c r="AA594" i="5"/>
  <c r="U37" i="6" s="1"/>
  <c r="Y634" i="5"/>
  <c r="Y628" i="5" s="1"/>
  <c r="Y791" i="5"/>
  <c r="Y542" i="5"/>
  <c r="Y1166" i="5"/>
  <c r="Z1471" i="5"/>
  <c r="AA1591" i="5"/>
  <c r="Y1477" i="5"/>
  <c r="Y1672" i="5"/>
  <c r="AA1107" i="5"/>
  <c r="AA1179" i="5"/>
  <c r="AA1294" i="5"/>
  <c r="Z1377" i="5"/>
  <c r="Y1383" i="5"/>
  <c r="Y570" i="5"/>
  <c r="Y595" i="5"/>
  <c r="Y655" i="5"/>
  <c r="Y639" i="5" s="1"/>
  <c r="AA797" i="5"/>
  <c r="U66" i="6" s="1"/>
  <c r="AA906" i="5"/>
  <c r="AA1167" i="5"/>
  <c r="Y898" i="5"/>
  <c r="AA1236" i="5"/>
  <c r="AA1672" i="5"/>
  <c r="Y73" i="5"/>
  <c r="Y72" i="5" s="1"/>
  <c r="Z145" i="5"/>
  <c r="AA318" i="5"/>
  <c r="AA412" i="5"/>
  <c r="Z164" i="5"/>
  <c r="T52" i="6" s="1"/>
  <c r="AA605" i="5"/>
  <c r="AA655" i="5"/>
  <c r="AA639" i="5" s="1"/>
  <c r="Y766" i="5"/>
  <c r="Y953" i="5"/>
  <c r="Z1140" i="5"/>
  <c r="AA1508" i="5"/>
  <c r="Y1569" i="5"/>
  <c r="Y1607" i="5"/>
  <c r="Z1673" i="5"/>
  <c r="T18" i="6" s="1"/>
  <c r="Z1200" i="5"/>
  <c r="AA920" i="5"/>
  <c r="AA1134" i="5"/>
  <c r="AA1400" i="5"/>
  <c r="Z1127" i="5"/>
  <c r="AA1229" i="5"/>
  <c r="AA1356" i="5"/>
  <c r="Y1389" i="5"/>
  <c r="AA1471" i="5"/>
  <c r="AA1586" i="5"/>
  <c r="Y1653" i="5"/>
  <c r="Y1623" i="5"/>
  <c r="AA1686" i="5"/>
  <c r="AA229" i="5"/>
  <c r="Y319" i="5"/>
  <c r="AA765" i="5"/>
  <c r="U49" i="6" s="1"/>
  <c r="U47" i="6" s="1"/>
  <c r="AA952" i="5"/>
  <c r="Z1236" i="5"/>
  <c r="Y479" i="5"/>
  <c r="Z1180" i="5"/>
  <c r="Y1463" i="5"/>
  <c r="Y1460" i="5" s="1"/>
  <c r="Y1459" i="5" s="1"/>
  <c r="Y1458" i="5" s="1"/>
  <c r="AA1557" i="5"/>
  <c r="AA1608" i="5"/>
  <c r="Z1071" i="5"/>
  <c r="Y1199" i="5"/>
  <c r="Z1120" i="5"/>
  <c r="Y1369" i="5"/>
  <c r="Y1400" i="5"/>
  <c r="Z1477" i="5"/>
  <c r="Y1686" i="5"/>
  <c r="AA551" i="5"/>
  <c r="Z35" i="5"/>
  <c r="Z34" i="5" s="1"/>
  <c r="AA164" i="5"/>
  <c r="U52" i="6" s="1"/>
  <c r="Z454" i="5"/>
  <c r="Z1257" i="5"/>
  <c r="Z1166" i="5"/>
  <c r="Z947" i="5"/>
  <c r="AA1145" i="5"/>
  <c r="AA145" i="5"/>
  <c r="Y411" i="5"/>
  <c r="Z18" i="5"/>
  <c r="Y165" i="5"/>
  <c r="AA276" i="5"/>
  <c r="Y469" i="5"/>
  <c r="Y486" i="5"/>
  <c r="Z797" i="5"/>
  <c r="T66" i="6" s="1"/>
  <c r="Y1065" i="5"/>
  <c r="Y1293" i="5"/>
  <c r="Z1556" i="5"/>
  <c r="Z1508" i="5"/>
  <c r="Z1570" i="5"/>
  <c r="AA1119" i="5"/>
  <c r="Y1445" i="5" l="1"/>
  <c r="AC1493" i="5"/>
  <c r="S72" i="6"/>
  <c r="S71" i="6" s="1"/>
  <c r="AA72" i="5"/>
  <c r="U59" i="6" s="1"/>
  <c r="U58" i="6" s="1"/>
  <c r="T44" i="6"/>
  <c r="T41" i="6" s="1"/>
  <c r="Z627" i="5"/>
  <c r="U22" i="6"/>
  <c r="U68" i="6"/>
  <c r="S23" i="6"/>
  <c r="T24" i="6"/>
  <c r="T55" i="6"/>
  <c r="S54" i="6"/>
  <c r="S55" i="6"/>
  <c r="S60" i="6"/>
  <c r="U69" i="6"/>
  <c r="Y834" i="5"/>
  <c r="AA1262" i="5"/>
  <c r="Y516" i="5"/>
  <c r="S24" i="6" s="1"/>
  <c r="Z474" i="5"/>
  <c r="T19" i="6" s="1"/>
  <c r="AA1420" i="5"/>
  <c r="AA275" i="5"/>
  <c r="Z17" i="5"/>
  <c r="AA1139" i="5"/>
  <c r="AA764" i="5"/>
  <c r="AA228" i="5"/>
  <c r="AA1585" i="5"/>
  <c r="AA1228" i="5"/>
  <c r="Z1672" i="5"/>
  <c r="U43" i="6"/>
  <c r="AA1320" i="5"/>
  <c r="Z764" i="5"/>
  <c r="AA1326" i="5"/>
  <c r="AA604" i="5"/>
  <c r="U38" i="6" s="1"/>
  <c r="AA411" i="5"/>
  <c r="U42" i="6" s="1"/>
  <c r="Y897" i="5"/>
  <c r="AA905" i="5"/>
  <c r="S43" i="6"/>
  <c r="AA1293" i="5"/>
  <c r="S42" i="6"/>
  <c r="AA385" i="5"/>
  <c r="Z385" i="5"/>
  <c r="AA540" i="5"/>
  <c r="Z1541" i="5"/>
  <c r="Y565" i="5"/>
  <c r="S33" i="6" s="1"/>
  <c r="S29" i="6" s="1"/>
  <c r="Y1521" i="5"/>
  <c r="Y1119" i="5"/>
  <c r="AA775" i="5"/>
  <c r="Y145" i="5"/>
  <c r="Z1652" i="5"/>
  <c r="AA1369" i="5"/>
  <c r="Y1037" i="5"/>
  <c r="Y474" i="5"/>
  <c r="S19" i="6" s="1"/>
  <c r="Z1591" i="5"/>
  <c r="Y1508" i="5"/>
  <c r="Y437" i="5"/>
  <c r="S22" i="6" s="1"/>
  <c r="AA789" i="5"/>
  <c r="AA435" i="5"/>
  <c r="Z1569" i="5"/>
  <c r="AA1199" i="5"/>
  <c r="AA550" i="5"/>
  <c r="U32" i="6" s="1"/>
  <c r="U29" i="6" s="1"/>
  <c r="Z1065" i="5"/>
  <c r="Y578" i="5"/>
  <c r="S36" i="6" s="1"/>
  <c r="AA1133" i="5"/>
  <c r="Y1606" i="5"/>
  <c r="Y952" i="5"/>
  <c r="Y931" i="5" s="1"/>
  <c r="AA1106" i="5"/>
  <c r="Y33" i="5"/>
  <c r="Y17" i="5"/>
  <c r="Z775" i="5"/>
  <c r="AA1569" i="5"/>
  <c r="Y1471" i="5"/>
  <c r="AA474" i="5"/>
  <c r="U19" i="6" s="1"/>
  <c r="Z1248" i="5"/>
  <c r="AA931" i="5"/>
  <c r="AA1541" i="5"/>
  <c r="AA1389" i="5"/>
  <c r="Y1377" i="5"/>
  <c r="Y797" i="5"/>
  <c r="S66" i="6" s="1"/>
  <c r="Y1179" i="5"/>
  <c r="Z1606" i="5"/>
  <c r="AA1521" i="5"/>
  <c r="Z318" i="5"/>
  <c r="T68" i="6" s="1"/>
  <c r="Y905" i="5"/>
  <c r="Z796" i="5"/>
  <c r="Y468" i="5"/>
  <c r="S17" i="6" s="1"/>
  <c r="Y410" i="5"/>
  <c r="Z1256" i="5"/>
  <c r="Y1685" i="5"/>
  <c r="Y1399" i="5"/>
  <c r="Z1119" i="5"/>
  <c r="AA1556" i="5"/>
  <c r="Z1179" i="5"/>
  <c r="Z1235" i="5"/>
  <c r="Y318" i="5"/>
  <c r="S68" i="6" s="1"/>
  <c r="AA1685" i="5"/>
  <c r="Z1199" i="5"/>
  <c r="Y765" i="5"/>
  <c r="S49" i="6" s="1"/>
  <c r="S47" i="6" s="1"/>
  <c r="AA1671" i="5"/>
  <c r="Y1652" i="5"/>
  <c r="Y790" i="5"/>
  <c r="S63" i="6" s="1"/>
  <c r="S62" i="6" s="1"/>
  <c r="Z1326" i="5"/>
  <c r="Z789" i="5"/>
  <c r="Z435" i="5"/>
  <c r="AA1623" i="5"/>
  <c r="Y1356" i="5"/>
  <c r="Z897" i="5"/>
  <c r="Y164" i="5"/>
  <c r="S52" i="6" s="1"/>
  <c r="AA317" i="5"/>
  <c r="S59" i="6"/>
  <c r="AA1235" i="5"/>
  <c r="AA1166" i="5"/>
  <c r="Y594" i="5"/>
  <c r="S37" i="6" s="1"/>
  <c r="Y275" i="5"/>
  <c r="Y1556" i="5"/>
  <c r="Z377" i="5"/>
  <c r="Z353" i="5" s="1"/>
  <c r="Y341" i="5"/>
  <c r="Z341" i="5"/>
  <c r="AA1193" i="5"/>
  <c r="AA1463" i="5"/>
  <c r="AA1460" i="5" s="1"/>
  <c r="AA1459" i="5" s="1"/>
  <c r="AA1458" i="5" s="1"/>
  <c r="AA1445" i="5" s="1"/>
  <c r="Z1306" i="5"/>
  <c r="AA803" i="5"/>
  <c r="U67" i="6" s="1"/>
  <c r="AA578" i="5"/>
  <c r="U36" i="6" s="1"/>
  <c r="Z1412" i="5"/>
  <c r="Z1369" i="5"/>
  <c r="AA1036" i="5"/>
  <c r="Z410" i="5"/>
  <c r="T59" i="6"/>
  <c r="T58" i="6" s="1"/>
  <c r="Z138" i="5"/>
  <c r="Y1412" i="5"/>
  <c r="Z275" i="5"/>
  <c r="Z905" i="5"/>
  <c r="Y776" i="5"/>
  <c r="Y621" i="5"/>
  <c r="S39" i="6" s="1"/>
  <c r="T54" i="6"/>
  <c r="AA1607" i="5"/>
  <c r="AA1399" i="5"/>
  <c r="Z1139" i="5"/>
  <c r="Y1671" i="5"/>
  <c r="Y541" i="5"/>
  <c r="S27" i="6" s="1"/>
  <c r="S26" i="6" s="1"/>
  <c r="Y1150" i="5"/>
  <c r="Y840" i="5"/>
  <c r="Z468" i="5"/>
  <c r="T17" i="6" s="1"/>
  <c r="Z1629" i="5"/>
  <c r="Y1577" i="5"/>
  <c r="Z1463" i="5"/>
  <c r="Z1460" i="5" s="1"/>
  <c r="Z1459" i="5" s="1"/>
  <c r="Z1458" i="5" s="1"/>
  <c r="Z1445" i="5" s="1"/>
  <c r="Y1306" i="5"/>
  <c r="Z931" i="5"/>
  <c r="Y1629" i="5"/>
  <c r="Z577" i="5"/>
  <c r="AA1248" i="5"/>
  <c r="AB1493" i="5" l="1"/>
  <c r="AD1493" i="5"/>
  <c r="AC1485" i="5"/>
  <c r="Z1484" i="5"/>
  <c r="Z1483" i="5" s="1"/>
  <c r="Z1444" i="5" s="1"/>
  <c r="AA71" i="5"/>
  <c r="U35" i="6"/>
  <c r="U44" i="6"/>
  <c r="U41" i="6" s="1"/>
  <c r="AA627" i="5"/>
  <c r="S44" i="6"/>
  <c r="S41" i="6" s="1"/>
  <c r="Y627" i="5"/>
  <c r="AA1355" i="5"/>
  <c r="T74" i="6"/>
  <c r="T71" i="6" s="1"/>
  <c r="U16" i="6"/>
  <c r="S58" i="6"/>
  <c r="S16" i="6"/>
  <c r="U65" i="6"/>
  <c r="Z1292" i="5"/>
  <c r="T16" i="6"/>
  <c r="S35" i="6"/>
  <c r="Y549" i="5"/>
  <c r="U54" i="6"/>
  <c r="Z163" i="5"/>
  <c r="S56" i="6"/>
  <c r="T53" i="6"/>
  <c r="T69" i="6"/>
  <c r="T65" i="6" s="1"/>
  <c r="U53" i="6"/>
  <c r="U56" i="6"/>
  <c r="T56" i="6"/>
  <c r="S69" i="6"/>
  <c r="S65" i="6" s="1"/>
  <c r="AA163" i="5"/>
  <c r="AA162" i="5" s="1"/>
  <c r="Z1398" i="5"/>
  <c r="Y833" i="5"/>
  <c r="S80" i="6" s="1"/>
  <c r="S79" i="6" s="1"/>
  <c r="AA467" i="5"/>
  <c r="Z1507" i="5"/>
  <c r="Z467" i="5"/>
  <c r="Y540" i="5"/>
  <c r="AA1606" i="5"/>
  <c r="AA796" i="5"/>
  <c r="Z434" i="5"/>
  <c r="Z1605" i="5"/>
  <c r="Y577" i="5"/>
  <c r="AA549" i="5"/>
  <c r="Z384" i="5"/>
  <c r="Y1139" i="5"/>
  <c r="Z1355" i="5"/>
  <c r="Y1292" i="5"/>
  <c r="AA1684" i="5"/>
  <c r="AA1555" i="5"/>
  <c r="Y1398" i="5"/>
  <c r="Z774" i="5"/>
  <c r="Z1671" i="5"/>
  <c r="AA1398" i="5"/>
  <c r="Y775" i="5"/>
  <c r="S53" i="6" s="1"/>
  <c r="Y1555" i="5"/>
  <c r="Y467" i="5"/>
  <c r="Z1105" i="5"/>
  <c r="Y1165" i="5"/>
  <c r="Z33" i="5"/>
  <c r="AA577" i="5"/>
  <c r="Y163" i="5"/>
  <c r="Y789" i="5"/>
  <c r="Y1605" i="5"/>
  <c r="Y435" i="5"/>
  <c r="AA1165" i="5"/>
  <c r="Y71" i="5"/>
  <c r="Y764" i="5"/>
  <c r="Y317" i="5"/>
  <c r="Y1684" i="5"/>
  <c r="Z317" i="5"/>
  <c r="Y796" i="5"/>
  <c r="Y384" i="5"/>
  <c r="AA1105" i="5"/>
  <c r="Y1036" i="5"/>
  <c r="AA774" i="5"/>
  <c r="AA33" i="5"/>
  <c r="AA410" i="5"/>
  <c r="AA1507" i="5"/>
  <c r="Z1165" i="5"/>
  <c r="Z71" i="5"/>
  <c r="Y1355" i="5"/>
  <c r="AA434" i="5"/>
  <c r="Y1507" i="5"/>
  <c r="AA1292" i="5"/>
  <c r="Z1555" i="5"/>
  <c r="V26" i="5"/>
  <c r="AB26" i="5" s="1"/>
  <c r="W26" i="5"/>
  <c r="AC26" i="5" s="1"/>
  <c r="X26" i="5"/>
  <c r="AD26" i="5" s="1"/>
  <c r="V27" i="5"/>
  <c r="AB27" i="5" s="1"/>
  <c r="W27" i="5"/>
  <c r="AC27" i="5" s="1"/>
  <c r="X27" i="5"/>
  <c r="AD27" i="5" s="1"/>
  <c r="W25" i="5"/>
  <c r="AC25" i="5" s="1"/>
  <c r="X23" i="5"/>
  <c r="AD23" i="5" s="1"/>
  <c r="V194" i="5"/>
  <c r="AB194" i="5" s="1"/>
  <c r="W194" i="5"/>
  <c r="AC194" i="5" s="1"/>
  <c r="X194" i="5"/>
  <c r="AD194" i="5" s="1"/>
  <c r="X192" i="5"/>
  <c r="AD192" i="5" s="1"/>
  <c r="V192" i="5"/>
  <c r="AB192" i="5" s="1"/>
  <c r="AD1485" i="5" l="1"/>
  <c r="AA1484" i="5"/>
  <c r="AA1483" i="5" s="1"/>
  <c r="AA1444" i="5" s="1"/>
  <c r="AD1278" i="5"/>
  <c r="AB1485" i="5"/>
  <c r="Y1484" i="5"/>
  <c r="Y1483" i="5" s="1"/>
  <c r="Y1444" i="5" s="1"/>
  <c r="AC1278" i="5"/>
  <c r="AB1278" i="5"/>
  <c r="V193" i="5"/>
  <c r="AB193" i="5" s="1"/>
  <c r="AA466" i="5"/>
  <c r="S51" i="6"/>
  <c r="S82" i="6" s="1"/>
  <c r="X25" i="5"/>
  <c r="AD25" i="5" s="1"/>
  <c r="U51" i="6"/>
  <c r="U82" i="6" s="1"/>
  <c r="T51" i="6"/>
  <c r="T82" i="6" s="1"/>
  <c r="X193" i="5"/>
  <c r="AD193" i="5" s="1"/>
  <c r="X24" i="5"/>
  <c r="AD24" i="5" s="1"/>
  <c r="Z16" i="5"/>
  <c r="Y16" i="5"/>
  <c r="Y832" i="5"/>
  <c r="AA16" i="5"/>
  <c r="Y162" i="5"/>
  <c r="Y1105" i="5"/>
  <c r="Y774" i="5"/>
  <c r="Y434" i="5"/>
  <c r="Z162" i="5"/>
  <c r="AA384" i="5"/>
  <c r="AA1605" i="5"/>
  <c r="Z466" i="5"/>
  <c r="V23" i="5"/>
  <c r="AB23" i="5" s="1"/>
  <c r="V25" i="5"/>
  <c r="AB25" i="5" s="1"/>
  <c r="V24" i="5"/>
  <c r="AB24" i="5" s="1"/>
  <c r="W193" i="5"/>
  <c r="AC193" i="5" s="1"/>
  <c r="W192" i="5"/>
  <c r="AC192" i="5" s="1"/>
  <c r="V91" i="5"/>
  <c r="AB91" i="5" s="1"/>
  <c r="W91" i="5"/>
  <c r="AC91" i="5" s="1"/>
  <c r="X91" i="5"/>
  <c r="AD91" i="5" s="1"/>
  <c r="W89" i="5"/>
  <c r="AC89" i="5" s="1"/>
  <c r="X89" i="5"/>
  <c r="AD89" i="5" s="1"/>
  <c r="V90" i="5"/>
  <c r="AB90" i="5" s="1"/>
  <c r="V160" i="5"/>
  <c r="AB160" i="5" s="1"/>
  <c r="W160" i="5"/>
  <c r="AC160" i="5" s="1"/>
  <c r="X160" i="5"/>
  <c r="AD160" i="5" s="1"/>
  <c r="W158" i="5"/>
  <c r="AC158" i="5" s="1"/>
  <c r="X158" i="5"/>
  <c r="AD158" i="5" s="1"/>
  <c r="V158" i="5"/>
  <c r="AB158" i="5" s="1"/>
  <c r="AC1270" i="5" l="1"/>
  <c r="Z1269" i="5"/>
  <c r="Z1268" i="5" s="1"/>
  <c r="Z1234" i="5" s="1"/>
  <c r="AD1270" i="5"/>
  <c r="AA1269" i="5"/>
  <c r="AA1268" i="5" s="1"/>
  <c r="AA1234" i="5" s="1"/>
  <c r="AB1270" i="5"/>
  <c r="Y1269" i="5"/>
  <c r="Y1268" i="5" s="1"/>
  <c r="Y1234" i="5" s="1"/>
  <c r="Y466" i="5"/>
  <c r="Y1697" i="5" s="1"/>
  <c r="V89" i="5"/>
  <c r="AB89" i="5" s="1"/>
  <c r="W90" i="5"/>
  <c r="AC90" i="5" s="1"/>
  <c r="X90" i="5"/>
  <c r="AD90" i="5" s="1"/>
  <c r="W23" i="5"/>
  <c r="AC23" i="5" s="1"/>
  <c r="W24" i="5"/>
  <c r="AC24" i="5" s="1"/>
  <c r="Z1697" i="5"/>
  <c r="AA1697" i="5"/>
  <c r="X159" i="5"/>
  <c r="AD159" i="5" s="1"/>
  <c r="W159" i="5"/>
  <c r="AC159" i="5" s="1"/>
  <c r="V159" i="5"/>
  <c r="AB159" i="5" s="1"/>
  <c r="O81" i="6" l="1"/>
  <c r="N81" i="6"/>
  <c r="M81" i="6"/>
  <c r="O77" i="6"/>
  <c r="N77" i="6"/>
  <c r="M77" i="6"/>
  <c r="O76" i="6"/>
  <c r="N76" i="6"/>
  <c r="M76" i="6"/>
  <c r="O75" i="6"/>
  <c r="N75" i="6"/>
  <c r="M75" i="6"/>
  <c r="O48" i="6"/>
  <c r="N48" i="6"/>
  <c r="M48" i="6"/>
  <c r="O31" i="6"/>
  <c r="N31" i="6"/>
  <c r="M31" i="6"/>
  <c r="O30" i="6"/>
  <c r="N30" i="6"/>
  <c r="M30" i="6"/>
  <c r="N66" i="6"/>
  <c r="N20" i="6"/>
  <c r="O17" i="6"/>
  <c r="N49" i="6" l="1"/>
  <c r="N47" i="6" s="1"/>
  <c r="N33" i="6"/>
  <c r="N37" i="6"/>
  <c r="N23" i="6"/>
  <c r="N63" i="6"/>
  <c r="N62" i="6" s="1"/>
  <c r="N80" i="6"/>
  <c r="N79" i="6" s="1"/>
  <c r="M17" i="6"/>
  <c r="N36" i="6"/>
  <c r="N67" i="6"/>
  <c r="W524" i="5"/>
  <c r="AC524" i="5" s="1"/>
  <c r="X524" i="5"/>
  <c r="AD524" i="5" s="1"/>
  <c r="V524" i="5"/>
  <c r="AB524" i="5" s="1"/>
  <c r="V894" i="5"/>
  <c r="AB894" i="5" s="1"/>
  <c r="W894" i="5"/>
  <c r="AC894" i="5" s="1"/>
  <c r="X894" i="5"/>
  <c r="AD894" i="5" s="1"/>
  <c r="W893" i="5"/>
  <c r="AC893" i="5" s="1"/>
  <c r="X893" i="5"/>
  <c r="AD893" i="5" s="1"/>
  <c r="V893" i="5"/>
  <c r="AB893" i="5" s="1"/>
  <c r="M72" i="6" l="1"/>
  <c r="V523" i="5"/>
  <c r="AB523" i="5" s="1"/>
  <c r="W523" i="5"/>
  <c r="AC523" i="5" s="1"/>
  <c r="O19" i="6"/>
  <c r="N74" i="6"/>
  <c r="M19" i="6"/>
  <c r="M18" i="6"/>
  <c r="N44" i="6"/>
  <c r="N39" i="6"/>
  <c r="N18" i="6"/>
  <c r="O55" i="6" l="1"/>
  <c r="O23" i="6"/>
  <c r="M60" i="6"/>
  <c r="O59" i="6"/>
  <c r="O72" i="6"/>
  <c r="M49" i="6"/>
  <c r="M47" i="6" s="1"/>
  <c r="N53" i="6"/>
  <c r="M20" i="6"/>
  <c r="N42" i="6"/>
  <c r="M27" i="6"/>
  <c r="M26" i="6" s="1"/>
  <c r="M37" i="6"/>
  <c r="O18" i="6"/>
  <c r="N32" i="6"/>
  <c r="N29" i="6" s="1"/>
  <c r="N38" i="6"/>
  <c r="N35" i="6" s="1"/>
  <c r="M74" i="6"/>
  <c r="M71" i="6" s="1"/>
  <c r="M39" i="6"/>
  <c r="M63" i="6"/>
  <c r="M62" i="6" s="1"/>
  <c r="N22" i="6"/>
  <c r="M33" i="6"/>
  <c r="O67" i="6"/>
  <c r="N27" i="6"/>
  <c r="N26" i="6" s="1"/>
  <c r="O38" i="6"/>
  <c r="N72" i="6"/>
  <c r="N71" i="6" s="1"/>
  <c r="M42" i="6"/>
  <c r="M66" i="6"/>
  <c r="X523" i="5"/>
  <c r="AD523" i="5" s="1"/>
  <c r="N24" i="6" l="1"/>
  <c r="O24" i="6"/>
  <c r="N68" i="6"/>
  <c r="M23" i="6"/>
  <c r="M69" i="6"/>
  <c r="N43" i="6"/>
  <c r="N41" i="6" s="1"/>
  <c r="M22" i="6"/>
  <c r="N55" i="6"/>
  <c r="N60" i="6"/>
  <c r="O60" i="6"/>
  <c r="O58" i="6" s="1"/>
  <c r="O33" i="6"/>
  <c r="M59" i="6"/>
  <c r="M58" i="6" s="1"/>
  <c r="O36" i="6"/>
  <c r="N19" i="6"/>
  <c r="N17" i="6"/>
  <c r="M44" i="6"/>
  <c r="O52" i="6"/>
  <c r="O49" i="6"/>
  <c r="O47" i="6" s="1"/>
  <c r="N59" i="6"/>
  <c r="N52" i="6"/>
  <c r="O37" i="6"/>
  <c r="M32" i="6"/>
  <c r="M29" i="6" s="1"/>
  <c r="M38" i="6"/>
  <c r="M43" i="6"/>
  <c r="O66" i="6"/>
  <c r="O27" i="6"/>
  <c r="O26" i="6" s="1"/>
  <c r="O43" i="6"/>
  <c r="O32" i="6"/>
  <c r="O42" i="6"/>
  <c r="M80" i="6"/>
  <c r="M79" i="6" s="1"/>
  <c r="M36" i="6"/>
  <c r="O39" i="6"/>
  <c r="O74" i="6"/>
  <c r="O71" i="6" s="1"/>
  <c r="O20" i="6"/>
  <c r="O44" i="6"/>
  <c r="O63" i="6"/>
  <c r="O62" i="6" s="1"/>
  <c r="M52" i="6"/>
  <c r="M67" i="6"/>
  <c r="O54" i="6" l="1"/>
  <c r="N54" i="6"/>
  <c r="M24" i="6"/>
  <c r="M16" i="6" s="1"/>
  <c r="M41" i="6"/>
  <c r="N58" i="6"/>
  <c r="N16" i="6"/>
  <c r="O35" i="6"/>
  <c r="N56" i="6"/>
  <c r="M55" i="6"/>
  <c r="O56" i="6"/>
  <c r="M56" i="6"/>
  <c r="M54" i="6"/>
  <c r="M53" i="6"/>
  <c r="M68" i="6"/>
  <c r="M65" i="6" s="1"/>
  <c r="O69" i="6"/>
  <c r="N51" i="6"/>
  <c r="O41" i="6"/>
  <c r="O29" i="6"/>
  <c r="N69" i="6"/>
  <c r="N65" i="6" s="1"/>
  <c r="M35" i="6"/>
  <c r="O22" i="6"/>
  <c r="O16" i="6" s="1"/>
  <c r="O68" i="6"/>
  <c r="O53" i="6"/>
  <c r="O80" i="6"/>
  <c r="O79" i="6" s="1"/>
  <c r="O51" i="6" l="1"/>
  <c r="O65" i="6"/>
  <c r="M51" i="6"/>
  <c r="M82" i="6" s="1"/>
  <c r="N82" i="6"/>
  <c r="W786" i="5"/>
  <c r="AC786" i="5" s="1"/>
  <c r="X786" i="5"/>
  <c r="AD786" i="5" s="1"/>
  <c r="V787" i="5"/>
  <c r="AB787" i="5" s="1"/>
  <c r="W1055" i="5"/>
  <c r="AC1055" i="5" s="1"/>
  <c r="X1055" i="5"/>
  <c r="AD1055" i="5" s="1"/>
  <c r="V1055" i="5"/>
  <c r="AB1055" i="5" s="1"/>
  <c r="V1058" i="5"/>
  <c r="AB1058" i="5" s="1"/>
  <c r="W1058" i="5"/>
  <c r="AC1058" i="5" s="1"/>
  <c r="X1058" i="5"/>
  <c r="AD1058" i="5" s="1"/>
  <c r="O82" i="6" l="1"/>
  <c r="W787" i="5"/>
  <c r="AC787" i="5" s="1"/>
  <c r="X787" i="5"/>
  <c r="AD787" i="5" s="1"/>
  <c r="V786" i="5"/>
  <c r="AB786" i="5" s="1"/>
  <c r="X1057" i="5"/>
  <c r="AD1057" i="5" s="1"/>
  <c r="W1057" i="5"/>
  <c r="AC1057" i="5" s="1"/>
  <c r="V1057" i="5"/>
  <c r="AB1057" i="5" s="1"/>
  <c r="X1056" i="5"/>
  <c r="AD1056" i="5" s="1"/>
  <c r="W1056" i="5"/>
  <c r="AC1056" i="5" s="1"/>
  <c r="V1056" i="5"/>
  <c r="AB1056" i="5" s="1"/>
  <c r="X785" i="5" l="1"/>
  <c r="AD785" i="5" s="1"/>
  <c r="X784" i="5"/>
  <c r="AD784" i="5" s="1"/>
  <c r="V785" i="5"/>
  <c r="AB785" i="5" s="1"/>
  <c r="V784" i="5"/>
  <c r="AB784" i="5" s="1"/>
  <c r="W785" i="5"/>
  <c r="AC785" i="5" s="1"/>
  <c r="W784" i="5"/>
  <c r="AC784" i="5" s="1"/>
  <c r="V333" i="5" l="1"/>
  <c r="AB333" i="5" s="1"/>
  <c r="W333" i="5"/>
  <c r="AC333" i="5" s="1"/>
  <c r="X333" i="5"/>
  <c r="AD333" i="5" s="1"/>
  <c r="W331" i="5"/>
  <c r="AC331" i="5" s="1"/>
  <c r="X331" i="5"/>
  <c r="AD331" i="5" s="1"/>
  <c r="V331" i="5"/>
  <c r="AB331" i="5" s="1"/>
  <c r="W207" i="5"/>
  <c r="AC207" i="5" s="1"/>
  <c r="X208" i="5"/>
  <c r="AD208" i="5" s="1"/>
  <c r="V207" i="5"/>
  <c r="AB207" i="5" s="1"/>
  <c r="X209" i="5"/>
  <c r="AD209" i="5" s="1"/>
  <c r="W209" i="5"/>
  <c r="AC209" i="5" s="1"/>
  <c r="V209" i="5"/>
  <c r="AB209" i="5" s="1"/>
  <c r="V206" i="5"/>
  <c r="AB206" i="5" s="1"/>
  <c r="W206" i="5"/>
  <c r="AC206" i="5" s="1"/>
  <c r="X206" i="5"/>
  <c r="AD206" i="5" s="1"/>
  <c r="W204" i="5"/>
  <c r="AC204" i="5" s="1"/>
  <c r="X204" i="5"/>
  <c r="AD204" i="5" s="1"/>
  <c r="V204" i="5"/>
  <c r="AB204" i="5" s="1"/>
  <c r="V205" i="5" l="1"/>
  <c r="AB205" i="5" s="1"/>
  <c r="X205" i="5"/>
  <c r="AD205" i="5" s="1"/>
  <c r="W205" i="5"/>
  <c r="AC205" i="5" s="1"/>
  <c r="X332" i="5"/>
  <c r="AD332" i="5" s="1"/>
  <c r="W332" i="5"/>
  <c r="AC332" i="5" s="1"/>
  <c r="V332" i="5"/>
  <c r="AB332" i="5" s="1"/>
  <c r="W208" i="5"/>
  <c r="AC208" i="5" s="1"/>
  <c r="X207" i="5"/>
  <c r="AD207" i="5" s="1"/>
  <c r="V208" i="5"/>
  <c r="AB208" i="5" s="1"/>
  <c r="X1657" i="5" l="1"/>
  <c r="AD1657" i="5" s="1"/>
  <c r="W1657" i="5"/>
  <c r="AC1657" i="5" s="1"/>
  <c r="V1657" i="5"/>
  <c r="AB1657" i="5" s="1"/>
  <c r="X1656" i="5"/>
  <c r="AD1656" i="5" s="1"/>
  <c r="X1653" i="5" l="1"/>
  <c r="AD1653" i="5" s="1"/>
  <c r="W1656" i="5"/>
  <c r="AC1656" i="5" s="1"/>
  <c r="W1653" i="5"/>
  <c r="AC1653" i="5" s="1"/>
  <c r="W1654" i="5"/>
  <c r="AC1654" i="5" s="1"/>
  <c r="V1655" i="5"/>
  <c r="AB1655" i="5" s="1"/>
  <c r="W1655" i="5"/>
  <c r="AC1655" i="5" s="1"/>
  <c r="V1656" i="5"/>
  <c r="AB1656" i="5" s="1"/>
  <c r="X1654" i="5" l="1"/>
  <c r="AD1654" i="5" s="1"/>
  <c r="X1655" i="5"/>
  <c r="AD1655" i="5" s="1"/>
  <c r="V1654" i="5"/>
  <c r="AB1654" i="5" s="1"/>
  <c r="V1653" i="5"/>
  <c r="AB1653" i="5" s="1"/>
  <c r="X263" i="5"/>
  <c r="AD263" i="5" s="1"/>
  <c r="W263" i="5"/>
  <c r="AC263" i="5" s="1"/>
  <c r="V263" i="5"/>
  <c r="AB263" i="5" s="1"/>
  <c r="X262" i="5"/>
  <c r="AD262" i="5" s="1"/>
  <c r="W261" i="5"/>
  <c r="AC261" i="5" s="1"/>
  <c r="X261" i="5" l="1"/>
  <c r="AD261" i="5" s="1"/>
  <c r="W262" i="5"/>
  <c r="AC262" i="5" s="1"/>
  <c r="V261" i="5"/>
  <c r="AB261" i="5" s="1"/>
  <c r="V262" i="5"/>
  <c r="AB262" i="5" s="1"/>
  <c r="V973" i="5"/>
  <c r="AB973" i="5" s="1"/>
  <c r="X643" i="5"/>
  <c r="AD643" i="5" s="1"/>
  <c r="W971" i="5"/>
  <c r="AC971" i="5" s="1"/>
  <c r="X972" i="5"/>
  <c r="AD972" i="5" s="1"/>
  <c r="V971" i="5"/>
  <c r="AB971" i="5" s="1"/>
  <c r="W973" i="5"/>
  <c r="AC973" i="5" s="1"/>
  <c r="X973" i="5"/>
  <c r="AD973" i="5" s="1"/>
  <c r="L45" i="6"/>
  <c r="R45" i="6" s="1"/>
  <c r="X45" i="6" s="1"/>
  <c r="K45" i="6"/>
  <c r="Q45" i="6" s="1"/>
  <c r="W45" i="6" s="1"/>
  <c r="J45" i="6"/>
  <c r="P45" i="6" s="1"/>
  <c r="V45" i="6" s="1"/>
  <c r="L25" i="6"/>
  <c r="R25" i="6" s="1"/>
  <c r="X25" i="6" s="1"/>
  <c r="K25" i="6"/>
  <c r="Q25" i="6" s="1"/>
  <c r="W25" i="6" s="1"/>
  <c r="J25" i="6"/>
  <c r="P25" i="6" s="1"/>
  <c r="V25" i="6" s="1"/>
  <c r="L21" i="6"/>
  <c r="R21" i="6" s="1"/>
  <c r="X21" i="6" s="1"/>
  <c r="K21" i="6"/>
  <c r="Q21" i="6" s="1"/>
  <c r="W21" i="6" s="1"/>
  <c r="J21" i="6"/>
  <c r="P21" i="6" s="1"/>
  <c r="V21" i="6" s="1"/>
  <c r="G30" i="6"/>
  <c r="H30" i="6"/>
  <c r="I30" i="6"/>
  <c r="G31" i="6"/>
  <c r="H31" i="6"/>
  <c r="I31" i="6"/>
  <c r="G48" i="6"/>
  <c r="H48" i="6"/>
  <c r="I48" i="6"/>
  <c r="G75" i="6"/>
  <c r="H75" i="6"/>
  <c r="I75" i="6"/>
  <c r="G76" i="6"/>
  <c r="H76" i="6"/>
  <c r="I76" i="6"/>
  <c r="G77" i="6"/>
  <c r="H77" i="6"/>
  <c r="I77" i="6"/>
  <c r="G81" i="6"/>
  <c r="J81" i="6" s="1"/>
  <c r="P81" i="6" s="1"/>
  <c r="V81" i="6" s="1"/>
  <c r="H81" i="6"/>
  <c r="I81" i="6"/>
  <c r="X1696" i="5"/>
  <c r="AD1696" i="5" s="1"/>
  <c r="W1696" i="5"/>
  <c r="AC1696" i="5" s="1"/>
  <c r="V1696" i="5"/>
  <c r="AB1696" i="5" s="1"/>
  <c r="X1694" i="5"/>
  <c r="AD1694" i="5" s="1"/>
  <c r="W1694" i="5"/>
  <c r="AC1694" i="5" s="1"/>
  <c r="V1694" i="5"/>
  <c r="AB1694" i="5" s="1"/>
  <c r="X1692" i="5"/>
  <c r="AD1692" i="5" s="1"/>
  <c r="W1692" i="5"/>
  <c r="AC1692" i="5" s="1"/>
  <c r="V1692" i="5"/>
  <c r="AB1692" i="5" s="1"/>
  <c r="X1690" i="5"/>
  <c r="AD1690" i="5" s="1"/>
  <c r="W1690" i="5"/>
  <c r="AC1690" i="5" s="1"/>
  <c r="V1690" i="5"/>
  <c r="AB1690" i="5" s="1"/>
  <c r="X1682" i="5"/>
  <c r="AD1682" i="5" s="1"/>
  <c r="W1682" i="5"/>
  <c r="AC1682" i="5" s="1"/>
  <c r="V1682" i="5"/>
  <c r="AB1682" i="5" s="1"/>
  <c r="X1680" i="5"/>
  <c r="AD1680" i="5" s="1"/>
  <c r="W1680" i="5"/>
  <c r="AC1680" i="5" s="1"/>
  <c r="V1680" i="5"/>
  <c r="AB1680" i="5" s="1"/>
  <c r="X1677" i="5"/>
  <c r="AD1677" i="5" s="1"/>
  <c r="W1677" i="5"/>
  <c r="AC1677" i="5" s="1"/>
  <c r="V1677" i="5"/>
  <c r="AB1677" i="5" s="1"/>
  <c r="X1669" i="5"/>
  <c r="AD1669" i="5" s="1"/>
  <c r="W1669" i="5"/>
  <c r="AC1669" i="5" s="1"/>
  <c r="V1669" i="5"/>
  <c r="AB1669" i="5" s="1"/>
  <c r="X1667" i="5"/>
  <c r="AD1667" i="5" s="1"/>
  <c r="W1667" i="5"/>
  <c r="AC1667" i="5" s="1"/>
  <c r="V1667" i="5"/>
  <c r="AB1667" i="5" s="1"/>
  <c r="X1665" i="5"/>
  <c r="AD1665" i="5" s="1"/>
  <c r="W1665" i="5"/>
  <c r="AC1665" i="5" s="1"/>
  <c r="V1665" i="5"/>
  <c r="AB1665" i="5" s="1"/>
  <c r="X1662" i="5"/>
  <c r="AD1662" i="5" s="1"/>
  <c r="W1662" i="5"/>
  <c r="AC1662" i="5" s="1"/>
  <c r="V1662" i="5"/>
  <c r="AB1662" i="5" s="1"/>
  <c r="X1651" i="5"/>
  <c r="AD1651" i="5" s="1"/>
  <c r="W1651" i="5"/>
  <c r="AC1651" i="5" s="1"/>
  <c r="V1651" i="5"/>
  <c r="AB1651" i="5" s="1"/>
  <c r="X1647" i="5"/>
  <c r="AD1647" i="5" s="1"/>
  <c r="W1647" i="5"/>
  <c r="AC1647" i="5" s="1"/>
  <c r="V1647" i="5"/>
  <c r="AB1647" i="5" s="1"/>
  <c r="X1645" i="5"/>
  <c r="AD1645" i="5" s="1"/>
  <c r="W1645" i="5"/>
  <c r="AC1645" i="5" s="1"/>
  <c r="V1645" i="5"/>
  <c r="AB1645" i="5" s="1"/>
  <c r="X1643" i="5"/>
  <c r="AD1643" i="5" s="1"/>
  <c r="W1643" i="5"/>
  <c r="AC1643" i="5" s="1"/>
  <c r="V1643" i="5"/>
  <c r="AB1643" i="5" s="1"/>
  <c r="X1638" i="5"/>
  <c r="AD1638" i="5" s="1"/>
  <c r="W1638" i="5"/>
  <c r="AC1638" i="5" s="1"/>
  <c r="V1638" i="5"/>
  <c r="AB1638" i="5" s="1"/>
  <c r="X1636" i="5"/>
  <c r="AD1636" i="5" s="1"/>
  <c r="W1636" i="5"/>
  <c r="AC1636" i="5" s="1"/>
  <c r="V1636" i="5"/>
  <c r="AB1636" i="5" s="1"/>
  <c r="X1634" i="5"/>
  <c r="AD1634" i="5" s="1"/>
  <c r="W1634" i="5"/>
  <c r="AC1634" i="5" s="1"/>
  <c r="V1634" i="5"/>
  <c r="AB1634" i="5" s="1"/>
  <c r="X1628" i="5"/>
  <c r="AD1628" i="5" s="1"/>
  <c r="W1628" i="5"/>
  <c r="AC1628" i="5" s="1"/>
  <c r="V1628" i="5"/>
  <c r="AB1628" i="5" s="1"/>
  <c r="X1622" i="5"/>
  <c r="AD1622" i="5" s="1"/>
  <c r="W1622" i="5"/>
  <c r="AC1622" i="5" s="1"/>
  <c r="V1622" i="5"/>
  <c r="AB1622" i="5" s="1"/>
  <c r="X1618" i="5"/>
  <c r="AD1618" i="5" s="1"/>
  <c r="W1618" i="5"/>
  <c r="AC1618" i="5" s="1"/>
  <c r="V1618" i="5"/>
  <c r="AB1618" i="5" s="1"/>
  <c r="X1616" i="5"/>
  <c r="AD1616" i="5" s="1"/>
  <c r="W1616" i="5"/>
  <c r="AC1616" i="5" s="1"/>
  <c r="V1616" i="5"/>
  <c r="AB1616" i="5" s="1"/>
  <c r="X1612" i="5"/>
  <c r="AD1612" i="5" s="1"/>
  <c r="W1612" i="5"/>
  <c r="AC1612" i="5" s="1"/>
  <c r="V1612" i="5"/>
  <c r="AB1612" i="5" s="1"/>
  <c r="X1604" i="5"/>
  <c r="AD1604" i="5" s="1"/>
  <c r="W1604" i="5"/>
  <c r="AC1604" i="5" s="1"/>
  <c r="V1604" i="5"/>
  <c r="AB1604" i="5" s="1"/>
  <c r="X1601" i="5"/>
  <c r="AD1601" i="5" s="1"/>
  <c r="W1601" i="5"/>
  <c r="AC1601" i="5" s="1"/>
  <c r="V1601" i="5"/>
  <c r="AB1601" i="5" s="1"/>
  <c r="X1596" i="5"/>
  <c r="AD1596" i="5" s="1"/>
  <c r="W1596" i="5"/>
  <c r="AC1596" i="5" s="1"/>
  <c r="V1596" i="5"/>
  <c r="AB1596" i="5" s="1"/>
  <c r="X1590" i="5"/>
  <c r="AD1590" i="5" s="1"/>
  <c r="W1590" i="5"/>
  <c r="AC1590" i="5" s="1"/>
  <c r="V1590" i="5"/>
  <c r="AB1590" i="5" s="1"/>
  <c r="X1584" i="5"/>
  <c r="AD1584" i="5" s="1"/>
  <c r="W1584" i="5"/>
  <c r="AC1584" i="5" s="1"/>
  <c r="V1584" i="5"/>
  <c r="AB1584" i="5" s="1"/>
  <c r="X1582" i="5"/>
  <c r="AD1582" i="5" s="1"/>
  <c r="W1582" i="5"/>
  <c r="AC1582" i="5" s="1"/>
  <c r="V1582" i="5"/>
  <c r="AB1582" i="5" s="1"/>
  <c r="X1576" i="5"/>
  <c r="AD1576" i="5" s="1"/>
  <c r="W1576" i="5"/>
  <c r="AC1576" i="5" s="1"/>
  <c r="V1576" i="5"/>
  <c r="AB1576" i="5" s="1"/>
  <c r="X1574" i="5"/>
  <c r="AD1574" i="5" s="1"/>
  <c r="W1574" i="5"/>
  <c r="AC1574" i="5" s="1"/>
  <c r="V1574" i="5"/>
  <c r="AB1574" i="5" s="1"/>
  <c r="X1573" i="5"/>
  <c r="AD1573" i="5" s="1"/>
  <c r="W1573" i="5"/>
  <c r="AC1573" i="5" s="1"/>
  <c r="X1568" i="5"/>
  <c r="AD1568" i="5" s="1"/>
  <c r="W1568" i="5"/>
  <c r="AC1568" i="5" s="1"/>
  <c r="V1568" i="5"/>
  <c r="AB1568" i="5" s="1"/>
  <c r="X1565" i="5"/>
  <c r="AD1565" i="5" s="1"/>
  <c r="W1565" i="5"/>
  <c r="AC1565" i="5" s="1"/>
  <c r="V1565" i="5"/>
  <c r="AB1565" i="5" s="1"/>
  <c r="X1563" i="5"/>
  <c r="AD1563" i="5" s="1"/>
  <c r="W1563" i="5"/>
  <c r="AC1563" i="5" s="1"/>
  <c r="V1563" i="5"/>
  <c r="AB1563" i="5" s="1"/>
  <c r="X1561" i="5"/>
  <c r="AD1561" i="5" s="1"/>
  <c r="W1561" i="5"/>
  <c r="AC1561" i="5" s="1"/>
  <c r="V1561" i="5"/>
  <c r="AB1561" i="5" s="1"/>
  <c r="X1554" i="5"/>
  <c r="AD1554" i="5" s="1"/>
  <c r="W1554" i="5"/>
  <c r="AC1554" i="5" s="1"/>
  <c r="V1554" i="5"/>
  <c r="AB1554" i="5" s="1"/>
  <c r="X1551" i="5"/>
  <c r="AD1551" i="5" s="1"/>
  <c r="W1551" i="5"/>
  <c r="AC1551" i="5" s="1"/>
  <c r="V1551" i="5"/>
  <c r="AB1551" i="5" s="1"/>
  <c r="X1546" i="5"/>
  <c r="AD1546" i="5" s="1"/>
  <c r="W1546" i="5"/>
  <c r="AC1546" i="5" s="1"/>
  <c r="V1546" i="5"/>
  <c r="AB1546" i="5" s="1"/>
  <c r="X1540" i="5"/>
  <c r="AD1540" i="5" s="1"/>
  <c r="W1540" i="5"/>
  <c r="AC1540" i="5" s="1"/>
  <c r="V1540" i="5"/>
  <c r="AB1540" i="5" s="1"/>
  <c r="X1534" i="5"/>
  <c r="AD1534" i="5" s="1"/>
  <c r="W1534" i="5"/>
  <c r="AC1534" i="5" s="1"/>
  <c r="V1534" i="5"/>
  <c r="AB1534" i="5" s="1"/>
  <c r="X1528" i="5"/>
  <c r="AD1528" i="5" s="1"/>
  <c r="W1528" i="5"/>
  <c r="AC1528" i="5" s="1"/>
  <c r="V1528" i="5"/>
  <c r="AB1528" i="5" s="1"/>
  <c r="X1526" i="5"/>
  <c r="AD1526" i="5" s="1"/>
  <c r="W1526" i="5"/>
  <c r="AC1526" i="5" s="1"/>
  <c r="V1526" i="5"/>
  <c r="AB1526" i="5" s="1"/>
  <c r="X1520" i="5"/>
  <c r="AD1520" i="5" s="1"/>
  <c r="W1520" i="5"/>
  <c r="AC1520" i="5" s="1"/>
  <c r="V1520" i="5"/>
  <c r="AB1520" i="5" s="1"/>
  <c r="X1517" i="5"/>
  <c r="AD1517" i="5" s="1"/>
  <c r="W1517" i="5"/>
  <c r="AC1517" i="5" s="1"/>
  <c r="V1517" i="5"/>
  <c r="AB1517" i="5" s="1"/>
  <c r="X1515" i="5"/>
  <c r="AD1515" i="5" s="1"/>
  <c r="W1515" i="5"/>
  <c r="AC1515" i="5" s="1"/>
  <c r="V1515" i="5"/>
  <c r="AB1515" i="5" s="1"/>
  <c r="X1513" i="5"/>
  <c r="AD1513" i="5" s="1"/>
  <c r="W1513" i="5"/>
  <c r="AC1513" i="5" s="1"/>
  <c r="V1513" i="5"/>
  <c r="AB1513" i="5" s="1"/>
  <c r="X1506" i="5"/>
  <c r="AD1506" i="5" s="1"/>
  <c r="W1506" i="5"/>
  <c r="AC1506" i="5" s="1"/>
  <c r="V1506" i="5"/>
  <c r="AB1506" i="5" s="1"/>
  <c r="X1503" i="5"/>
  <c r="AD1503" i="5" s="1"/>
  <c r="W1503" i="5"/>
  <c r="AC1503" i="5" s="1"/>
  <c r="V1503" i="5"/>
  <c r="AB1503" i="5" s="1"/>
  <c r="X1482" i="5"/>
  <c r="AD1482" i="5" s="1"/>
  <c r="W1482" i="5"/>
  <c r="AC1482" i="5" s="1"/>
  <c r="V1482" i="5"/>
  <c r="AB1482" i="5" s="1"/>
  <c r="X1476" i="5"/>
  <c r="AD1476" i="5" s="1"/>
  <c r="W1476" i="5"/>
  <c r="AC1476" i="5" s="1"/>
  <c r="V1476" i="5"/>
  <c r="AB1476" i="5" s="1"/>
  <c r="X1470" i="5"/>
  <c r="AD1470" i="5" s="1"/>
  <c r="W1470" i="5"/>
  <c r="AC1470" i="5" s="1"/>
  <c r="V1470" i="5"/>
  <c r="AB1470" i="5" s="1"/>
  <c r="X1468" i="5"/>
  <c r="AD1468" i="5" s="1"/>
  <c r="W1468" i="5"/>
  <c r="AC1468" i="5" s="1"/>
  <c r="V1468" i="5"/>
  <c r="AB1468" i="5" s="1"/>
  <c r="X1457" i="5"/>
  <c r="AD1457" i="5" s="1"/>
  <c r="W1457" i="5"/>
  <c r="AC1457" i="5" s="1"/>
  <c r="V1457" i="5"/>
  <c r="AB1457" i="5" s="1"/>
  <c r="X1454" i="5"/>
  <c r="AD1454" i="5" s="1"/>
  <c r="W1454" i="5"/>
  <c r="AC1454" i="5" s="1"/>
  <c r="V1454" i="5"/>
  <c r="AB1454" i="5" s="1"/>
  <c r="X1452" i="5"/>
  <c r="AD1452" i="5" s="1"/>
  <c r="W1452" i="5"/>
  <c r="AC1452" i="5" s="1"/>
  <c r="V1452" i="5"/>
  <c r="AB1452" i="5" s="1"/>
  <c r="X1450" i="5"/>
  <c r="AD1450" i="5" s="1"/>
  <c r="W1450" i="5"/>
  <c r="AC1450" i="5" s="1"/>
  <c r="V1450" i="5"/>
  <c r="AB1450" i="5" s="1"/>
  <c r="X1443" i="5"/>
  <c r="AD1443" i="5" s="1"/>
  <c r="W1443" i="5"/>
  <c r="AC1443" i="5" s="1"/>
  <c r="V1443" i="5"/>
  <c r="AB1443" i="5" s="1"/>
  <c r="X1440" i="5"/>
  <c r="AD1440" i="5" s="1"/>
  <c r="W1440" i="5"/>
  <c r="AC1440" i="5" s="1"/>
  <c r="V1440" i="5"/>
  <c r="AB1440" i="5" s="1"/>
  <c r="X1431" i="5"/>
  <c r="AD1431" i="5" s="1"/>
  <c r="W1431" i="5"/>
  <c r="AC1431" i="5" s="1"/>
  <c r="V1431" i="5"/>
  <c r="AB1431" i="5" s="1"/>
  <c r="X1425" i="5"/>
  <c r="AD1425" i="5" s="1"/>
  <c r="W1425" i="5"/>
  <c r="AC1425" i="5" s="1"/>
  <c r="V1425" i="5"/>
  <c r="AB1425" i="5" s="1"/>
  <c r="X1419" i="5"/>
  <c r="AD1419" i="5" s="1"/>
  <c r="W1419" i="5"/>
  <c r="AC1419" i="5" s="1"/>
  <c r="V1419" i="5"/>
  <c r="AB1419" i="5" s="1"/>
  <c r="X1417" i="5"/>
  <c r="AD1417" i="5" s="1"/>
  <c r="W1417" i="5"/>
  <c r="AC1417" i="5" s="1"/>
  <c r="V1417" i="5"/>
  <c r="AB1417" i="5" s="1"/>
  <c r="X1411" i="5"/>
  <c r="AD1411" i="5" s="1"/>
  <c r="W1411" i="5"/>
  <c r="AC1411" i="5" s="1"/>
  <c r="V1411" i="5"/>
  <c r="AB1411" i="5" s="1"/>
  <c r="X1408" i="5"/>
  <c r="AD1408" i="5" s="1"/>
  <c r="W1408" i="5"/>
  <c r="AC1408" i="5" s="1"/>
  <c r="V1408" i="5"/>
  <c r="AB1408" i="5" s="1"/>
  <c r="X1406" i="5"/>
  <c r="AD1406" i="5" s="1"/>
  <c r="W1406" i="5"/>
  <c r="AC1406" i="5" s="1"/>
  <c r="V1406" i="5"/>
  <c r="AB1406" i="5" s="1"/>
  <c r="X1404" i="5"/>
  <c r="AD1404" i="5" s="1"/>
  <c r="W1404" i="5"/>
  <c r="AC1404" i="5" s="1"/>
  <c r="V1404" i="5"/>
  <c r="AB1404" i="5" s="1"/>
  <c r="X1397" i="5"/>
  <c r="AD1397" i="5" s="1"/>
  <c r="W1397" i="5"/>
  <c r="AC1397" i="5" s="1"/>
  <c r="V1397" i="5"/>
  <c r="AB1397" i="5" s="1"/>
  <c r="X1394" i="5"/>
  <c r="AD1394" i="5" s="1"/>
  <c r="W1394" i="5"/>
  <c r="AC1394" i="5" s="1"/>
  <c r="V1394" i="5"/>
  <c r="AB1394" i="5" s="1"/>
  <c r="X1388" i="5"/>
  <c r="AD1388" i="5" s="1"/>
  <c r="W1388" i="5"/>
  <c r="AC1388" i="5" s="1"/>
  <c r="V1388" i="5"/>
  <c r="AB1388" i="5" s="1"/>
  <c r="X1382" i="5"/>
  <c r="AD1382" i="5" s="1"/>
  <c r="W1382" i="5"/>
  <c r="AC1382" i="5" s="1"/>
  <c r="V1382" i="5"/>
  <c r="AB1382" i="5" s="1"/>
  <c r="X1376" i="5"/>
  <c r="AD1376" i="5" s="1"/>
  <c r="W1376" i="5"/>
  <c r="AC1376" i="5" s="1"/>
  <c r="V1376" i="5"/>
  <c r="AB1376" i="5" s="1"/>
  <c r="X1374" i="5"/>
  <c r="AD1374" i="5" s="1"/>
  <c r="W1374" i="5"/>
  <c r="AC1374" i="5" s="1"/>
  <c r="V1374" i="5"/>
  <c r="AB1374" i="5" s="1"/>
  <c r="X1368" i="5"/>
  <c r="AD1368" i="5" s="1"/>
  <c r="W1368" i="5"/>
  <c r="AC1368" i="5" s="1"/>
  <c r="V1368" i="5"/>
  <c r="AB1368" i="5" s="1"/>
  <c r="X1365" i="5"/>
  <c r="AD1365" i="5" s="1"/>
  <c r="W1365" i="5"/>
  <c r="AC1365" i="5" s="1"/>
  <c r="V1365" i="5"/>
  <c r="AB1365" i="5" s="1"/>
  <c r="X1363" i="5"/>
  <c r="AD1363" i="5" s="1"/>
  <c r="W1363" i="5"/>
  <c r="AC1363" i="5" s="1"/>
  <c r="V1363" i="5"/>
  <c r="AB1363" i="5" s="1"/>
  <c r="X1361" i="5"/>
  <c r="AD1361" i="5" s="1"/>
  <c r="W1361" i="5"/>
  <c r="AC1361" i="5" s="1"/>
  <c r="V1361" i="5"/>
  <c r="AB1361" i="5" s="1"/>
  <c r="X1354" i="5"/>
  <c r="AD1354" i="5" s="1"/>
  <c r="W1354" i="5"/>
  <c r="AC1354" i="5" s="1"/>
  <c r="V1354" i="5"/>
  <c r="AB1354" i="5" s="1"/>
  <c r="X1351" i="5"/>
  <c r="AD1351" i="5" s="1"/>
  <c r="W1351" i="5"/>
  <c r="AC1351" i="5" s="1"/>
  <c r="V1351" i="5"/>
  <c r="AB1351" i="5" s="1"/>
  <c r="X1331" i="5"/>
  <c r="AD1331" i="5" s="1"/>
  <c r="W1331" i="5"/>
  <c r="AC1331" i="5" s="1"/>
  <c r="V1331" i="5"/>
  <c r="AB1331" i="5" s="1"/>
  <c r="X1325" i="5"/>
  <c r="AD1325" i="5" s="1"/>
  <c r="W1325" i="5"/>
  <c r="AC1325" i="5" s="1"/>
  <c r="V1325" i="5"/>
  <c r="AB1325" i="5" s="1"/>
  <c r="X1319" i="5"/>
  <c r="AD1319" i="5" s="1"/>
  <c r="W1319" i="5"/>
  <c r="AC1319" i="5" s="1"/>
  <c r="V1319" i="5"/>
  <c r="AB1319" i="5" s="1"/>
  <c r="X1313" i="5"/>
  <c r="AD1313" i="5" s="1"/>
  <c r="W1313" i="5"/>
  <c r="AC1313" i="5" s="1"/>
  <c r="V1313" i="5"/>
  <c r="AB1313" i="5" s="1"/>
  <c r="X1311" i="5"/>
  <c r="AD1311" i="5" s="1"/>
  <c r="W1311" i="5"/>
  <c r="AC1311" i="5" s="1"/>
  <c r="V1311" i="5"/>
  <c r="AB1311" i="5" s="1"/>
  <c r="X1305" i="5"/>
  <c r="AD1305" i="5" s="1"/>
  <c r="W1305" i="5"/>
  <c r="AC1305" i="5" s="1"/>
  <c r="V1305" i="5"/>
  <c r="AB1305" i="5" s="1"/>
  <c r="X1302" i="5"/>
  <c r="AD1302" i="5" s="1"/>
  <c r="W1302" i="5"/>
  <c r="AC1302" i="5" s="1"/>
  <c r="V1302" i="5"/>
  <c r="AB1302" i="5" s="1"/>
  <c r="X1300" i="5"/>
  <c r="AD1300" i="5" s="1"/>
  <c r="W1300" i="5"/>
  <c r="AC1300" i="5" s="1"/>
  <c r="V1300" i="5"/>
  <c r="AB1300" i="5" s="1"/>
  <c r="X1298" i="5"/>
  <c r="AD1298" i="5" s="1"/>
  <c r="W1298" i="5"/>
  <c r="AC1298" i="5" s="1"/>
  <c r="V1298" i="5"/>
  <c r="AB1298" i="5" s="1"/>
  <c r="X1291" i="5"/>
  <c r="AD1291" i="5" s="1"/>
  <c r="W1291" i="5"/>
  <c r="AC1291" i="5" s="1"/>
  <c r="V1291" i="5"/>
  <c r="AB1291" i="5" s="1"/>
  <c r="X1288" i="5"/>
  <c r="AD1288" i="5" s="1"/>
  <c r="W1288" i="5"/>
  <c r="AC1288" i="5" s="1"/>
  <c r="V1288" i="5"/>
  <c r="AB1288" i="5" s="1"/>
  <c r="X1267" i="5"/>
  <c r="AD1267" i="5" s="1"/>
  <c r="W1267" i="5"/>
  <c r="AC1267" i="5" s="1"/>
  <c r="V1267" i="5"/>
  <c r="AB1267" i="5" s="1"/>
  <c r="X1261" i="5"/>
  <c r="AD1261" i="5" s="1"/>
  <c r="W1261" i="5"/>
  <c r="AC1261" i="5" s="1"/>
  <c r="V1261" i="5"/>
  <c r="AB1261" i="5" s="1"/>
  <c r="X1255" i="5"/>
  <c r="AD1255" i="5" s="1"/>
  <c r="W1255" i="5"/>
  <c r="AC1255" i="5" s="1"/>
  <c r="V1255" i="5"/>
  <c r="AB1255" i="5" s="1"/>
  <c r="X1253" i="5"/>
  <c r="AD1253" i="5" s="1"/>
  <c r="W1253" i="5"/>
  <c r="AC1253" i="5" s="1"/>
  <c r="V1253" i="5"/>
  <c r="AB1253" i="5" s="1"/>
  <c r="X1247" i="5"/>
  <c r="AD1247" i="5" s="1"/>
  <c r="W1247" i="5"/>
  <c r="AC1247" i="5" s="1"/>
  <c r="V1247" i="5"/>
  <c r="AB1247" i="5" s="1"/>
  <c r="X1244" i="5"/>
  <c r="AD1244" i="5" s="1"/>
  <c r="W1244" i="5"/>
  <c r="AC1244" i="5" s="1"/>
  <c r="V1244" i="5"/>
  <c r="AB1244" i="5" s="1"/>
  <c r="X1242" i="5"/>
  <c r="AD1242" i="5" s="1"/>
  <c r="W1242" i="5"/>
  <c r="AC1242" i="5" s="1"/>
  <c r="V1242" i="5"/>
  <c r="AB1242" i="5" s="1"/>
  <c r="X1240" i="5"/>
  <c r="AD1240" i="5" s="1"/>
  <c r="W1240" i="5"/>
  <c r="AC1240" i="5" s="1"/>
  <c r="V1240" i="5"/>
  <c r="AB1240" i="5" s="1"/>
  <c r="X1233" i="5"/>
  <c r="AD1233" i="5" s="1"/>
  <c r="W1233" i="5"/>
  <c r="AC1233" i="5" s="1"/>
  <c r="V1233" i="5"/>
  <c r="AB1233" i="5" s="1"/>
  <c r="X1227" i="5"/>
  <c r="AD1227" i="5" s="1"/>
  <c r="W1227" i="5"/>
  <c r="AC1227" i="5" s="1"/>
  <c r="V1227" i="5"/>
  <c r="AB1227" i="5" s="1"/>
  <c r="X1224" i="5"/>
  <c r="AD1224" i="5" s="1"/>
  <c r="W1224" i="5"/>
  <c r="AC1224" i="5" s="1"/>
  <c r="V1224" i="5"/>
  <c r="AB1224" i="5" s="1"/>
  <c r="X1204" i="5"/>
  <c r="AD1204" i="5" s="1"/>
  <c r="W1204" i="5"/>
  <c r="AC1204" i="5" s="1"/>
  <c r="V1204" i="5"/>
  <c r="AB1204" i="5" s="1"/>
  <c r="X1198" i="5"/>
  <c r="AD1198" i="5" s="1"/>
  <c r="W1198" i="5"/>
  <c r="AC1198" i="5" s="1"/>
  <c r="V1198" i="5"/>
  <c r="AB1198" i="5" s="1"/>
  <c r="X1192" i="5"/>
  <c r="AD1192" i="5" s="1"/>
  <c r="W1192" i="5"/>
  <c r="AC1192" i="5" s="1"/>
  <c r="V1192" i="5"/>
  <c r="AB1192" i="5" s="1"/>
  <c r="X1186" i="5"/>
  <c r="AD1186" i="5" s="1"/>
  <c r="W1186" i="5"/>
  <c r="AC1186" i="5" s="1"/>
  <c r="V1186" i="5"/>
  <c r="AB1186" i="5" s="1"/>
  <c r="X1184" i="5"/>
  <c r="AD1184" i="5" s="1"/>
  <c r="W1184" i="5"/>
  <c r="AC1184" i="5" s="1"/>
  <c r="V1184" i="5"/>
  <c r="AB1184" i="5" s="1"/>
  <c r="X1178" i="5"/>
  <c r="AD1178" i="5" s="1"/>
  <c r="W1178" i="5"/>
  <c r="AC1178" i="5" s="1"/>
  <c r="V1178" i="5"/>
  <c r="AB1178" i="5" s="1"/>
  <c r="X1175" i="5"/>
  <c r="AD1175" i="5" s="1"/>
  <c r="W1175" i="5"/>
  <c r="AC1175" i="5" s="1"/>
  <c r="V1175" i="5"/>
  <c r="AB1175" i="5" s="1"/>
  <c r="X1173" i="5"/>
  <c r="AD1173" i="5" s="1"/>
  <c r="W1173" i="5"/>
  <c r="AC1173" i="5" s="1"/>
  <c r="V1173" i="5"/>
  <c r="AB1173" i="5" s="1"/>
  <c r="X1171" i="5"/>
  <c r="AD1171" i="5" s="1"/>
  <c r="W1171" i="5"/>
  <c r="AC1171" i="5" s="1"/>
  <c r="V1171" i="5"/>
  <c r="AB1171" i="5" s="1"/>
  <c r="X1164" i="5"/>
  <c r="AD1164" i="5" s="1"/>
  <c r="W1164" i="5"/>
  <c r="AC1164" i="5" s="1"/>
  <c r="V1164" i="5"/>
  <c r="AB1164" i="5" s="1"/>
  <c r="X1161" i="5"/>
  <c r="AD1161" i="5" s="1"/>
  <c r="W1161" i="5"/>
  <c r="AC1161" i="5" s="1"/>
  <c r="V1161" i="5"/>
  <c r="AB1161" i="5" s="1"/>
  <c r="X1154" i="5"/>
  <c r="AD1154" i="5" s="1"/>
  <c r="W1154" i="5"/>
  <c r="AC1154" i="5" s="1"/>
  <c r="V1154" i="5"/>
  <c r="AB1154" i="5" s="1"/>
  <c r="X1149" i="5"/>
  <c r="AD1149" i="5" s="1"/>
  <c r="W1149" i="5"/>
  <c r="AC1149" i="5" s="1"/>
  <c r="V1149" i="5"/>
  <c r="AB1149" i="5" s="1"/>
  <c r="X1144" i="5"/>
  <c r="AD1144" i="5" s="1"/>
  <c r="W1144" i="5"/>
  <c r="AC1144" i="5" s="1"/>
  <c r="V1144" i="5"/>
  <c r="AB1144" i="5" s="1"/>
  <c r="X1138" i="5"/>
  <c r="AD1138" i="5" s="1"/>
  <c r="W1138" i="5"/>
  <c r="AC1138" i="5" s="1"/>
  <c r="V1138" i="5"/>
  <c r="AB1138" i="5" s="1"/>
  <c r="X1132" i="5"/>
  <c r="AD1132" i="5" s="1"/>
  <c r="W1132" i="5"/>
  <c r="AC1132" i="5" s="1"/>
  <c r="V1132" i="5"/>
  <c r="AB1132" i="5" s="1"/>
  <c r="X1126" i="5"/>
  <c r="AD1126" i="5" s="1"/>
  <c r="W1126" i="5"/>
  <c r="AC1126" i="5" s="1"/>
  <c r="V1126" i="5"/>
  <c r="AB1126" i="5" s="1"/>
  <c r="X1124" i="5"/>
  <c r="AD1124" i="5" s="1"/>
  <c r="W1124" i="5"/>
  <c r="AC1124" i="5" s="1"/>
  <c r="V1124" i="5"/>
  <c r="AB1124" i="5" s="1"/>
  <c r="X1118" i="5"/>
  <c r="AD1118" i="5" s="1"/>
  <c r="W1118" i="5"/>
  <c r="AC1118" i="5" s="1"/>
  <c r="V1118" i="5"/>
  <c r="AB1118" i="5" s="1"/>
  <c r="X1115" i="5"/>
  <c r="AD1115" i="5" s="1"/>
  <c r="W1115" i="5"/>
  <c r="AC1115" i="5" s="1"/>
  <c r="V1115" i="5"/>
  <c r="AB1115" i="5" s="1"/>
  <c r="X1113" i="5"/>
  <c r="AD1113" i="5" s="1"/>
  <c r="W1113" i="5"/>
  <c r="AC1113" i="5" s="1"/>
  <c r="V1113" i="5"/>
  <c r="AB1113" i="5" s="1"/>
  <c r="X1111" i="5"/>
  <c r="AD1111" i="5" s="1"/>
  <c r="W1111" i="5"/>
  <c r="AC1111" i="5" s="1"/>
  <c r="V1111" i="5"/>
  <c r="AB1111" i="5" s="1"/>
  <c r="X1104" i="5"/>
  <c r="AD1104" i="5" s="1"/>
  <c r="W1104" i="5"/>
  <c r="AC1104" i="5" s="1"/>
  <c r="V1104" i="5"/>
  <c r="AB1104" i="5" s="1"/>
  <c r="X1097" i="5"/>
  <c r="AD1097" i="5" s="1"/>
  <c r="W1097" i="5"/>
  <c r="AC1097" i="5" s="1"/>
  <c r="V1097" i="5"/>
  <c r="AB1097" i="5" s="1"/>
  <c r="X1094" i="5"/>
  <c r="AD1094" i="5" s="1"/>
  <c r="W1094" i="5"/>
  <c r="AC1094" i="5" s="1"/>
  <c r="V1094" i="5"/>
  <c r="AB1094" i="5" s="1"/>
  <c r="X1090" i="5"/>
  <c r="AD1090" i="5" s="1"/>
  <c r="W1090" i="5"/>
  <c r="AC1090" i="5" s="1"/>
  <c r="V1090" i="5"/>
  <c r="AB1090" i="5" s="1"/>
  <c r="X1085" i="5"/>
  <c r="AD1085" i="5" s="1"/>
  <c r="W1085" i="5"/>
  <c r="AC1085" i="5" s="1"/>
  <c r="V1085" i="5"/>
  <c r="AB1085" i="5" s="1"/>
  <c r="X1082" i="5"/>
  <c r="AD1082" i="5" s="1"/>
  <c r="W1082" i="5"/>
  <c r="AC1082" i="5" s="1"/>
  <c r="V1082" i="5"/>
  <c r="AB1082" i="5" s="1"/>
  <c r="X1079" i="5"/>
  <c r="AD1079" i="5" s="1"/>
  <c r="W1079" i="5"/>
  <c r="AC1079" i="5" s="1"/>
  <c r="V1079" i="5"/>
  <c r="AB1079" i="5" s="1"/>
  <c r="X1075" i="5"/>
  <c r="AD1075" i="5" s="1"/>
  <c r="W1075" i="5"/>
  <c r="AC1075" i="5" s="1"/>
  <c r="V1075" i="5"/>
  <c r="AB1075" i="5" s="1"/>
  <c r="X1070" i="5"/>
  <c r="AD1070" i="5" s="1"/>
  <c r="W1070" i="5"/>
  <c r="AC1070" i="5" s="1"/>
  <c r="V1070" i="5"/>
  <c r="AB1070" i="5" s="1"/>
  <c r="X1064" i="5"/>
  <c r="AD1064" i="5" s="1"/>
  <c r="W1064" i="5"/>
  <c r="AC1064" i="5" s="1"/>
  <c r="V1064" i="5"/>
  <c r="AB1064" i="5" s="1"/>
  <c r="X1054" i="5"/>
  <c r="AD1054" i="5" s="1"/>
  <c r="W1054" i="5"/>
  <c r="AC1054" i="5" s="1"/>
  <c r="V1054" i="5"/>
  <c r="AB1054" i="5" s="1"/>
  <c r="X1044" i="5"/>
  <c r="AD1044" i="5" s="1"/>
  <c r="W1044" i="5"/>
  <c r="AC1044" i="5" s="1"/>
  <c r="V1044" i="5"/>
  <c r="AB1044" i="5" s="1"/>
  <c r="X1041" i="5"/>
  <c r="AD1041" i="5" s="1"/>
  <c r="W1041" i="5"/>
  <c r="AC1041" i="5" s="1"/>
  <c r="V1041" i="5"/>
  <c r="AB1041" i="5" s="1"/>
  <c r="X1027" i="5"/>
  <c r="AD1027" i="5" s="1"/>
  <c r="W1027" i="5"/>
  <c r="AC1027" i="5" s="1"/>
  <c r="V1027" i="5"/>
  <c r="AB1027" i="5" s="1"/>
  <c r="X999" i="5"/>
  <c r="AD999" i="5" s="1"/>
  <c r="W999" i="5"/>
  <c r="AC999" i="5" s="1"/>
  <c r="V999" i="5"/>
  <c r="AB999" i="5" s="1"/>
  <c r="X996" i="5"/>
  <c r="AD996" i="5" s="1"/>
  <c r="W996" i="5"/>
  <c r="AC996" i="5" s="1"/>
  <c r="V996" i="5"/>
  <c r="AB996" i="5" s="1"/>
  <c r="X991" i="5"/>
  <c r="AD991" i="5" s="1"/>
  <c r="W991" i="5"/>
  <c r="AC991" i="5" s="1"/>
  <c r="V991" i="5"/>
  <c r="AB991" i="5" s="1"/>
  <c r="X988" i="5"/>
  <c r="AD988" i="5" s="1"/>
  <c r="W988" i="5"/>
  <c r="AC988" i="5" s="1"/>
  <c r="V988" i="5"/>
  <c r="AB988" i="5" s="1"/>
  <c r="X976" i="5"/>
  <c r="AD976" i="5" s="1"/>
  <c r="V976" i="5"/>
  <c r="AB976" i="5" s="1"/>
  <c r="X961" i="5"/>
  <c r="AD961" i="5" s="1"/>
  <c r="W961" i="5"/>
  <c r="AC961" i="5" s="1"/>
  <c r="V961" i="5"/>
  <c r="AB961" i="5" s="1"/>
  <c r="X956" i="5"/>
  <c r="AD956" i="5" s="1"/>
  <c r="W956" i="5"/>
  <c r="AC956" i="5" s="1"/>
  <c r="V956" i="5"/>
  <c r="AB956" i="5" s="1"/>
  <c r="X951" i="5"/>
  <c r="AD951" i="5" s="1"/>
  <c r="W951" i="5"/>
  <c r="AC951" i="5" s="1"/>
  <c r="V951" i="5"/>
  <c r="AB951" i="5" s="1"/>
  <c r="X946" i="5"/>
  <c r="AD946" i="5" s="1"/>
  <c r="W946" i="5"/>
  <c r="AC946" i="5" s="1"/>
  <c r="V946" i="5"/>
  <c r="AB946" i="5" s="1"/>
  <c r="X942" i="5"/>
  <c r="AD942" i="5" s="1"/>
  <c r="W942" i="5"/>
  <c r="AC942" i="5" s="1"/>
  <c r="V942" i="5"/>
  <c r="AB942" i="5" s="1"/>
  <c r="X939" i="5"/>
  <c r="AD939" i="5" s="1"/>
  <c r="W939" i="5"/>
  <c r="AC939" i="5" s="1"/>
  <c r="V939" i="5"/>
  <c r="AB939" i="5" s="1"/>
  <c r="X930" i="5"/>
  <c r="AD930" i="5" s="1"/>
  <c r="W930" i="5"/>
  <c r="AC930" i="5" s="1"/>
  <c r="V930" i="5"/>
  <c r="AB930" i="5" s="1"/>
  <c r="X928" i="5"/>
  <c r="AD928" i="5" s="1"/>
  <c r="W928" i="5"/>
  <c r="AC928" i="5" s="1"/>
  <c r="V928" i="5"/>
  <c r="AB928" i="5" s="1"/>
  <c r="X924" i="5"/>
  <c r="AD924" i="5" s="1"/>
  <c r="W924" i="5"/>
  <c r="AC924" i="5" s="1"/>
  <c r="V924" i="5"/>
  <c r="AB924" i="5" s="1"/>
  <c r="X919" i="5"/>
  <c r="AD919" i="5" s="1"/>
  <c r="W919" i="5"/>
  <c r="AC919" i="5" s="1"/>
  <c r="V919" i="5"/>
  <c r="AB919" i="5" s="1"/>
  <c r="X916" i="5"/>
  <c r="AD916" i="5" s="1"/>
  <c r="W916" i="5"/>
  <c r="AC916" i="5" s="1"/>
  <c r="V916" i="5"/>
  <c r="AB916" i="5" s="1"/>
  <c r="X913" i="5"/>
  <c r="AD913" i="5" s="1"/>
  <c r="W913" i="5"/>
  <c r="AC913" i="5" s="1"/>
  <c r="V913" i="5"/>
  <c r="AB913" i="5" s="1"/>
  <c r="X910" i="5"/>
  <c r="AD910" i="5" s="1"/>
  <c r="W910" i="5"/>
  <c r="AC910" i="5" s="1"/>
  <c r="V910" i="5"/>
  <c r="AB910" i="5" s="1"/>
  <c r="X904" i="5"/>
  <c r="AD904" i="5" s="1"/>
  <c r="W904" i="5"/>
  <c r="AC904" i="5" s="1"/>
  <c r="V904" i="5"/>
  <c r="AB904" i="5" s="1"/>
  <c r="X902" i="5"/>
  <c r="AD902" i="5" s="1"/>
  <c r="W902" i="5"/>
  <c r="AC902" i="5" s="1"/>
  <c r="V902" i="5"/>
  <c r="AB902" i="5" s="1"/>
  <c r="X896" i="5"/>
  <c r="AD896" i="5" s="1"/>
  <c r="W896" i="5"/>
  <c r="AC896" i="5" s="1"/>
  <c r="V896" i="5"/>
  <c r="AB896" i="5" s="1"/>
  <c r="X890" i="5"/>
  <c r="AD890" i="5" s="1"/>
  <c r="W890" i="5"/>
  <c r="AC890" i="5" s="1"/>
  <c r="X885" i="5"/>
  <c r="AD885" i="5" s="1"/>
  <c r="W885" i="5"/>
  <c r="AC885" i="5" s="1"/>
  <c r="V885" i="5"/>
  <c r="AB885" i="5" s="1"/>
  <c r="X880" i="5"/>
  <c r="AD880" i="5" s="1"/>
  <c r="W880" i="5"/>
  <c r="AC880" i="5" s="1"/>
  <c r="V880" i="5"/>
  <c r="AB880" i="5" s="1"/>
  <c r="X875" i="5"/>
  <c r="AD875" i="5" s="1"/>
  <c r="W875" i="5"/>
  <c r="AC875" i="5" s="1"/>
  <c r="V875" i="5"/>
  <c r="AB875" i="5" s="1"/>
  <c r="X870" i="5"/>
  <c r="AD870" i="5" s="1"/>
  <c r="W870" i="5"/>
  <c r="AC870" i="5" s="1"/>
  <c r="V870" i="5"/>
  <c r="AB870" i="5" s="1"/>
  <c r="X867" i="5"/>
  <c r="AD867" i="5" s="1"/>
  <c r="W867" i="5"/>
  <c r="AC867" i="5" s="1"/>
  <c r="V867" i="5"/>
  <c r="AB867" i="5" s="1"/>
  <c r="X863" i="5"/>
  <c r="AD863" i="5" s="1"/>
  <c r="W863" i="5"/>
  <c r="AC863" i="5" s="1"/>
  <c r="V863" i="5"/>
  <c r="AB863" i="5" s="1"/>
  <c r="X861" i="5"/>
  <c r="AD861" i="5" s="1"/>
  <c r="W861" i="5"/>
  <c r="AC861" i="5" s="1"/>
  <c r="V861" i="5"/>
  <c r="AB861" i="5" s="1"/>
  <c r="X857" i="5"/>
  <c r="AD857" i="5" s="1"/>
  <c r="W857" i="5"/>
  <c r="AC857" i="5" s="1"/>
  <c r="V857" i="5"/>
  <c r="AB857" i="5" s="1"/>
  <c r="X854" i="5"/>
  <c r="AD854" i="5" s="1"/>
  <c r="W854" i="5"/>
  <c r="AC854" i="5" s="1"/>
  <c r="V854" i="5"/>
  <c r="AB854" i="5" s="1"/>
  <c r="X850" i="5"/>
  <c r="AD850" i="5" s="1"/>
  <c r="W850" i="5"/>
  <c r="AC850" i="5" s="1"/>
  <c r="V850" i="5"/>
  <c r="AB850" i="5" s="1"/>
  <c r="X845" i="5"/>
  <c r="AD845" i="5" s="1"/>
  <c r="W845" i="5"/>
  <c r="AC845" i="5" s="1"/>
  <c r="V845" i="5"/>
  <c r="AB845" i="5" s="1"/>
  <c r="X646" i="5"/>
  <c r="AD646" i="5" s="1"/>
  <c r="V646" i="5"/>
  <c r="AB646" i="5" s="1"/>
  <c r="X509" i="5"/>
  <c r="AD509" i="5" s="1"/>
  <c r="W509" i="5"/>
  <c r="AC509" i="5" s="1"/>
  <c r="V509" i="5"/>
  <c r="AB509" i="5" s="1"/>
  <c r="X464" i="5"/>
  <c r="AD464" i="5" s="1"/>
  <c r="W464" i="5"/>
  <c r="AC464" i="5" s="1"/>
  <c r="V464" i="5"/>
  <c r="AB464" i="5" s="1"/>
  <c r="V461" i="5"/>
  <c r="AB461" i="5" s="1"/>
  <c r="X458" i="5"/>
  <c r="AD458" i="5" s="1"/>
  <c r="W458" i="5"/>
  <c r="AC458" i="5" s="1"/>
  <c r="X452" i="5"/>
  <c r="AD452" i="5" s="1"/>
  <c r="W452" i="5"/>
  <c r="AC452" i="5" s="1"/>
  <c r="V452" i="5"/>
  <c r="AB452" i="5" s="1"/>
  <c r="X444" i="5"/>
  <c r="AD444" i="5" s="1"/>
  <c r="W444" i="5"/>
  <c r="AC444" i="5" s="1"/>
  <c r="V444" i="5"/>
  <c r="AB444" i="5" s="1"/>
  <c r="X442" i="5"/>
  <c r="AD442" i="5" s="1"/>
  <c r="W442" i="5"/>
  <c r="AC442" i="5" s="1"/>
  <c r="V442" i="5"/>
  <c r="AB442" i="5" s="1"/>
  <c r="X436" i="5"/>
  <c r="AD436" i="5" s="1"/>
  <c r="W436" i="5"/>
  <c r="AC436" i="5" s="1"/>
  <c r="V436" i="5"/>
  <c r="AB436" i="5" s="1"/>
  <c r="X432" i="5"/>
  <c r="AD432" i="5" s="1"/>
  <c r="W432" i="5"/>
  <c r="AC432" i="5" s="1"/>
  <c r="V432" i="5"/>
  <c r="AB432" i="5" s="1"/>
  <c r="X426" i="5"/>
  <c r="AD426" i="5" s="1"/>
  <c r="W426" i="5"/>
  <c r="AC426" i="5" s="1"/>
  <c r="V426" i="5"/>
  <c r="AB426" i="5" s="1"/>
  <c r="X423" i="5"/>
  <c r="AD423" i="5" s="1"/>
  <c r="W423" i="5"/>
  <c r="AC423" i="5" s="1"/>
  <c r="V423" i="5"/>
  <c r="AB423" i="5" s="1"/>
  <c r="X420" i="5"/>
  <c r="AD420" i="5" s="1"/>
  <c r="W420" i="5"/>
  <c r="AC420" i="5" s="1"/>
  <c r="V420" i="5"/>
  <c r="AB420" i="5" s="1"/>
  <c r="X416" i="5"/>
  <c r="AD416" i="5" s="1"/>
  <c r="W416" i="5"/>
  <c r="AC416" i="5" s="1"/>
  <c r="V416" i="5"/>
  <c r="AB416" i="5" s="1"/>
  <c r="X404" i="5"/>
  <c r="AD404" i="5" s="1"/>
  <c r="W404" i="5"/>
  <c r="AC404" i="5" s="1"/>
  <c r="V404" i="5"/>
  <c r="AB404" i="5" s="1"/>
  <c r="X401" i="5"/>
  <c r="AD401" i="5" s="1"/>
  <c r="W401" i="5"/>
  <c r="AC401" i="5" s="1"/>
  <c r="V401" i="5"/>
  <c r="AB401" i="5" s="1"/>
  <c r="X398" i="5"/>
  <c r="AD398" i="5" s="1"/>
  <c r="W398" i="5"/>
  <c r="AC398" i="5" s="1"/>
  <c r="V398" i="5"/>
  <c r="AB398" i="5" s="1"/>
  <c r="X395" i="5"/>
  <c r="AD395" i="5" s="1"/>
  <c r="W395" i="5"/>
  <c r="AC395" i="5" s="1"/>
  <c r="V395" i="5"/>
  <c r="AB395" i="5" s="1"/>
  <c r="X392" i="5"/>
  <c r="AD392" i="5" s="1"/>
  <c r="W392" i="5"/>
  <c r="AC392" i="5" s="1"/>
  <c r="V392" i="5"/>
  <c r="AB392" i="5" s="1"/>
  <c r="X390" i="5"/>
  <c r="AD390" i="5" s="1"/>
  <c r="W390" i="5"/>
  <c r="AC390" i="5" s="1"/>
  <c r="V390" i="5"/>
  <c r="AB390" i="5" s="1"/>
  <c r="X382" i="5"/>
  <c r="AD382" i="5" s="1"/>
  <c r="W382" i="5"/>
  <c r="AC382" i="5" s="1"/>
  <c r="V382" i="5"/>
  <c r="AB382" i="5" s="1"/>
  <c r="X351" i="5"/>
  <c r="AD351" i="5" s="1"/>
  <c r="W351" i="5"/>
  <c r="AC351" i="5" s="1"/>
  <c r="V351" i="5"/>
  <c r="AB351" i="5" s="1"/>
  <c r="X346" i="5"/>
  <c r="AD346" i="5" s="1"/>
  <c r="W346" i="5"/>
  <c r="AC346" i="5" s="1"/>
  <c r="V346" i="5"/>
  <c r="AB346" i="5" s="1"/>
  <c r="X339" i="5"/>
  <c r="AD339" i="5" s="1"/>
  <c r="W339" i="5"/>
  <c r="AC339" i="5" s="1"/>
  <c r="X323" i="5"/>
  <c r="AD323" i="5" s="1"/>
  <c r="W323" i="5"/>
  <c r="AC323" i="5" s="1"/>
  <c r="V323" i="5"/>
  <c r="AB323" i="5" s="1"/>
  <c r="X315" i="5"/>
  <c r="AD315" i="5" s="1"/>
  <c r="W315" i="5"/>
  <c r="AC315" i="5" s="1"/>
  <c r="V315" i="5"/>
  <c r="AB315" i="5" s="1"/>
  <c r="X313" i="5"/>
  <c r="AD313" i="5" s="1"/>
  <c r="W313" i="5"/>
  <c r="AC313" i="5" s="1"/>
  <c r="V313" i="5"/>
  <c r="AB313" i="5" s="1"/>
  <c r="X309" i="5"/>
  <c r="AD309" i="5" s="1"/>
  <c r="W309" i="5"/>
  <c r="AC309" i="5" s="1"/>
  <c r="V309" i="5"/>
  <c r="AB309" i="5" s="1"/>
  <c r="X306" i="5"/>
  <c r="AD306" i="5" s="1"/>
  <c r="W306" i="5"/>
  <c r="AC306" i="5" s="1"/>
  <c r="V306" i="5"/>
  <c r="AB306" i="5" s="1"/>
  <c r="X303" i="5"/>
  <c r="AD303" i="5" s="1"/>
  <c r="W303" i="5"/>
  <c r="AC303" i="5" s="1"/>
  <c r="V303" i="5"/>
  <c r="AB303" i="5" s="1"/>
  <c r="X300" i="5"/>
  <c r="AD300" i="5" s="1"/>
  <c r="W300" i="5"/>
  <c r="AC300" i="5" s="1"/>
  <c r="V300" i="5"/>
  <c r="AB300" i="5" s="1"/>
  <c r="X297" i="5"/>
  <c r="AD297" i="5" s="1"/>
  <c r="W297" i="5"/>
  <c r="AC297" i="5" s="1"/>
  <c r="V297" i="5"/>
  <c r="AB297" i="5" s="1"/>
  <c r="X294" i="5"/>
  <c r="AD294" i="5" s="1"/>
  <c r="W294" i="5"/>
  <c r="AC294" i="5" s="1"/>
  <c r="V294" i="5"/>
  <c r="AB294" i="5" s="1"/>
  <c r="X290" i="5"/>
  <c r="AD290" i="5" s="1"/>
  <c r="W290" i="5"/>
  <c r="AC290" i="5" s="1"/>
  <c r="V290" i="5"/>
  <c r="AB290" i="5" s="1"/>
  <c r="X289" i="5"/>
  <c r="AD289" i="5" s="1"/>
  <c r="W289" i="5"/>
  <c r="AC289" i="5" s="1"/>
  <c r="V289" i="5"/>
  <c r="AB289" i="5" s="1"/>
  <c r="X287" i="5"/>
  <c r="AD287" i="5" s="1"/>
  <c r="W287" i="5"/>
  <c r="AC287" i="5" s="1"/>
  <c r="V287" i="5"/>
  <c r="AB287" i="5" s="1"/>
  <c r="X283" i="5"/>
  <c r="AD283" i="5" s="1"/>
  <c r="W283" i="5"/>
  <c r="AC283" i="5" s="1"/>
  <c r="V283" i="5"/>
  <c r="AB283" i="5" s="1"/>
  <c r="X282" i="5"/>
  <c r="AD282" i="5" s="1"/>
  <c r="W282" i="5"/>
  <c r="AC282" i="5" s="1"/>
  <c r="V282" i="5"/>
  <c r="AB282" i="5" s="1"/>
  <c r="X280" i="5"/>
  <c r="AD280" i="5" s="1"/>
  <c r="W280" i="5"/>
  <c r="AC280" i="5" s="1"/>
  <c r="V280" i="5"/>
  <c r="AB280" i="5" s="1"/>
  <c r="X273" i="5"/>
  <c r="AD273" i="5" s="1"/>
  <c r="W273" i="5"/>
  <c r="AC273" i="5" s="1"/>
  <c r="V273" i="5"/>
  <c r="AB273" i="5" s="1"/>
  <c r="X266" i="5"/>
  <c r="AD266" i="5" s="1"/>
  <c r="W266" i="5"/>
  <c r="AC266" i="5" s="1"/>
  <c r="V266" i="5"/>
  <c r="AB266" i="5" s="1"/>
  <c r="X260" i="5"/>
  <c r="AD260" i="5" s="1"/>
  <c r="W260" i="5"/>
  <c r="AC260" i="5" s="1"/>
  <c r="V260" i="5"/>
  <c r="AB260" i="5" s="1"/>
  <c r="X257" i="5"/>
  <c r="AD257" i="5" s="1"/>
  <c r="W257" i="5"/>
  <c r="AC257" i="5" s="1"/>
  <c r="V257" i="5"/>
  <c r="AB257" i="5" s="1"/>
  <c r="X253" i="5"/>
  <c r="AD253" i="5" s="1"/>
  <c r="W253" i="5"/>
  <c r="AC253" i="5" s="1"/>
  <c r="V253" i="5"/>
  <c r="AB253" i="5" s="1"/>
  <c r="X249" i="5"/>
  <c r="AD249" i="5" s="1"/>
  <c r="W249" i="5"/>
  <c r="AC249" i="5" s="1"/>
  <c r="V249" i="5"/>
  <c r="AB249" i="5" s="1"/>
  <c r="X246" i="5"/>
  <c r="AD246" i="5" s="1"/>
  <c r="W246" i="5"/>
  <c r="AC246" i="5" s="1"/>
  <c r="V246" i="5"/>
  <c r="AB246" i="5" s="1"/>
  <c r="X243" i="5"/>
  <c r="AD243" i="5" s="1"/>
  <c r="W243" i="5"/>
  <c r="AC243" i="5" s="1"/>
  <c r="V243" i="5"/>
  <c r="AB243" i="5" s="1"/>
  <c r="X237" i="5"/>
  <c r="AD237" i="5" s="1"/>
  <c r="W237" i="5"/>
  <c r="AC237" i="5" s="1"/>
  <c r="V237" i="5"/>
  <c r="AB237" i="5" s="1"/>
  <c r="X235" i="5"/>
  <c r="AD235" i="5" s="1"/>
  <c r="W235" i="5"/>
  <c r="AC235" i="5" s="1"/>
  <c r="V235" i="5"/>
  <c r="AB235" i="5" s="1"/>
  <c r="X234" i="5"/>
  <c r="AD234" i="5" s="1"/>
  <c r="W234" i="5"/>
  <c r="AC234" i="5" s="1"/>
  <c r="V234" i="5"/>
  <c r="AB234" i="5" s="1"/>
  <c r="X217" i="5"/>
  <c r="AD217" i="5" s="1"/>
  <c r="W217" i="5"/>
  <c r="AC217" i="5" s="1"/>
  <c r="V217" i="5"/>
  <c r="AB217" i="5" s="1"/>
  <c r="X213" i="5"/>
  <c r="AD213" i="5" s="1"/>
  <c r="W213" i="5"/>
  <c r="AC213" i="5" s="1"/>
  <c r="V213" i="5"/>
  <c r="AB213" i="5" s="1"/>
  <c r="X203" i="5"/>
  <c r="AD203" i="5" s="1"/>
  <c r="W203" i="5"/>
  <c r="AC203" i="5" s="1"/>
  <c r="V203" i="5"/>
  <c r="AB203" i="5" s="1"/>
  <c r="X200" i="5"/>
  <c r="AD200" i="5" s="1"/>
  <c r="W200" i="5"/>
  <c r="AC200" i="5" s="1"/>
  <c r="V200" i="5"/>
  <c r="AB200" i="5" s="1"/>
  <c r="X197" i="5"/>
  <c r="AD197" i="5" s="1"/>
  <c r="W197" i="5"/>
  <c r="AC197" i="5" s="1"/>
  <c r="V197" i="5"/>
  <c r="AB197" i="5" s="1"/>
  <c r="X191" i="5"/>
  <c r="AD191" i="5" s="1"/>
  <c r="W191" i="5"/>
  <c r="AC191" i="5" s="1"/>
  <c r="V191" i="5"/>
  <c r="AB191" i="5" s="1"/>
  <c r="X188" i="5"/>
  <c r="AD188" i="5" s="1"/>
  <c r="W188" i="5"/>
  <c r="AC188" i="5" s="1"/>
  <c r="V188" i="5"/>
  <c r="AB188" i="5" s="1"/>
  <c r="X178" i="5"/>
  <c r="AD178" i="5" s="1"/>
  <c r="W178" i="5"/>
  <c r="AC178" i="5" s="1"/>
  <c r="V178" i="5"/>
  <c r="AB178" i="5" s="1"/>
  <c r="X175" i="5"/>
  <c r="AD175" i="5" s="1"/>
  <c r="W175" i="5"/>
  <c r="AC175" i="5" s="1"/>
  <c r="V175" i="5"/>
  <c r="AB175" i="5" s="1"/>
  <c r="X172" i="5"/>
  <c r="AD172" i="5" s="1"/>
  <c r="W172" i="5"/>
  <c r="AC172" i="5" s="1"/>
  <c r="V172" i="5"/>
  <c r="AB172" i="5" s="1"/>
  <c r="X157" i="5"/>
  <c r="AD157" i="5" s="1"/>
  <c r="W157" i="5"/>
  <c r="AC157" i="5" s="1"/>
  <c r="V157" i="5"/>
  <c r="AB157" i="5" s="1"/>
  <c r="X155" i="5"/>
  <c r="AD155" i="5" s="1"/>
  <c r="W155" i="5"/>
  <c r="AC155" i="5" s="1"/>
  <c r="V155" i="5"/>
  <c r="AB155" i="5" s="1"/>
  <c r="X152" i="5"/>
  <c r="AD152" i="5" s="1"/>
  <c r="W152" i="5"/>
  <c r="AC152" i="5" s="1"/>
  <c r="V152" i="5"/>
  <c r="AB152" i="5" s="1"/>
  <c r="X150" i="5"/>
  <c r="AD150" i="5" s="1"/>
  <c r="W150" i="5"/>
  <c r="AC150" i="5" s="1"/>
  <c r="V150" i="5"/>
  <c r="AB150" i="5" s="1"/>
  <c r="X143" i="5"/>
  <c r="AD143" i="5" s="1"/>
  <c r="W143" i="5"/>
  <c r="AC143" i="5" s="1"/>
  <c r="V143" i="5"/>
  <c r="AB143" i="5" s="1"/>
  <c r="X136" i="5"/>
  <c r="AD136" i="5" s="1"/>
  <c r="W136" i="5"/>
  <c r="AC136" i="5" s="1"/>
  <c r="V136" i="5"/>
  <c r="AB136" i="5" s="1"/>
  <c r="X134" i="5"/>
  <c r="AD134" i="5" s="1"/>
  <c r="W134" i="5"/>
  <c r="AC134" i="5" s="1"/>
  <c r="V134" i="5"/>
  <c r="AB134" i="5" s="1"/>
  <c r="X132" i="5"/>
  <c r="AD132" i="5" s="1"/>
  <c r="W132" i="5"/>
  <c r="AC132" i="5" s="1"/>
  <c r="V132" i="5"/>
  <c r="AB132" i="5" s="1"/>
  <c r="X117" i="5"/>
  <c r="AD117" i="5" s="1"/>
  <c r="W117" i="5"/>
  <c r="AC117" i="5" s="1"/>
  <c r="V117" i="5"/>
  <c r="AB117" i="5" s="1"/>
  <c r="X114" i="5"/>
  <c r="AD114" i="5" s="1"/>
  <c r="W114" i="5"/>
  <c r="AC114" i="5" s="1"/>
  <c r="V114" i="5"/>
  <c r="AB114" i="5" s="1"/>
  <c r="X107" i="5"/>
  <c r="AD107" i="5" s="1"/>
  <c r="X104" i="5"/>
  <c r="AD104" i="5" s="1"/>
  <c r="W104" i="5"/>
  <c r="AC104" i="5" s="1"/>
  <c r="V104" i="5"/>
  <c r="AB104" i="5" s="1"/>
  <c r="X101" i="5"/>
  <c r="AD101" i="5" s="1"/>
  <c r="W101" i="5"/>
  <c r="AC101" i="5" s="1"/>
  <c r="V101" i="5"/>
  <c r="AB101" i="5" s="1"/>
  <c r="X95" i="5"/>
  <c r="AD95" i="5" s="1"/>
  <c r="W95" i="5"/>
  <c r="AC95" i="5" s="1"/>
  <c r="V95" i="5"/>
  <c r="AB95" i="5" s="1"/>
  <c r="X88" i="5"/>
  <c r="AD88" i="5" s="1"/>
  <c r="W88" i="5"/>
  <c r="AC88" i="5" s="1"/>
  <c r="V88" i="5"/>
  <c r="AB88" i="5" s="1"/>
  <c r="X82" i="5"/>
  <c r="AD82" i="5" s="1"/>
  <c r="W82" i="5"/>
  <c r="AC82" i="5" s="1"/>
  <c r="V82" i="5"/>
  <c r="AB82" i="5" s="1"/>
  <c r="X80" i="5"/>
  <c r="AD80" i="5" s="1"/>
  <c r="W80" i="5"/>
  <c r="AC80" i="5" s="1"/>
  <c r="V80" i="5"/>
  <c r="AB80" i="5" s="1"/>
  <c r="X45" i="5"/>
  <c r="AD45" i="5" s="1"/>
  <c r="W45" i="5"/>
  <c r="AC45" i="5" s="1"/>
  <c r="V45" i="5"/>
  <c r="AB45" i="5" s="1"/>
  <c r="X39" i="5"/>
  <c r="AD39" i="5" s="1"/>
  <c r="W39" i="5"/>
  <c r="AC39" i="5" s="1"/>
  <c r="V39" i="5"/>
  <c r="AB39" i="5" s="1"/>
  <c r="X31" i="5"/>
  <c r="AD31" i="5" s="1"/>
  <c r="W31" i="5"/>
  <c r="AC31" i="5" s="1"/>
  <c r="V31" i="5"/>
  <c r="AB31" i="5" s="1"/>
  <c r="X22" i="5"/>
  <c r="AD22" i="5" s="1"/>
  <c r="W22" i="5"/>
  <c r="AC22" i="5" s="1"/>
  <c r="V22" i="5"/>
  <c r="AB22" i="5" s="1"/>
  <c r="X642" i="5" l="1"/>
  <c r="AD642" i="5" s="1"/>
  <c r="W643" i="5"/>
  <c r="AC643" i="5" s="1"/>
  <c r="W642" i="5"/>
  <c r="AC642" i="5" s="1"/>
  <c r="W641" i="5"/>
  <c r="AC641" i="5" s="1"/>
  <c r="V972" i="5"/>
  <c r="AB972" i="5" s="1"/>
  <c r="V643" i="5"/>
  <c r="AB643" i="5" s="1"/>
  <c r="W972" i="5"/>
  <c r="AC972" i="5" s="1"/>
  <c r="V642" i="5"/>
  <c r="AB642" i="5" s="1"/>
  <c r="V641" i="5"/>
  <c r="AB641" i="5" s="1"/>
  <c r="X641" i="5" l="1"/>
  <c r="AD641" i="5" s="1"/>
  <c r="G18" i="6"/>
  <c r="H18" i="6"/>
  <c r="I18" i="6"/>
  <c r="X971" i="5"/>
  <c r="AD971" i="5" s="1"/>
  <c r="H66" i="6" l="1"/>
  <c r="I66" i="6"/>
  <c r="H39" i="6"/>
  <c r="I39" i="6"/>
  <c r="H20" i="6"/>
  <c r="I20" i="6"/>
  <c r="H17" i="6"/>
  <c r="I17" i="6"/>
  <c r="H23" i="6"/>
  <c r="I23" i="6"/>
  <c r="H72" i="6" l="1"/>
  <c r="H22" i="6"/>
  <c r="I69" i="6"/>
  <c r="H60" i="6"/>
  <c r="H33" i="6"/>
  <c r="I37" i="6"/>
  <c r="G37" i="6"/>
  <c r="I33" i="6"/>
  <c r="H36" i="6"/>
  <c r="I22" i="6"/>
  <c r="H37" i="6"/>
  <c r="I38" i="6"/>
  <c r="H38" i="6"/>
  <c r="I43" i="6"/>
  <c r="H43" i="6"/>
  <c r="I55" i="6"/>
  <c r="I63" i="6"/>
  <c r="I62" i="6" s="1"/>
  <c r="I74" i="6"/>
  <c r="H74" i="6"/>
  <c r="H80" i="6"/>
  <c r="H79" i="6" s="1"/>
  <c r="H63" i="6"/>
  <c r="H62" i="6" s="1"/>
  <c r="G80" i="6"/>
  <c r="G79" i="6" s="1"/>
  <c r="H55" i="6"/>
  <c r="I80" i="6"/>
  <c r="I79" i="6" s="1"/>
  <c r="G74" i="6"/>
  <c r="I67" i="6"/>
  <c r="H67" i="6"/>
  <c r="H69" i="6"/>
  <c r="I52" i="6"/>
  <c r="H52" i="6"/>
  <c r="I60" i="6"/>
  <c r="X461" i="5"/>
  <c r="AD461" i="5" s="1"/>
  <c r="W461" i="5"/>
  <c r="AC461" i="5" s="1"/>
  <c r="V458" i="5"/>
  <c r="AB458" i="5" s="1"/>
  <c r="G72" i="6" l="1"/>
  <c r="G71" i="6" s="1"/>
  <c r="I72" i="6"/>
  <c r="I71" i="6" s="1"/>
  <c r="H53" i="6"/>
  <c r="H56" i="6"/>
  <c r="I56" i="6"/>
  <c r="H54" i="6"/>
  <c r="I53" i="6"/>
  <c r="I49" i="6"/>
  <c r="I47" i="6" s="1"/>
  <c r="H71" i="6"/>
  <c r="H24" i="6"/>
  <c r="G38" i="6"/>
  <c r="I59" i="6"/>
  <c r="I58" i="6" s="1"/>
  <c r="I68" i="6"/>
  <c r="I65" i="6" s="1"/>
  <c r="H68" i="6"/>
  <c r="H65" i="6" s="1"/>
  <c r="H49" i="6"/>
  <c r="H47" i="6" s="1"/>
  <c r="H42" i="6"/>
  <c r="I36" i="6"/>
  <c r="I35" i="6" s="1"/>
  <c r="I42" i="6"/>
  <c r="I24" i="6"/>
  <c r="H35" i="6"/>
  <c r="G60" i="6"/>
  <c r="H51" i="6" l="1"/>
  <c r="W665" i="5"/>
  <c r="AC665" i="5" s="1"/>
  <c r="W667" i="5"/>
  <c r="AC667" i="5" s="1"/>
  <c r="V782" i="5"/>
  <c r="AB782" i="5" s="1"/>
  <c r="V783" i="5"/>
  <c r="AB783" i="5" s="1"/>
  <c r="X782" i="5"/>
  <c r="AD782" i="5" s="1"/>
  <c r="X783" i="5"/>
  <c r="AD783" i="5" s="1"/>
  <c r="V667" i="5"/>
  <c r="AB667" i="5" s="1"/>
  <c r="W783" i="5"/>
  <c r="AC783" i="5" s="1"/>
  <c r="V994" i="5"/>
  <c r="AB994" i="5" s="1"/>
  <c r="V995" i="5"/>
  <c r="AB995" i="5" s="1"/>
  <c r="X665" i="5"/>
  <c r="AD665" i="5" s="1"/>
  <c r="X667" i="5"/>
  <c r="AD667" i="5" s="1"/>
  <c r="H27" i="6"/>
  <c r="H26" i="6" s="1"/>
  <c r="X994" i="5"/>
  <c r="AD994" i="5" s="1"/>
  <c r="X995" i="5"/>
  <c r="AD995" i="5" s="1"/>
  <c r="W994" i="5"/>
  <c r="AC994" i="5" s="1"/>
  <c r="W995" i="5"/>
  <c r="AC995" i="5" s="1"/>
  <c r="V1053" i="5"/>
  <c r="AB1053" i="5" s="1"/>
  <c r="X1053" i="5"/>
  <c r="AD1053" i="5" s="1"/>
  <c r="W1053" i="5"/>
  <c r="AC1053" i="5" s="1"/>
  <c r="I44" i="6"/>
  <c r="I41" i="6" s="1"/>
  <c r="G33" i="6"/>
  <c r="H59" i="6"/>
  <c r="H58" i="6" s="1"/>
  <c r="G22" i="6"/>
  <c r="I54" i="6"/>
  <c r="I51" i="6" s="1"/>
  <c r="G66" i="6"/>
  <c r="W976" i="5"/>
  <c r="AC976" i="5" s="1"/>
  <c r="W782" i="5" l="1"/>
  <c r="AC782" i="5" s="1"/>
  <c r="X781" i="5"/>
  <c r="AD781" i="5" s="1"/>
  <c r="W666" i="5"/>
  <c r="AC666" i="5" s="1"/>
  <c r="V781" i="5"/>
  <c r="AB781" i="5" s="1"/>
  <c r="X666" i="5"/>
  <c r="AD666" i="5" s="1"/>
  <c r="V665" i="5"/>
  <c r="AB665" i="5" s="1"/>
  <c r="V666" i="5"/>
  <c r="AB666" i="5" s="1"/>
  <c r="G43" i="6"/>
  <c r="I27" i="6"/>
  <c r="I26" i="6" s="1"/>
  <c r="W1052" i="5"/>
  <c r="AC1052" i="5" s="1"/>
  <c r="V1052" i="5"/>
  <c r="AB1052" i="5" s="1"/>
  <c r="X1052" i="5"/>
  <c r="AD1052" i="5" s="1"/>
  <c r="H44" i="6"/>
  <c r="H41" i="6" s="1"/>
  <c r="H19" i="6"/>
  <c r="H16" i="6" s="1"/>
  <c r="I32" i="6"/>
  <c r="I29" i="6" s="1"/>
  <c r="H32" i="6"/>
  <c r="H29" i="6" s="1"/>
  <c r="I19" i="6"/>
  <c r="I16" i="6" s="1"/>
  <c r="G17" i="6"/>
  <c r="G49" i="6"/>
  <c r="G47" i="6" s="1"/>
  <c r="G54" i="6"/>
  <c r="G23" i="6"/>
  <c r="G63" i="6"/>
  <c r="G62" i="6" s="1"/>
  <c r="G36" i="6"/>
  <c r="G59" i="6"/>
  <c r="G58" i="6" s="1"/>
  <c r="G24" i="6"/>
  <c r="G52" i="6"/>
  <c r="W781" i="5"/>
  <c r="AC781" i="5" s="1"/>
  <c r="G67" i="6"/>
  <c r="G20" i="6"/>
  <c r="G44" i="6"/>
  <c r="G39" i="6"/>
  <c r="V945" i="5" l="1"/>
  <c r="AB945" i="5" s="1"/>
  <c r="W592" i="5"/>
  <c r="AC592" i="5" s="1"/>
  <c r="V592" i="5"/>
  <c r="AB592" i="5" s="1"/>
  <c r="X591" i="5"/>
  <c r="AD591" i="5" s="1"/>
  <c r="X592" i="5"/>
  <c r="AD592" i="5" s="1"/>
  <c r="X1048" i="5"/>
  <c r="AD1048" i="5" s="1"/>
  <c r="G42" i="6"/>
  <c r="G41" i="6" s="1"/>
  <c r="H82" i="6"/>
  <c r="V1048" i="5"/>
  <c r="AB1048" i="5" s="1"/>
  <c r="W1048" i="5"/>
  <c r="AC1048" i="5" s="1"/>
  <c r="G19" i="6"/>
  <c r="G16" i="6" s="1"/>
  <c r="I82" i="6"/>
  <c r="G32" i="6"/>
  <c r="G29" i="6" s="1"/>
  <c r="G27" i="6"/>
  <c r="G26" i="6" s="1"/>
  <c r="X777" i="5"/>
  <c r="AD777" i="5" s="1"/>
  <c r="X945" i="5"/>
  <c r="AD945" i="5" s="1"/>
  <c r="G68" i="6"/>
  <c r="W945" i="5"/>
  <c r="AC945" i="5" s="1"/>
  <c r="G56" i="6"/>
  <c r="G69" i="6"/>
  <c r="G53" i="6"/>
  <c r="V777" i="5"/>
  <c r="AB777" i="5" s="1"/>
  <c r="W777" i="5"/>
  <c r="AC777" i="5" s="1"/>
  <c r="G35" i="6"/>
  <c r="G55" i="6"/>
  <c r="V890" i="5"/>
  <c r="AB890" i="5" s="1"/>
  <c r="X590" i="5" l="1"/>
  <c r="AD590" i="5" s="1"/>
  <c r="W591" i="5"/>
  <c r="AC591" i="5" s="1"/>
  <c r="V943" i="5"/>
  <c r="AB943" i="5" s="1"/>
  <c r="V944" i="5"/>
  <c r="AB944" i="5" s="1"/>
  <c r="V591" i="5"/>
  <c r="AB591" i="5" s="1"/>
  <c r="G65" i="6"/>
  <c r="W1047" i="5"/>
  <c r="AC1047" i="5" s="1"/>
  <c r="V1047" i="5"/>
  <c r="AB1047" i="5" s="1"/>
  <c r="X1047" i="5"/>
  <c r="AD1047" i="5" s="1"/>
  <c r="G51" i="6"/>
  <c r="V776" i="5"/>
  <c r="AB776" i="5" s="1"/>
  <c r="X943" i="5"/>
  <c r="AD943" i="5" s="1"/>
  <c r="X944" i="5"/>
  <c r="AD944" i="5" s="1"/>
  <c r="W943" i="5"/>
  <c r="AC943" i="5" s="1"/>
  <c r="W944" i="5"/>
  <c r="AC944" i="5" s="1"/>
  <c r="W776" i="5"/>
  <c r="AC776" i="5" s="1"/>
  <c r="X589" i="5"/>
  <c r="AD589" i="5" s="1"/>
  <c r="X776" i="5"/>
  <c r="AD776" i="5" s="1"/>
  <c r="W589" i="5"/>
  <c r="AC589" i="5" s="1"/>
  <c r="W590" i="5"/>
  <c r="AC590" i="5" s="1"/>
  <c r="X79" i="5"/>
  <c r="AD79" i="5" s="1"/>
  <c r="W79" i="5"/>
  <c r="AC79" i="5" s="1"/>
  <c r="V79" i="5"/>
  <c r="AB79" i="5" s="1"/>
  <c r="G82" i="6" l="1"/>
  <c r="V589" i="5"/>
  <c r="AB589" i="5" s="1"/>
  <c r="V590" i="5"/>
  <c r="AB590" i="5" s="1"/>
  <c r="V1045" i="5"/>
  <c r="AB1045" i="5" s="1"/>
  <c r="V1046" i="5"/>
  <c r="AB1046" i="5" s="1"/>
  <c r="X1045" i="5"/>
  <c r="AD1045" i="5" s="1"/>
  <c r="X1046" i="5"/>
  <c r="AD1046" i="5" s="1"/>
  <c r="W1045" i="5"/>
  <c r="AC1045" i="5" s="1"/>
  <c r="W1046" i="5"/>
  <c r="AC1046" i="5" s="1"/>
  <c r="X774" i="5"/>
  <c r="AD774" i="5" s="1"/>
  <c r="X775" i="5"/>
  <c r="AD775" i="5" s="1"/>
  <c r="W774" i="5"/>
  <c r="AC774" i="5" s="1"/>
  <c r="W775" i="5"/>
  <c r="AC775" i="5" s="1"/>
  <c r="V774" i="5"/>
  <c r="AB774" i="5" s="1"/>
  <c r="V775" i="5"/>
  <c r="AB775" i="5" s="1"/>
  <c r="W240" i="5"/>
  <c r="AC240" i="5" s="1"/>
  <c r="X233" i="5"/>
  <c r="AD233" i="5" s="1"/>
  <c r="W233" i="5"/>
  <c r="AC233" i="5" s="1"/>
  <c r="X240" i="5"/>
  <c r="AD240" i="5" s="1"/>
  <c r="V233" i="5"/>
  <c r="AB233" i="5" s="1"/>
  <c r="V240" i="5"/>
  <c r="AB240" i="5" s="1"/>
  <c r="W1693" i="5" l="1"/>
  <c r="AC1693" i="5" s="1"/>
  <c r="X1693" i="5"/>
  <c r="AD1693" i="5" s="1"/>
  <c r="V1693" i="5"/>
  <c r="AB1693" i="5" s="1"/>
  <c r="V393" i="5" l="1"/>
  <c r="AB393" i="5" s="1"/>
  <c r="V394" i="5"/>
  <c r="AB394" i="5" s="1"/>
  <c r="X393" i="5"/>
  <c r="AD393" i="5" s="1"/>
  <c r="X394" i="5"/>
  <c r="AD394" i="5" s="1"/>
  <c r="W393" i="5"/>
  <c r="AC393" i="5" s="1"/>
  <c r="W394" i="5"/>
  <c r="AC394" i="5" s="1"/>
  <c r="V339" i="5"/>
  <c r="AB339" i="5" s="1"/>
  <c r="X330" i="5"/>
  <c r="AD330" i="5" s="1"/>
  <c r="W330" i="5"/>
  <c r="AC330" i="5" s="1"/>
  <c r="V330" i="5"/>
  <c r="AB330" i="5" s="1"/>
  <c r="X553" i="5" l="1"/>
  <c r="AD553" i="5" s="1"/>
  <c r="X554" i="5"/>
  <c r="AD554" i="5" s="1"/>
  <c r="V462" i="5"/>
  <c r="AB462" i="5" s="1"/>
  <c r="V463" i="5"/>
  <c r="AB463" i="5" s="1"/>
  <c r="W553" i="5"/>
  <c r="AC553" i="5" s="1"/>
  <c r="W554" i="5"/>
  <c r="AC554" i="5" s="1"/>
  <c r="V908" i="5"/>
  <c r="AB908" i="5" s="1"/>
  <c r="V909" i="5"/>
  <c r="AB909" i="5" s="1"/>
  <c r="V554" i="5"/>
  <c r="AB554" i="5" s="1"/>
  <c r="X462" i="5"/>
  <c r="AD462" i="5" s="1"/>
  <c r="X463" i="5"/>
  <c r="AD463" i="5" s="1"/>
  <c r="X908" i="5"/>
  <c r="AD908" i="5" s="1"/>
  <c r="X909" i="5"/>
  <c r="AD909" i="5" s="1"/>
  <c r="W462" i="5"/>
  <c r="AC462" i="5" s="1"/>
  <c r="W463" i="5"/>
  <c r="AC463" i="5" s="1"/>
  <c r="X552" i="5"/>
  <c r="AD552" i="5" s="1"/>
  <c r="W908" i="5"/>
  <c r="AC908" i="5" s="1"/>
  <c r="W909" i="5"/>
  <c r="AC909" i="5" s="1"/>
  <c r="X185" i="5"/>
  <c r="AD185" i="5" s="1"/>
  <c r="W185" i="5"/>
  <c r="AC185" i="5" s="1"/>
  <c r="V185" i="5"/>
  <c r="AB185" i="5" s="1"/>
  <c r="X169" i="5"/>
  <c r="AD169" i="5" s="1"/>
  <c r="W169" i="5"/>
  <c r="AC169" i="5" s="1"/>
  <c r="V169" i="5"/>
  <c r="AB169" i="5" s="1"/>
  <c r="X85" i="5"/>
  <c r="AD85" i="5" s="1"/>
  <c r="X111" i="5"/>
  <c r="AD111" i="5" s="1"/>
  <c r="W111" i="5"/>
  <c r="AC111" i="5" s="1"/>
  <c r="V111" i="5"/>
  <c r="AB111" i="5" s="1"/>
  <c r="W107" i="5"/>
  <c r="AC107" i="5" s="1"/>
  <c r="V107" i="5"/>
  <c r="AB107" i="5" s="1"/>
  <c r="X98" i="5"/>
  <c r="AD98" i="5" s="1"/>
  <c r="W98" i="5"/>
  <c r="AC98" i="5" s="1"/>
  <c r="V98" i="5"/>
  <c r="AB98" i="5" s="1"/>
  <c r="W85" i="5"/>
  <c r="AC85" i="5" s="1"/>
  <c r="V85" i="5"/>
  <c r="AB85" i="5" s="1"/>
  <c r="X60" i="5"/>
  <c r="AD60" i="5" s="1"/>
  <c r="W60" i="5"/>
  <c r="AC60" i="5" s="1"/>
  <c r="V60" i="5"/>
  <c r="AB60" i="5" s="1"/>
  <c r="X42" i="5"/>
  <c r="AD42" i="5" s="1"/>
  <c r="W42" i="5"/>
  <c r="AC42" i="5" s="1"/>
  <c r="V42" i="5"/>
  <c r="AB42" i="5" s="1"/>
  <c r="W552" i="5" l="1"/>
  <c r="AC552" i="5" s="1"/>
  <c r="V255" i="5"/>
  <c r="AB255" i="5" s="1"/>
  <c r="V256" i="5"/>
  <c r="AB256" i="5" s="1"/>
  <c r="V552" i="5"/>
  <c r="AB552" i="5" s="1"/>
  <c r="V553" i="5"/>
  <c r="AB553" i="5" s="1"/>
  <c r="X255" i="5"/>
  <c r="AD255" i="5" s="1"/>
  <c r="X256" i="5"/>
  <c r="AD256" i="5" s="1"/>
  <c r="W255" i="5"/>
  <c r="AC255" i="5" s="1"/>
  <c r="W256" i="5"/>
  <c r="AC256" i="5" s="1"/>
  <c r="V381" i="5" l="1"/>
  <c r="AB381" i="5" s="1"/>
  <c r="X381" i="5"/>
  <c r="AD381" i="5" s="1"/>
  <c r="W381" i="5"/>
  <c r="AC381" i="5" s="1"/>
  <c r="X878" i="5"/>
  <c r="AD878" i="5" s="1"/>
  <c r="X873" i="5"/>
  <c r="AD873" i="5" s="1"/>
  <c r="X380" i="5" l="1"/>
  <c r="AD380" i="5" s="1"/>
  <c r="W380" i="5"/>
  <c r="AC380" i="5" s="1"/>
  <c r="V380" i="5"/>
  <c r="AB380" i="5" s="1"/>
  <c r="W878" i="5"/>
  <c r="AC878" i="5" s="1"/>
  <c r="W873" i="5"/>
  <c r="AC873" i="5" s="1"/>
  <c r="V878" i="5"/>
  <c r="AB878" i="5" s="1"/>
  <c r="V873" i="5"/>
  <c r="AB873" i="5" s="1"/>
  <c r="X349" i="5"/>
  <c r="AD349" i="5" s="1"/>
  <c r="W349" i="5"/>
  <c r="AC349" i="5" s="1"/>
  <c r="V349" i="5"/>
  <c r="AB349" i="5" s="1"/>
  <c r="W379" i="5" l="1"/>
  <c r="AC379" i="5" s="1"/>
  <c r="V379" i="5"/>
  <c r="AB379" i="5" s="1"/>
  <c r="X379" i="5"/>
  <c r="AD379" i="5" s="1"/>
  <c r="V830" i="5" l="1"/>
  <c r="AB830" i="5" s="1"/>
  <c r="X828" i="5"/>
  <c r="AD828" i="5" s="1"/>
  <c r="X830" i="5"/>
  <c r="AD830" i="5" s="1"/>
  <c r="X826" i="5"/>
  <c r="AD826" i="5" s="1"/>
  <c r="X827" i="5"/>
  <c r="AD827" i="5" s="1"/>
  <c r="V827" i="5"/>
  <c r="AB827" i="5" s="1"/>
  <c r="V1095" i="5"/>
  <c r="AB1095" i="5" s="1"/>
  <c r="V1096" i="5"/>
  <c r="AB1096" i="5" s="1"/>
  <c r="W828" i="5"/>
  <c r="AC828" i="5" s="1"/>
  <c r="W830" i="5"/>
  <c r="AC830" i="5" s="1"/>
  <c r="V1092" i="5"/>
  <c r="AB1092" i="5" s="1"/>
  <c r="V1093" i="5"/>
  <c r="AB1093" i="5" s="1"/>
  <c r="W827" i="5"/>
  <c r="AC827" i="5" s="1"/>
  <c r="W1095" i="5"/>
  <c r="AC1095" i="5" s="1"/>
  <c r="W1096" i="5"/>
  <c r="AC1096" i="5" s="1"/>
  <c r="W1092" i="5"/>
  <c r="AC1092" i="5" s="1"/>
  <c r="W1093" i="5"/>
  <c r="AC1093" i="5" s="1"/>
  <c r="X1092" i="5"/>
  <c r="AD1092" i="5" s="1"/>
  <c r="X1093" i="5"/>
  <c r="AD1093" i="5" s="1"/>
  <c r="X1095" i="5"/>
  <c r="AD1095" i="5" s="1"/>
  <c r="X1096" i="5"/>
  <c r="AD1096" i="5" s="1"/>
  <c r="X825" i="5"/>
  <c r="AD825" i="5" s="1"/>
  <c r="V378" i="5"/>
  <c r="AB378" i="5" s="1"/>
  <c r="X378" i="5"/>
  <c r="AD378" i="5" s="1"/>
  <c r="W378" i="5"/>
  <c r="AC378" i="5" s="1"/>
  <c r="V1091" i="5"/>
  <c r="AB1091" i="5" s="1"/>
  <c r="X829" i="5" l="1"/>
  <c r="AD829" i="5" s="1"/>
  <c r="W829" i="5"/>
  <c r="AC829" i="5" s="1"/>
  <c r="X824" i="5"/>
  <c r="AD824" i="5" s="1"/>
  <c r="W825" i="5"/>
  <c r="AC825" i="5" s="1"/>
  <c r="W824" i="5"/>
  <c r="AC824" i="5" s="1"/>
  <c r="V826" i="5"/>
  <c r="AB826" i="5" s="1"/>
  <c r="W1091" i="5"/>
  <c r="AC1091" i="5" s="1"/>
  <c r="W826" i="5"/>
  <c r="AC826" i="5" s="1"/>
  <c r="V828" i="5"/>
  <c r="AB828" i="5" s="1"/>
  <c r="V829" i="5"/>
  <c r="AB829" i="5" s="1"/>
  <c r="X1091" i="5"/>
  <c r="AD1091" i="5" s="1"/>
  <c r="X353" i="5"/>
  <c r="AD353" i="5" s="1"/>
  <c r="X377" i="5"/>
  <c r="AD377" i="5" s="1"/>
  <c r="F74" i="6"/>
  <c r="L74" i="6" s="1"/>
  <c r="R74" i="6" s="1"/>
  <c r="X74" i="6" s="1"/>
  <c r="W353" i="5"/>
  <c r="AC353" i="5" s="1"/>
  <c r="W377" i="5"/>
  <c r="AC377" i="5" s="1"/>
  <c r="E74" i="6"/>
  <c r="K74" i="6" s="1"/>
  <c r="Q74" i="6" s="1"/>
  <c r="W74" i="6" s="1"/>
  <c r="V353" i="5"/>
  <c r="AB353" i="5" s="1"/>
  <c r="V377" i="5"/>
  <c r="AB377" i="5" s="1"/>
  <c r="D74" i="6"/>
  <c r="J74" i="6" s="1"/>
  <c r="P74" i="6" s="1"/>
  <c r="V74" i="6" s="1"/>
  <c r="V825" i="5" l="1"/>
  <c r="AB825" i="5" s="1"/>
  <c r="V824" i="5"/>
  <c r="AB824" i="5" s="1"/>
  <c r="V272" i="5"/>
  <c r="AB272" i="5" s="1"/>
  <c r="X272" i="5"/>
  <c r="AD272" i="5" s="1"/>
  <c r="W272" i="5"/>
  <c r="AC272" i="5" s="1"/>
  <c r="W646" i="5" l="1"/>
  <c r="AC646" i="5" s="1"/>
  <c r="V264" i="5"/>
  <c r="AB264" i="5" s="1"/>
  <c r="V265" i="5"/>
  <c r="AB265" i="5" s="1"/>
  <c r="V271" i="5"/>
  <c r="AB271" i="5" s="1"/>
  <c r="V645" i="5"/>
  <c r="AB645" i="5" s="1"/>
  <c r="X264" i="5"/>
  <c r="AD264" i="5" s="1"/>
  <c r="X265" i="5"/>
  <c r="AD265" i="5" s="1"/>
  <c r="W271" i="5"/>
  <c r="AC271" i="5" s="1"/>
  <c r="X645" i="5"/>
  <c r="AD645" i="5" s="1"/>
  <c r="W264" i="5"/>
  <c r="AC264" i="5" s="1"/>
  <c r="W265" i="5"/>
  <c r="AC265" i="5" s="1"/>
  <c r="X271" i="5"/>
  <c r="AD271" i="5" s="1"/>
  <c r="W645" i="5" l="1"/>
  <c r="AC645" i="5" s="1"/>
  <c r="V975" i="5"/>
  <c r="AB975" i="5" s="1"/>
  <c r="V640" i="5"/>
  <c r="AB640" i="5" s="1"/>
  <c r="V644" i="5"/>
  <c r="AB644" i="5" s="1"/>
  <c r="V270" i="5"/>
  <c r="AB270" i="5" s="1"/>
  <c r="W975" i="5"/>
  <c r="AC975" i="5" s="1"/>
  <c r="X975" i="5"/>
  <c r="AD975" i="5" s="1"/>
  <c r="X270" i="5"/>
  <c r="AD270" i="5" s="1"/>
  <c r="X640" i="5"/>
  <c r="AD640" i="5" s="1"/>
  <c r="X644" i="5"/>
  <c r="AD644" i="5" s="1"/>
  <c r="W640" i="5"/>
  <c r="AC640" i="5" s="1"/>
  <c r="W644" i="5"/>
  <c r="AC644" i="5" s="1"/>
  <c r="W270" i="5"/>
  <c r="AC270" i="5" s="1"/>
  <c r="V399" i="5" l="1"/>
  <c r="AB399" i="5" s="1"/>
  <c r="V400" i="5"/>
  <c r="AB400" i="5" s="1"/>
  <c r="V268" i="5"/>
  <c r="AB268" i="5" s="1"/>
  <c r="V269" i="5"/>
  <c r="AB269" i="5" s="1"/>
  <c r="V970" i="5"/>
  <c r="AB970" i="5" s="1"/>
  <c r="V974" i="5"/>
  <c r="AB974" i="5" s="1"/>
  <c r="X970" i="5"/>
  <c r="AD970" i="5" s="1"/>
  <c r="X974" i="5"/>
  <c r="AD974" i="5" s="1"/>
  <c r="W970" i="5"/>
  <c r="AC970" i="5" s="1"/>
  <c r="W974" i="5"/>
  <c r="AC974" i="5" s="1"/>
  <c r="W268" i="5"/>
  <c r="AC268" i="5" s="1"/>
  <c r="W269" i="5"/>
  <c r="AC269" i="5" s="1"/>
  <c r="W399" i="5"/>
  <c r="AC399" i="5" s="1"/>
  <c r="W400" i="5"/>
  <c r="AC400" i="5" s="1"/>
  <c r="X399" i="5"/>
  <c r="AD399" i="5" s="1"/>
  <c r="X400" i="5"/>
  <c r="AD400" i="5" s="1"/>
  <c r="X268" i="5"/>
  <c r="AD268" i="5" s="1"/>
  <c r="X269" i="5"/>
  <c r="AD269" i="5" s="1"/>
  <c r="V304" i="5" l="1"/>
  <c r="AB304" i="5" s="1"/>
  <c r="V305" i="5"/>
  <c r="AB305" i="5" s="1"/>
  <c r="V301" i="5"/>
  <c r="AB301" i="5" s="1"/>
  <c r="V302" i="5"/>
  <c r="AB302" i="5" s="1"/>
  <c r="V295" i="5"/>
  <c r="AB295" i="5" s="1"/>
  <c r="V296" i="5"/>
  <c r="AB296" i="5" s="1"/>
  <c r="V292" i="5"/>
  <c r="AB292" i="5" s="1"/>
  <c r="V293" i="5"/>
  <c r="AB293" i="5" s="1"/>
  <c r="V307" i="5"/>
  <c r="AB307" i="5" s="1"/>
  <c r="V308" i="5"/>
  <c r="AB308" i="5" s="1"/>
  <c r="X304" i="5"/>
  <c r="AD304" i="5" s="1"/>
  <c r="X305" i="5"/>
  <c r="AD305" i="5" s="1"/>
  <c r="W295" i="5"/>
  <c r="AC295" i="5" s="1"/>
  <c r="W296" i="5"/>
  <c r="AC296" i="5" s="1"/>
  <c r="X295" i="5"/>
  <c r="AD295" i="5" s="1"/>
  <c r="X296" i="5"/>
  <c r="AD296" i="5" s="1"/>
  <c r="W307" i="5"/>
  <c r="AC307" i="5" s="1"/>
  <c r="W308" i="5"/>
  <c r="AC308" i="5" s="1"/>
  <c r="W301" i="5"/>
  <c r="AC301" i="5" s="1"/>
  <c r="W302" i="5"/>
  <c r="AC302" i="5" s="1"/>
  <c r="X301" i="5"/>
  <c r="AD301" i="5" s="1"/>
  <c r="X302" i="5"/>
  <c r="AD302" i="5" s="1"/>
  <c r="W292" i="5"/>
  <c r="AC292" i="5" s="1"/>
  <c r="W293" i="5"/>
  <c r="AC293" i="5" s="1"/>
  <c r="X292" i="5"/>
  <c r="AD292" i="5" s="1"/>
  <c r="X293" i="5"/>
  <c r="AD293" i="5" s="1"/>
  <c r="W304" i="5"/>
  <c r="AC304" i="5" s="1"/>
  <c r="W305" i="5"/>
  <c r="AC305" i="5" s="1"/>
  <c r="X307" i="5"/>
  <c r="AD307" i="5" s="1"/>
  <c r="X308" i="5"/>
  <c r="AD308" i="5" s="1"/>
  <c r="E83" i="6"/>
  <c r="F83" i="6"/>
  <c r="D83" i="6"/>
  <c r="X600" i="5"/>
  <c r="AD600" i="5" s="1"/>
  <c r="V600" i="5"/>
  <c r="AB600" i="5" s="1"/>
  <c r="X557" i="5" l="1"/>
  <c r="AD557" i="5" s="1"/>
  <c r="W600" i="5"/>
  <c r="AC600" i="5" s="1"/>
  <c r="X481" i="5" l="1"/>
  <c r="AD481" i="5" s="1"/>
  <c r="X482" i="5"/>
  <c r="AD482" i="5" s="1"/>
  <c r="V482" i="5"/>
  <c r="AB482" i="5" s="1"/>
  <c r="V852" i="5"/>
  <c r="AB852" i="5" s="1"/>
  <c r="V853" i="5"/>
  <c r="AB853" i="5" s="1"/>
  <c r="W481" i="5"/>
  <c r="AC481" i="5" s="1"/>
  <c r="W482" i="5"/>
  <c r="AC482" i="5" s="1"/>
  <c r="W852" i="5"/>
  <c r="AC852" i="5" s="1"/>
  <c r="W853" i="5"/>
  <c r="AC853" i="5" s="1"/>
  <c r="X852" i="5"/>
  <c r="AD852" i="5" s="1"/>
  <c r="X853" i="5"/>
  <c r="AD853" i="5" s="1"/>
  <c r="X480" i="5" l="1"/>
  <c r="AD480" i="5" s="1"/>
  <c r="W480" i="5"/>
  <c r="AC480" i="5" s="1"/>
  <c r="X525" i="5"/>
  <c r="AD525" i="5" s="1"/>
  <c r="X526" i="5"/>
  <c r="AD526" i="5" s="1"/>
  <c r="V526" i="5"/>
  <c r="AB526" i="5" s="1"/>
  <c r="V480" i="5"/>
  <c r="AB480" i="5" s="1"/>
  <c r="V481" i="5"/>
  <c r="AB481" i="5" s="1"/>
  <c r="V895" i="5"/>
  <c r="AB895" i="5" s="1"/>
  <c r="W525" i="5"/>
  <c r="AC525" i="5" s="1"/>
  <c r="W526" i="5"/>
  <c r="AC526" i="5" s="1"/>
  <c r="W895" i="5"/>
  <c r="AC895" i="5" s="1"/>
  <c r="X522" i="5"/>
  <c r="AD522" i="5" s="1"/>
  <c r="X895" i="5"/>
  <c r="AD895" i="5" s="1"/>
  <c r="W522" i="5" l="1"/>
  <c r="AC522" i="5" s="1"/>
  <c r="V891" i="5"/>
  <c r="AB891" i="5" s="1"/>
  <c r="V892" i="5"/>
  <c r="AB892" i="5" s="1"/>
  <c r="V522" i="5"/>
  <c r="AB522" i="5" s="1"/>
  <c r="V525" i="5"/>
  <c r="AB525" i="5" s="1"/>
  <c r="V30" i="5"/>
  <c r="AB30" i="5" s="1"/>
  <c r="X30" i="5"/>
  <c r="AD30" i="5" s="1"/>
  <c r="W30" i="5"/>
  <c r="AC30" i="5" s="1"/>
  <c r="X891" i="5"/>
  <c r="AD891" i="5" s="1"/>
  <c r="X892" i="5"/>
  <c r="AD892" i="5" s="1"/>
  <c r="W891" i="5"/>
  <c r="AC891" i="5" s="1"/>
  <c r="W892" i="5"/>
  <c r="AC892" i="5" s="1"/>
  <c r="F81" i="6"/>
  <c r="L81" i="6" s="1"/>
  <c r="R81" i="6" s="1"/>
  <c r="X81" i="6" s="1"/>
  <c r="E81" i="6"/>
  <c r="K81" i="6" s="1"/>
  <c r="Q81" i="6" s="1"/>
  <c r="W81" i="6" s="1"/>
  <c r="W1691" i="5"/>
  <c r="AC1691" i="5" s="1"/>
  <c r="X1691" i="5"/>
  <c r="AD1691" i="5" s="1"/>
  <c r="V1691" i="5"/>
  <c r="AB1691" i="5" s="1"/>
  <c r="W1689" i="5"/>
  <c r="AC1689" i="5" s="1"/>
  <c r="X1689" i="5"/>
  <c r="AD1689" i="5" s="1"/>
  <c r="V1689" i="5"/>
  <c r="AB1689" i="5" s="1"/>
  <c r="W1681" i="5"/>
  <c r="AC1681" i="5" s="1"/>
  <c r="X1681" i="5"/>
  <c r="AD1681" i="5" s="1"/>
  <c r="V1681" i="5"/>
  <c r="AB1681" i="5" s="1"/>
  <c r="W1679" i="5"/>
  <c r="AC1679" i="5" s="1"/>
  <c r="X1679" i="5"/>
  <c r="AD1679" i="5" s="1"/>
  <c r="V1679" i="5"/>
  <c r="AB1679" i="5" s="1"/>
  <c r="W1668" i="5"/>
  <c r="AC1668" i="5" s="1"/>
  <c r="X1668" i="5"/>
  <c r="AD1668" i="5" s="1"/>
  <c r="V1668" i="5"/>
  <c r="AB1668" i="5" s="1"/>
  <c r="W1666" i="5"/>
  <c r="AC1666" i="5" s="1"/>
  <c r="X1666" i="5"/>
  <c r="AD1666" i="5" s="1"/>
  <c r="V1666" i="5"/>
  <c r="AB1666" i="5" s="1"/>
  <c r="W1664" i="5"/>
  <c r="AC1664" i="5" s="1"/>
  <c r="X1664" i="5"/>
  <c r="AD1664" i="5" s="1"/>
  <c r="V1664" i="5"/>
  <c r="AB1664" i="5" s="1"/>
  <c r="W1646" i="5"/>
  <c r="AC1646" i="5" s="1"/>
  <c r="X1646" i="5"/>
  <c r="AD1646" i="5" s="1"/>
  <c r="V1646" i="5"/>
  <c r="AB1646" i="5" s="1"/>
  <c r="W1644" i="5"/>
  <c r="AC1644" i="5" s="1"/>
  <c r="X1644" i="5"/>
  <c r="AD1644" i="5" s="1"/>
  <c r="V1644" i="5"/>
  <c r="AB1644" i="5" s="1"/>
  <c r="W1642" i="5"/>
  <c r="AC1642" i="5" s="1"/>
  <c r="X1642" i="5"/>
  <c r="AD1642" i="5" s="1"/>
  <c r="V1642" i="5"/>
  <c r="AB1642" i="5" s="1"/>
  <c r="W1637" i="5"/>
  <c r="AC1637" i="5" s="1"/>
  <c r="X1637" i="5"/>
  <c r="AD1637" i="5" s="1"/>
  <c r="V1637" i="5"/>
  <c r="AB1637" i="5" s="1"/>
  <c r="W1635" i="5"/>
  <c r="AC1635" i="5" s="1"/>
  <c r="X1635" i="5"/>
  <c r="AD1635" i="5" s="1"/>
  <c r="V1635" i="5"/>
  <c r="AB1635" i="5" s="1"/>
  <c r="W1633" i="5"/>
  <c r="AC1633" i="5" s="1"/>
  <c r="X1633" i="5"/>
  <c r="AD1633" i="5" s="1"/>
  <c r="V1633" i="5"/>
  <c r="AB1633" i="5" s="1"/>
  <c r="W1621" i="5"/>
  <c r="AC1621" i="5" s="1"/>
  <c r="X1621" i="5"/>
  <c r="AD1621" i="5" s="1"/>
  <c r="V1621" i="5"/>
  <c r="AB1621" i="5" s="1"/>
  <c r="W1617" i="5"/>
  <c r="AC1617" i="5" s="1"/>
  <c r="X1617" i="5"/>
  <c r="AD1617" i="5" s="1"/>
  <c r="V1617" i="5"/>
  <c r="AB1617" i="5" s="1"/>
  <c r="W1615" i="5"/>
  <c r="AC1615" i="5" s="1"/>
  <c r="X1615" i="5"/>
  <c r="AD1615" i="5" s="1"/>
  <c r="V1615" i="5"/>
  <c r="AB1615" i="5" s="1"/>
  <c r="W1583" i="5"/>
  <c r="AC1583" i="5" s="1"/>
  <c r="X1583" i="5"/>
  <c r="AD1583" i="5" s="1"/>
  <c r="V1583" i="5"/>
  <c r="AB1583" i="5" s="1"/>
  <c r="W1581" i="5"/>
  <c r="AC1581" i="5" s="1"/>
  <c r="X1581" i="5"/>
  <c r="AD1581" i="5" s="1"/>
  <c r="V1581" i="5"/>
  <c r="AB1581" i="5" s="1"/>
  <c r="V1575" i="5"/>
  <c r="AB1575" i="5" s="1"/>
  <c r="V1573" i="5"/>
  <c r="AB1573" i="5" s="1"/>
  <c r="W1564" i="5"/>
  <c r="AC1564" i="5" s="1"/>
  <c r="X1564" i="5"/>
  <c r="AD1564" i="5" s="1"/>
  <c r="V1564" i="5"/>
  <c r="AB1564" i="5" s="1"/>
  <c r="W1562" i="5"/>
  <c r="AC1562" i="5" s="1"/>
  <c r="X1562" i="5"/>
  <c r="AD1562" i="5" s="1"/>
  <c r="V1562" i="5"/>
  <c r="AB1562" i="5" s="1"/>
  <c r="W1560" i="5"/>
  <c r="AC1560" i="5" s="1"/>
  <c r="X1560" i="5"/>
  <c r="AD1560" i="5" s="1"/>
  <c r="V1560" i="5"/>
  <c r="AB1560" i="5" s="1"/>
  <c r="W1527" i="5"/>
  <c r="AC1527" i="5" s="1"/>
  <c r="X1527" i="5"/>
  <c r="AD1527" i="5" s="1"/>
  <c r="V1527" i="5"/>
  <c r="AB1527" i="5" s="1"/>
  <c r="W1525" i="5"/>
  <c r="AC1525" i="5" s="1"/>
  <c r="X1525" i="5"/>
  <c r="AD1525" i="5" s="1"/>
  <c r="V1525" i="5"/>
  <c r="AB1525" i="5" s="1"/>
  <c r="W1516" i="5"/>
  <c r="AC1516" i="5" s="1"/>
  <c r="X1516" i="5"/>
  <c r="AD1516" i="5" s="1"/>
  <c r="V1516" i="5"/>
  <c r="AB1516" i="5" s="1"/>
  <c r="W1512" i="5"/>
  <c r="AC1512" i="5" s="1"/>
  <c r="X1512" i="5"/>
  <c r="AD1512" i="5" s="1"/>
  <c r="V1512" i="5"/>
  <c r="AB1512" i="5" s="1"/>
  <c r="W1469" i="5"/>
  <c r="AC1469" i="5" s="1"/>
  <c r="X1469" i="5"/>
  <c r="AD1469" i="5" s="1"/>
  <c r="V1469" i="5"/>
  <c r="AB1469" i="5" s="1"/>
  <c r="W1467" i="5"/>
  <c r="AC1467" i="5" s="1"/>
  <c r="X1467" i="5"/>
  <c r="AD1467" i="5" s="1"/>
  <c r="V1467" i="5"/>
  <c r="AB1467" i="5" s="1"/>
  <c r="W1453" i="5"/>
  <c r="AC1453" i="5" s="1"/>
  <c r="X1453" i="5"/>
  <c r="AD1453" i="5" s="1"/>
  <c r="V1453" i="5"/>
  <c r="AB1453" i="5" s="1"/>
  <c r="W1451" i="5"/>
  <c r="AC1451" i="5" s="1"/>
  <c r="X1451" i="5"/>
  <c r="AD1451" i="5" s="1"/>
  <c r="V1451" i="5"/>
  <c r="AB1451" i="5" s="1"/>
  <c r="W1449" i="5"/>
  <c r="AC1449" i="5" s="1"/>
  <c r="X1449" i="5"/>
  <c r="AD1449" i="5" s="1"/>
  <c r="V1449" i="5"/>
  <c r="AB1449" i="5" s="1"/>
  <c r="W1418" i="5"/>
  <c r="AC1418" i="5" s="1"/>
  <c r="X1418" i="5"/>
  <c r="AD1418" i="5" s="1"/>
  <c r="V1418" i="5"/>
  <c r="AB1418" i="5" s="1"/>
  <c r="W1416" i="5"/>
  <c r="AC1416" i="5" s="1"/>
  <c r="X1416" i="5"/>
  <c r="AD1416" i="5" s="1"/>
  <c r="V1416" i="5"/>
  <c r="AB1416" i="5" s="1"/>
  <c r="W1407" i="5"/>
  <c r="AC1407" i="5" s="1"/>
  <c r="X1407" i="5"/>
  <c r="AD1407" i="5" s="1"/>
  <c r="V1407" i="5"/>
  <c r="AB1407" i="5" s="1"/>
  <c r="W1405" i="5"/>
  <c r="AC1405" i="5" s="1"/>
  <c r="X1405" i="5"/>
  <c r="AD1405" i="5" s="1"/>
  <c r="V1405" i="5"/>
  <c r="AB1405" i="5" s="1"/>
  <c r="W1403" i="5"/>
  <c r="AC1403" i="5" s="1"/>
  <c r="X1403" i="5"/>
  <c r="AD1403" i="5" s="1"/>
  <c r="V1403" i="5"/>
  <c r="AB1403" i="5" s="1"/>
  <c r="W1375" i="5"/>
  <c r="AC1375" i="5" s="1"/>
  <c r="X1375" i="5"/>
  <c r="AD1375" i="5" s="1"/>
  <c r="V1375" i="5"/>
  <c r="AB1375" i="5" s="1"/>
  <c r="W1373" i="5"/>
  <c r="AC1373" i="5" s="1"/>
  <c r="X1373" i="5"/>
  <c r="AD1373" i="5" s="1"/>
  <c r="V1373" i="5"/>
  <c r="AB1373" i="5" s="1"/>
  <c r="W1364" i="5"/>
  <c r="AC1364" i="5" s="1"/>
  <c r="X1364" i="5"/>
  <c r="AD1364" i="5" s="1"/>
  <c r="V1364" i="5"/>
  <c r="AB1364" i="5" s="1"/>
  <c r="W1362" i="5"/>
  <c r="AC1362" i="5" s="1"/>
  <c r="X1362" i="5"/>
  <c r="AD1362" i="5" s="1"/>
  <c r="V1362" i="5"/>
  <c r="AB1362" i="5" s="1"/>
  <c r="W1360" i="5"/>
  <c r="AC1360" i="5" s="1"/>
  <c r="X1360" i="5"/>
  <c r="AD1360" i="5" s="1"/>
  <c r="V1360" i="5"/>
  <c r="AB1360" i="5" s="1"/>
  <c r="W1312" i="5"/>
  <c r="AC1312" i="5" s="1"/>
  <c r="X1312" i="5"/>
  <c r="AD1312" i="5" s="1"/>
  <c r="V1312" i="5"/>
  <c r="AB1312" i="5" s="1"/>
  <c r="W1310" i="5"/>
  <c r="AC1310" i="5" s="1"/>
  <c r="X1310" i="5"/>
  <c r="AD1310" i="5" s="1"/>
  <c r="V1310" i="5"/>
  <c r="AB1310" i="5" s="1"/>
  <c r="W1301" i="5"/>
  <c r="AC1301" i="5" s="1"/>
  <c r="X1301" i="5"/>
  <c r="AD1301" i="5" s="1"/>
  <c r="V1301" i="5"/>
  <c r="AB1301" i="5" s="1"/>
  <c r="W1299" i="5"/>
  <c r="AC1299" i="5" s="1"/>
  <c r="X1299" i="5"/>
  <c r="AD1299" i="5" s="1"/>
  <c r="V1299" i="5"/>
  <c r="AB1299" i="5" s="1"/>
  <c r="W1297" i="5"/>
  <c r="AC1297" i="5" s="1"/>
  <c r="X1297" i="5"/>
  <c r="AD1297" i="5" s="1"/>
  <c r="V1297" i="5"/>
  <c r="AB1297" i="5" s="1"/>
  <c r="W1254" i="5"/>
  <c r="AC1254" i="5" s="1"/>
  <c r="X1254" i="5"/>
  <c r="AD1254" i="5" s="1"/>
  <c r="V1254" i="5"/>
  <c r="AB1254" i="5" s="1"/>
  <c r="W1252" i="5"/>
  <c r="AC1252" i="5" s="1"/>
  <c r="X1252" i="5"/>
  <c r="AD1252" i="5" s="1"/>
  <c r="V1252" i="5"/>
  <c r="AB1252" i="5" s="1"/>
  <c r="W1243" i="5"/>
  <c r="AC1243" i="5" s="1"/>
  <c r="X1243" i="5"/>
  <c r="AD1243" i="5" s="1"/>
  <c r="V1243" i="5"/>
  <c r="AB1243" i="5" s="1"/>
  <c r="W1241" i="5"/>
  <c r="AC1241" i="5" s="1"/>
  <c r="X1241" i="5"/>
  <c r="AD1241" i="5" s="1"/>
  <c r="V1241" i="5"/>
  <c r="AB1241" i="5" s="1"/>
  <c r="W1239" i="5"/>
  <c r="AC1239" i="5" s="1"/>
  <c r="X1239" i="5"/>
  <c r="AD1239" i="5" s="1"/>
  <c r="V1239" i="5"/>
  <c r="AB1239" i="5" s="1"/>
  <c r="W1185" i="5"/>
  <c r="AC1185" i="5" s="1"/>
  <c r="X1185" i="5"/>
  <c r="AD1185" i="5" s="1"/>
  <c r="V1185" i="5"/>
  <c r="AB1185" i="5" s="1"/>
  <c r="W1183" i="5"/>
  <c r="AC1183" i="5" s="1"/>
  <c r="X1183" i="5"/>
  <c r="AD1183" i="5" s="1"/>
  <c r="V1183" i="5"/>
  <c r="AB1183" i="5" s="1"/>
  <c r="W1174" i="5"/>
  <c r="AC1174" i="5" s="1"/>
  <c r="X1174" i="5"/>
  <c r="AD1174" i="5" s="1"/>
  <c r="V1174" i="5"/>
  <c r="AB1174" i="5" s="1"/>
  <c r="W1172" i="5"/>
  <c r="AC1172" i="5" s="1"/>
  <c r="X1172" i="5"/>
  <c r="AD1172" i="5" s="1"/>
  <c r="V1172" i="5"/>
  <c r="AB1172" i="5" s="1"/>
  <c r="W1170" i="5"/>
  <c r="AC1170" i="5" s="1"/>
  <c r="X1170" i="5"/>
  <c r="AD1170" i="5" s="1"/>
  <c r="V1170" i="5"/>
  <c r="AB1170" i="5" s="1"/>
  <c r="W1125" i="5"/>
  <c r="AC1125" i="5" s="1"/>
  <c r="X1125" i="5"/>
  <c r="AD1125" i="5" s="1"/>
  <c r="V1125" i="5"/>
  <c r="AB1125" i="5" s="1"/>
  <c r="W1123" i="5"/>
  <c r="AC1123" i="5" s="1"/>
  <c r="X1123" i="5"/>
  <c r="AD1123" i="5" s="1"/>
  <c r="V1123" i="5"/>
  <c r="AB1123" i="5" s="1"/>
  <c r="W1114" i="5"/>
  <c r="AC1114" i="5" s="1"/>
  <c r="X1114" i="5"/>
  <c r="AD1114" i="5" s="1"/>
  <c r="V1114" i="5"/>
  <c r="AB1114" i="5" s="1"/>
  <c r="W1112" i="5"/>
  <c r="AC1112" i="5" s="1"/>
  <c r="X1112" i="5"/>
  <c r="AD1112" i="5" s="1"/>
  <c r="V1112" i="5"/>
  <c r="AB1112" i="5" s="1"/>
  <c r="W1110" i="5"/>
  <c r="AC1110" i="5" s="1"/>
  <c r="X1110" i="5"/>
  <c r="AD1110" i="5" s="1"/>
  <c r="V1110" i="5"/>
  <c r="AB1110" i="5" s="1"/>
  <c r="W929" i="5"/>
  <c r="AC929" i="5" s="1"/>
  <c r="X929" i="5"/>
  <c r="AD929" i="5" s="1"/>
  <c r="V929" i="5"/>
  <c r="AB929" i="5" s="1"/>
  <c r="W927" i="5"/>
  <c r="AC927" i="5" s="1"/>
  <c r="X927" i="5"/>
  <c r="AD927" i="5" s="1"/>
  <c r="V927" i="5"/>
  <c r="AB927" i="5" s="1"/>
  <c r="W903" i="5"/>
  <c r="AC903" i="5" s="1"/>
  <c r="X903" i="5"/>
  <c r="AD903" i="5" s="1"/>
  <c r="W901" i="5"/>
  <c r="AC901" i="5" s="1"/>
  <c r="X901" i="5"/>
  <c r="AD901" i="5" s="1"/>
  <c r="V903" i="5"/>
  <c r="AB903" i="5" s="1"/>
  <c r="V901" i="5"/>
  <c r="AB901" i="5" s="1"/>
  <c r="W879" i="5"/>
  <c r="AC879" i="5" s="1"/>
  <c r="X879" i="5"/>
  <c r="AD879" i="5" s="1"/>
  <c r="V879" i="5"/>
  <c r="AB879" i="5" s="1"/>
  <c r="W877" i="5"/>
  <c r="AC877" i="5" s="1"/>
  <c r="X877" i="5"/>
  <c r="AD877" i="5" s="1"/>
  <c r="V877" i="5"/>
  <c r="AB877" i="5" s="1"/>
  <c r="W874" i="5"/>
  <c r="AC874" i="5" s="1"/>
  <c r="X874" i="5"/>
  <c r="AD874" i="5" s="1"/>
  <c r="V874" i="5"/>
  <c r="AB874" i="5" s="1"/>
  <c r="W872" i="5"/>
  <c r="AC872" i="5" s="1"/>
  <c r="X872" i="5"/>
  <c r="AD872" i="5" s="1"/>
  <c r="V872" i="5"/>
  <c r="AB872" i="5" s="1"/>
  <c r="W866" i="5"/>
  <c r="AC866" i="5" s="1"/>
  <c r="X866" i="5"/>
  <c r="AD866" i="5" s="1"/>
  <c r="V866" i="5"/>
  <c r="AB866" i="5" s="1"/>
  <c r="W862" i="5"/>
  <c r="AC862" i="5" s="1"/>
  <c r="X862" i="5"/>
  <c r="AD862" i="5" s="1"/>
  <c r="V862" i="5"/>
  <c r="AB862" i="5" s="1"/>
  <c r="W860" i="5"/>
  <c r="AC860" i="5" s="1"/>
  <c r="X860" i="5"/>
  <c r="AD860" i="5" s="1"/>
  <c r="V860" i="5"/>
  <c r="AB860" i="5" s="1"/>
  <c r="W599" i="5"/>
  <c r="AC599" i="5" s="1"/>
  <c r="X599" i="5"/>
  <c r="AD599" i="5" s="1"/>
  <c r="V599" i="5"/>
  <c r="AB599" i="5" s="1"/>
  <c r="W443" i="5"/>
  <c r="AC443" i="5" s="1"/>
  <c r="X443" i="5"/>
  <c r="AD443" i="5" s="1"/>
  <c r="V443" i="5"/>
  <c r="AB443" i="5" s="1"/>
  <c r="W441" i="5"/>
  <c r="AC441" i="5" s="1"/>
  <c r="X441" i="5"/>
  <c r="AD441" i="5" s="1"/>
  <c r="V441" i="5"/>
  <c r="AB441" i="5" s="1"/>
  <c r="W391" i="5"/>
  <c r="AC391" i="5" s="1"/>
  <c r="X391" i="5"/>
  <c r="AD391" i="5" s="1"/>
  <c r="V391" i="5"/>
  <c r="AB391" i="5" s="1"/>
  <c r="W389" i="5"/>
  <c r="AC389" i="5" s="1"/>
  <c r="X389" i="5"/>
  <c r="AD389" i="5" s="1"/>
  <c r="V389" i="5"/>
  <c r="AB389" i="5" s="1"/>
  <c r="W350" i="5"/>
  <c r="AC350" i="5" s="1"/>
  <c r="X350" i="5"/>
  <c r="AD350" i="5" s="1"/>
  <c r="V350" i="5"/>
  <c r="AB350" i="5" s="1"/>
  <c r="W348" i="5"/>
  <c r="AC348" i="5" s="1"/>
  <c r="X348" i="5"/>
  <c r="AD348" i="5" s="1"/>
  <c r="V348" i="5"/>
  <c r="AB348" i="5" s="1"/>
  <c r="W314" i="5"/>
  <c r="AC314" i="5" s="1"/>
  <c r="X314" i="5"/>
  <c r="AD314" i="5" s="1"/>
  <c r="V314" i="5"/>
  <c r="AB314" i="5" s="1"/>
  <c r="W312" i="5"/>
  <c r="AC312" i="5" s="1"/>
  <c r="X312" i="5"/>
  <c r="AD312" i="5" s="1"/>
  <c r="V312" i="5"/>
  <c r="AB312" i="5" s="1"/>
  <c r="W288" i="5"/>
  <c r="AC288" i="5" s="1"/>
  <c r="X288" i="5"/>
  <c r="AD288" i="5" s="1"/>
  <c r="V288" i="5"/>
  <c r="AB288" i="5" s="1"/>
  <c r="W286" i="5"/>
  <c r="AC286" i="5" s="1"/>
  <c r="X286" i="5"/>
  <c r="AD286" i="5" s="1"/>
  <c r="V286" i="5"/>
  <c r="AB286" i="5" s="1"/>
  <c r="W281" i="5"/>
  <c r="AC281" i="5" s="1"/>
  <c r="X281" i="5"/>
  <c r="AD281" i="5" s="1"/>
  <c r="V281" i="5"/>
  <c r="AB281" i="5" s="1"/>
  <c r="W279" i="5"/>
  <c r="AC279" i="5" s="1"/>
  <c r="X279" i="5"/>
  <c r="AD279" i="5" s="1"/>
  <c r="V279" i="5"/>
  <c r="AB279" i="5" s="1"/>
  <c r="W236" i="5"/>
  <c r="AC236" i="5" s="1"/>
  <c r="X236" i="5"/>
  <c r="AD236" i="5" s="1"/>
  <c r="V236" i="5"/>
  <c r="AB236" i="5" s="1"/>
  <c r="W232" i="5"/>
  <c r="AC232" i="5" s="1"/>
  <c r="X232" i="5"/>
  <c r="AD232" i="5" s="1"/>
  <c r="V232" i="5"/>
  <c r="AB232" i="5" s="1"/>
  <c r="W156" i="5"/>
  <c r="AC156" i="5" s="1"/>
  <c r="X156" i="5"/>
  <c r="AD156" i="5" s="1"/>
  <c r="V156" i="5"/>
  <c r="AB156" i="5" s="1"/>
  <c r="W154" i="5"/>
  <c r="AC154" i="5" s="1"/>
  <c r="X154" i="5"/>
  <c r="AD154" i="5" s="1"/>
  <c r="V154" i="5"/>
  <c r="AB154" i="5" s="1"/>
  <c r="W151" i="5"/>
  <c r="AC151" i="5" s="1"/>
  <c r="X151" i="5"/>
  <c r="AD151" i="5" s="1"/>
  <c r="V151" i="5"/>
  <c r="AB151" i="5" s="1"/>
  <c r="W149" i="5"/>
  <c r="AC149" i="5" s="1"/>
  <c r="X149" i="5"/>
  <c r="AD149" i="5" s="1"/>
  <c r="V149" i="5"/>
  <c r="AB149" i="5" s="1"/>
  <c r="W135" i="5"/>
  <c r="AC135" i="5" s="1"/>
  <c r="X135" i="5"/>
  <c r="AD135" i="5" s="1"/>
  <c r="V135" i="5"/>
  <c r="AB135" i="5" s="1"/>
  <c r="W133" i="5"/>
  <c r="AC133" i="5" s="1"/>
  <c r="X133" i="5"/>
  <c r="AD133" i="5" s="1"/>
  <c r="V133" i="5"/>
  <c r="AB133" i="5" s="1"/>
  <c r="W131" i="5"/>
  <c r="AC131" i="5" s="1"/>
  <c r="X131" i="5"/>
  <c r="AD131" i="5" s="1"/>
  <c r="V131" i="5"/>
  <c r="AB131" i="5" s="1"/>
  <c r="V1514" i="5" l="1"/>
  <c r="AB1514" i="5" s="1"/>
  <c r="V1486" i="5"/>
  <c r="AB1486" i="5" s="1"/>
  <c r="X1514" i="5"/>
  <c r="AD1514" i="5" s="1"/>
  <c r="X1486" i="5"/>
  <c r="AD1486" i="5" s="1"/>
  <c r="W1514" i="5"/>
  <c r="AC1514" i="5" s="1"/>
  <c r="W1486" i="5"/>
  <c r="AC1486" i="5" s="1"/>
  <c r="W745" i="5"/>
  <c r="AC745" i="5" s="1"/>
  <c r="V745" i="5"/>
  <c r="AB745" i="5" s="1"/>
  <c r="X745" i="5"/>
  <c r="AD745" i="5" s="1"/>
  <c r="V21" i="5"/>
  <c r="AB21" i="5" s="1"/>
  <c r="V59" i="5"/>
  <c r="AB59" i="5" s="1"/>
  <c r="X93" i="5"/>
  <c r="AD93" i="5" s="1"/>
  <c r="X94" i="5"/>
  <c r="AD94" i="5" s="1"/>
  <c r="V167" i="5"/>
  <c r="AB167" i="5" s="1"/>
  <c r="V168" i="5"/>
  <c r="AB168" i="5" s="1"/>
  <c r="V198" i="5"/>
  <c r="AB198" i="5" s="1"/>
  <c r="V199" i="5"/>
  <c r="AB199" i="5" s="1"/>
  <c r="V328" i="5"/>
  <c r="AB328" i="5" s="1"/>
  <c r="V329" i="5"/>
  <c r="AB329" i="5" s="1"/>
  <c r="V456" i="5"/>
  <c r="AB456" i="5" s="1"/>
  <c r="V457" i="5"/>
  <c r="AB457" i="5" s="1"/>
  <c r="V490" i="5"/>
  <c r="AB490" i="5" s="1"/>
  <c r="V491" i="5"/>
  <c r="AB491" i="5" s="1"/>
  <c r="W636" i="5"/>
  <c r="AC636" i="5" s="1"/>
  <c r="W637" i="5"/>
  <c r="AC637" i="5" s="1"/>
  <c r="W496" i="5"/>
  <c r="AC496" i="5" s="1"/>
  <c r="W498" i="5"/>
  <c r="AC498" i="5" s="1"/>
  <c r="X746" i="5"/>
  <c r="AD746" i="5" s="1"/>
  <c r="W670" i="5"/>
  <c r="AC670" i="5" s="1"/>
  <c r="W768" i="5"/>
  <c r="AC768" i="5" s="1"/>
  <c r="W769" i="5"/>
  <c r="AC769" i="5" s="1"/>
  <c r="X555" i="5"/>
  <c r="AD555" i="5" s="1"/>
  <c r="X556" i="5"/>
  <c r="AD556" i="5" s="1"/>
  <c r="W559" i="5"/>
  <c r="AC559" i="5" s="1"/>
  <c r="W560" i="5"/>
  <c r="AC560" i="5" s="1"/>
  <c r="V625" i="5"/>
  <c r="AB625" i="5" s="1"/>
  <c r="X569" i="5"/>
  <c r="AD569" i="5" s="1"/>
  <c r="W838" i="5"/>
  <c r="AC838" i="5" s="1"/>
  <c r="V588" i="5"/>
  <c r="AB588" i="5" s="1"/>
  <c r="W607" i="5"/>
  <c r="AC607" i="5" s="1"/>
  <c r="W608" i="5"/>
  <c r="AC608" i="5" s="1"/>
  <c r="X597" i="5"/>
  <c r="AD597" i="5" s="1"/>
  <c r="X598" i="5"/>
  <c r="AD598" i="5" s="1"/>
  <c r="V546" i="5"/>
  <c r="AB546" i="5" s="1"/>
  <c r="V547" i="5"/>
  <c r="AB547" i="5" s="1"/>
  <c r="W477" i="5"/>
  <c r="AC477" i="5" s="1"/>
  <c r="W478" i="5"/>
  <c r="AC478" i="5" s="1"/>
  <c r="X502" i="5"/>
  <c r="AD502" i="5" s="1"/>
  <c r="X503" i="5"/>
  <c r="AD503" i="5" s="1"/>
  <c r="V807" i="5"/>
  <c r="AB807" i="5" s="1"/>
  <c r="V855" i="5"/>
  <c r="AB855" i="5" s="1"/>
  <c r="V856" i="5"/>
  <c r="AB856" i="5" s="1"/>
  <c r="V923" i="5"/>
  <c r="AB923" i="5" s="1"/>
  <c r="X950" i="5"/>
  <c r="AD950" i="5" s="1"/>
  <c r="V986" i="5"/>
  <c r="AB986" i="5" s="1"/>
  <c r="V987" i="5"/>
  <c r="AB987" i="5" s="1"/>
  <c r="V1074" i="5"/>
  <c r="AB1074" i="5" s="1"/>
  <c r="V1131" i="5"/>
  <c r="AB1131" i="5" s="1"/>
  <c r="V1153" i="5"/>
  <c r="AB1153" i="5" s="1"/>
  <c r="V1222" i="5"/>
  <c r="AB1222" i="5" s="1"/>
  <c r="V1223" i="5"/>
  <c r="AB1223" i="5" s="1"/>
  <c r="V1324" i="5"/>
  <c r="AB1324" i="5" s="1"/>
  <c r="V1424" i="5"/>
  <c r="AB1424" i="5" s="1"/>
  <c r="V1501" i="5"/>
  <c r="AB1501" i="5" s="1"/>
  <c r="V1502" i="5"/>
  <c r="AB1502" i="5" s="1"/>
  <c r="V86" i="5"/>
  <c r="AB86" i="5" s="1"/>
  <c r="V87" i="5"/>
  <c r="AB87" i="5" s="1"/>
  <c r="W93" i="5"/>
  <c r="AC93" i="5" s="1"/>
  <c r="W94" i="5"/>
  <c r="AC94" i="5" s="1"/>
  <c r="V115" i="5"/>
  <c r="AB115" i="5" s="1"/>
  <c r="V116" i="5"/>
  <c r="AB116" i="5" s="1"/>
  <c r="V142" i="5"/>
  <c r="AB142" i="5" s="1"/>
  <c r="V176" i="5"/>
  <c r="AB176" i="5" s="1"/>
  <c r="V177" i="5"/>
  <c r="AB177" i="5" s="1"/>
  <c r="V241" i="5"/>
  <c r="AB241" i="5" s="1"/>
  <c r="V242" i="5"/>
  <c r="AB242" i="5" s="1"/>
  <c r="V322" i="5"/>
  <c r="AB322" i="5" s="1"/>
  <c r="V451" i="5"/>
  <c r="AB451" i="5" s="1"/>
  <c r="X490" i="5"/>
  <c r="AD490" i="5" s="1"/>
  <c r="X491" i="5"/>
  <c r="AD491" i="5" s="1"/>
  <c r="V528" i="5"/>
  <c r="AB528" i="5" s="1"/>
  <c r="V529" i="5"/>
  <c r="AB529" i="5" s="1"/>
  <c r="W534" i="5"/>
  <c r="AC534" i="5" s="1"/>
  <c r="W535" i="5"/>
  <c r="AC535" i="5" s="1"/>
  <c r="V658" i="5"/>
  <c r="AB658" i="5" s="1"/>
  <c r="X750" i="5"/>
  <c r="AD750" i="5" s="1"/>
  <c r="X751" i="5"/>
  <c r="AD751" i="5" s="1"/>
  <c r="W557" i="5"/>
  <c r="AC557" i="5" s="1"/>
  <c r="V563" i="5"/>
  <c r="AB563" i="5" s="1"/>
  <c r="X625" i="5"/>
  <c r="AD625" i="5" s="1"/>
  <c r="W568" i="5"/>
  <c r="AC568" i="5" s="1"/>
  <c r="W569" i="5"/>
  <c r="AC569" i="5" s="1"/>
  <c r="V585" i="5"/>
  <c r="AB585" i="5" s="1"/>
  <c r="X588" i="5"/>
  <c r="AD588" i="5" s="1"/>
  <c r="V609" i="5"/>
  <c r="AB609" i="5" s="1"/>
  <c r="V610" i="5"/>
  <c r="AB610" i="5" s="1"/>
  <c r="W597" i="5"/>
  <c r="AC597" i="5" s="1"/>
  <c r="W598" i="5"/>
  <c r="AC598" i="5" s="1"/>
  <c r="X811" i="5"/>
  <c r="AD811" i="5" s="1"/>
  <c r="V814" i="5"/>
  <c r="AB814" i="5" s="1"/>
  <c r="X572" i="5"/>
  <c r="AD572" i="5" s="1"/>
  <c r="X573" i="5"/>
  <c r="AD573" i="5" s="1"/>
  <c r="X546" i="5"/>
  <c r="AD546" i="5" s="1"/>
  <c r="X547" i="5"/>
  <c r="AD547" i="5" s="1"/>
  <c r="V485" i="5"/>
  <c r="AB485" i="5" s="1"/>
  <c r="W502" i="5"/>
  <c r="AC502" i="5" s="1"/>
  <c r="W503" i="5"/>
  <c r="AC503" i="5" s="1"/>
  <c r="W520" i="5"/>
  <c r="AC520" i="5" s="1"/>
  <c r="V849" i="5"/>
  <c r="AB849" i="5" s="1"/>
  <c r="V917" i="5"/>
  <c r="AB917" i="5" s="1"/>
  <c r="V918" i="5"/>
  <c r="AB918" i="5" s="1"/>
  <c r="V937" i="5"/>
  <c r="AB937" i="5" s="1"/>
  <c r="V938" i="5"/>
  <c r="AB938" i="5" s="1"/>
  <c r="W950" i="5"/>
  <c r="AC950" i="5" s="1"/>
  <c r="V1026" i="5"/>
  <c r="AB1026" i="5" s="1"/>
  <c r="V1068" i="5"/>
  <c r="AB1068" i="5" s="1"/>
  <c r="V1069" i="5"/>
  <c r="AB1069" i="5" s="1"/>
  <c r="V1148" i="5"/>
  <c r="AB1148" i="5" s="1"/>
  <c r="V1318" i="5"/>
  <c r="AB1318" i="5" s="1"/>
  <c r="V1352" i="5"/>
  <c r="AB1352" i="5" s="1"/>
  <c r="V1353" i="5"/>
  <c r="AB1353" i="5" s="1"/>
  <c r="V1387" i="5"/>
  <c r="AB1387" i="5" s="1"/>
  <c r="V1441" i="5"/>
  <c r="AB1441" i="5" s="1"/>
  <c r="V1442" i="5"/>
  <c r="AB1442" i="5" s="1"/>
  <c r="V1455" i="5"/>
  <c r="AB1455" i="5" s="1"/>
  <c r="V1456" i="5"/>
  <c r="AB1456" i="5" s="1"/>
  <c r="V1549" i="5"/>
  <c r="AB1549" i="5" s="1"/>
  <c r="V1550" i="5"/>
  <c r="AB1550" i="5" s="1"/>
  <c r="X1575" i="5"/>
  <c r="AD1575" i="5" s="1"/>
  <c r="V1589" i="5"/>
  <c r="AB1589" i="5" s="1"/>
  <c r="V1660" i="5"/>
  <c r="AB1660" i="5" s="1"/>
  <c r="V1661" i="5"/>
  <c r="AB1661" i="5" s="1"/>
  <c r="V1675" i="5"/>
  <c r="AB1675" i="5" s="1"/>
  <c r="V1676" i="5"/>
  <c r="AB1676" i="5" s="1"/>
  <c r="V40" i="5"/>
  <c r="AB40" i="5" s="1"/>
  <c r="V41" i="5"/>
  <c r="AB41" i="5" s="1"/>
  <c r="V83" i="5"/>
  <c r="AB83" i="5" s="1"/>
  <c r="V84" i="5"/>
  <c r="AB84" i="5" s="1"/>
  <c r="V173" i="5"/>
  <c r="AB173" i="5" s="1"/>
  <c r="V174" i="5"/>
  <c r="AB174" i="5" s="1"/>
  <c r="V189" i="5"/>
  <c r="AB189" i="5" s="1"/>
  <c r="V190" i="5"/>
  <c r="AB190" i="5" s="1"/>
  <c r="V252" i="5"/>
  <c r="AB252" i="5" s="1"/>
  <c r="V344" i="5"/>
  <c r="AB344" i="5" s="1"/>
  <c r="V345" i="5"/>
  <c r="AB345" i="5" s="1"/>
  <c r="V472" i="5"/>
  <c r="AB472" i="5" s="1"/>
  <c r="W490" i="5"/>
  <c r="AC490" i="5" s="1"/>
  <c r="W491" i="5"/>
  <c r="AC491" i="5" s="1"/>
  <c r="V637" i="5"/>
  <c r="AB637" i="5" s="1"/>
  <c r="X528" i="5"/>
  <c r="AD528" i="5" s="1"/>
  <c r="X529" i="5"/>
  <c r="AD529" i="5" s="1"/>
  <c r="W530" i="5"/>
  <c r="AC530" i="5" s="1"/>
  <c r="W531" i="5"/>
  <c r="AC531" i="5" s="1"/>
  <c r="W660" i="5"/>
  <c r="AC660" i="5" s="1"/>
  <c r="W661" i="5"/>
  <c r="AC661" i="5" s="1"/>
  <c r="V670" i="5"/>
  <c r="AB670" i="5" s="1"/>
  <c r="X748" i="5"/>
  <c r="AD748" i="5" s="1"/>
  <c r="X749" i="5"/>
  <c r="AD749" i="5" s="1"/>
  <c r="V769" i="5"/>
  <c r="AB769" i="5" s="1"/>
  <c r="W793" i="5"/>
  <c r="AC793" i="5" s="1"/>
  <c r="W794" i="5"/>
  <c r="AC794" i="5" s="1"/>
  <c r="X561" i="5"/>
  <c r="AD561" i="5" s="1"/>
  <c r="X563" i="5"/>
  <c r="AD563" i="5" s="1"/>
  <c r="V838" i="5"/>
  <c r="AB838" i="5" s="1"/>
  <c r="W588" i="5"/>
  <c r="AC588" i="5" s="1"/>
  <c r="X609" i="5"/>
  <c r="AD609" i="5" s="1"/>
  <c r="X610" i="5"/>
  <c r="AD610" i="5" s="1"/>
  <c r="W611" i="5"/>
  <c r="AC611" i="5" s="1"/>
  <c r="W612" i="5"/>
  <c r="AC612" i="5" s="1"/>
  <c r="W809" i="5"/>
  <c r="AC809" i="5" s="1"/>
  <c r="W811" i="5"/>
  <c r="AC811" i="5" s="1"/>
  <c r="V823" i="5"/>
  <c r="AB823" i="5" s="1"/>
  <c r="X812" i="5"/>
  <c r="AD812" i="5" s="1"/>
  <c r="X814" i="5"/>
  <c r="AD814" i="5" s="1"/>
  <c r="W817" i="5"/>
  <c r="AC817" i="5" s="1"/>
  <c r="X544" i="5"/>
  <c r="AD544" i="5" s="1"/>
  <c r="X545" i="5"/>
  <c r="AD545" i="5" s="1"/>
  <c r="W546" i="5"/>
  <c r="AC546" i="5" s="1"/>
  <c r="W547" i="5"/>
  <c r="AC547" i="5" s="1"/>
  <c r="V478" i="5"/>
  <c r="AB478" i="5" s="1"/>
  <c r="X485" i="5"/>
  <c r="AD485" i="5" s="1"/>
  <c r="W500" i="5"/>
  <c r="AC500" i="5" s="1"/>
  <c r="W501" i="5"/>
  <c r="AC501" i="5" s="1"/>
  <c r="V505" i="5"/>
  <c r="AB505" i="5" s="1"/>
  <c r="V506" i="5"/>
  <c r="AB506" i="5" s="1"/>
  <c r="X507" i="5"/>
  <c r="AD507" i="5" s="1"/>
  <c r="X508" i="5"/>
  <c r="AD508" i="5" s="1"/>
  <c r="W807" i="5"/>
  <c r="AC807" i="5" s="1"/>
  <c r="V844" i="5"/>
  <c r="AB844" i="5" s="1"/>
  <c r="W855" i="5"/>
  <c r="AC855" i="5" s="1"/>
  <c r="W856" i="5"/>
  <c r="AC856" i="5" s="1"/>
  <c r="V889" i="5"/>
  <c r="AB889" i="5" s="1"/>
  <c r="V914" i="5"/>
  <c r="AB914" i="5" s="1"/>
  <c r="V915" i="5"/>
  <c r="AB915" i="5" s="1"/>
  <c r="W940" i="5"/>
  <c r="AC940" i="5" s="1"/>
  <c r="W941" i="5"/>
  <c r="AC941" i="5" s="1"/>
  <c r="V955" i="5"/>
  <c r="AB955" i="5" s="1"/>
  <c r="V998" i="5"/>
  <c r="AB998" i="5" s="1"/>
  <c r="V1063" i="5"/>
  <c r="AB1063" i="5" s="1"/>
  <c r="X1068" i="5"/>
  <c r="AD1068" i="5" s="1"/>
  <c r="X1069" i="5"/>
  <c r="AD1069" i="5" s="1"/>
  <c r="V1080" i="5"/>
  <c r="AB1080" i="5" s="1"/>
  <c r="V1081" i="5"/>
  <c r="AB1081" i="5" s="1"/>
  <c r="X1083" i="5"/>
  <c r="AD1083" i="5" s="1"/>
  <c r="X1084" i="5"/>
  <c r="AD1084" i="5" s="1"/>
  <c r="V1143" i="5"/>
  <c r="AB1143" i="5" s="1"/>
  <c r="V1162" i="5"/>
  <c r="AB1162" i="5" s="1"/>
  <c r="V1163" i="5"/>
  <c r="AB1163" i="5" s="1"/>
  <c r="V1176" i="5"/>
  <c r="AB1176" i="5" s="1"/>
  <c r="V1177" i="5"/>
  <c r="AB1177" i="5" s="1"/>
  <c r="V1197" i="5"/>
  <c r="AB1197" i="5" s="1"/>
  <c r="V1232" i="5"/>
  <c r="AB1232" i="5" s="1"/>
  <c r="V1245" i="5"/>
  <c r="AB1245" i="5" s="1"/>
  <c r="V1246" i="5"/>
  <c r="AB1246" i="5" s="1"/>
  <c r="V1266" i="5"/>
  <c r="AB1266" i="5" s="1"/>
  <c r="V1349" i="5"/>
  <c r="AB1349" i="5" s="1"/>
  <c r="V1350" i="5"/>
  <c r="AB1350" i="5" s="1"/>
  <c r="V1381" i="5"/>
  <c r="AB1381" i="5" s="1"/>
  <c r="V1438" i="5"/>
  <c r="AB1438" i="5" s="1"/>
  <c r="V1439" i="5"/>
  <c r="AB1439" i="5" s="1"/>
  <c r="V1475" i="5"/>
  <c r="AB1475" i="5" s="1"/>
  <c r="V1545" i="5"/>
  <c r="AB1545" i="5" s="1"/>
  <c r="W1575" i="5"/>
  <c r="AC1575" i="5" s="1"/>
  <c r="V1602" i="5"/>
  <c r="AB1602" i="5" s="1"/>
  <c r="V1603" i="5"/>
  <c r="AB1603" i="5" s="1"/>
  <c r="V1650" i="5"/>
  <c r="AB1650" i="5" s="1"/>
  <c r="X1660" i="5"/>
  <c r="AD1660" i="5" s="1"/>
  <c r="X1661" i="5"/>
  <c r="AD1661" i="5" s="1"/>
  <c r="X1675" i="5"/>
  <c r="AD1675" i="5" s="1"/>
  <c r="X1676" i="5"/>
  <c r="AD1676" i="5" s="1"/>
  <c r="X78" i="5"/>
  <c r="AD78" i="5" s="1"/>
  <c r="X81" i="5"/>
  <c r="AD81" i="5" s="1"/>
  <c r="V96" i="5"/>
  <c r="AB96" i="5" s="1"/>
  <c r="V97" i="5"/>
  <c r="AB97" i="5" s="1"/>
  <c r="V105" i="5"/>
  <c r="AB105" i="5" s="1"/>
  <c r="V106" i="5"/>
  <c r="AB106" i="5" s="1"/>
  <c r="V183" i="5"/>
  <c r="AB183" i="5" s="1"/>
  <c r="V184" i="5"/>
  <c r="AB184" i="5" s="1"/>
  <c r="V244" i="5"/>
  <c r="AB244" i="5" s="1"/>
  <c r="V245" i="5"/>
  <c r="AB245" i="5" s="1"/>
  <c r="V299" i="5"/>
  <c r="AB299" i="5" s="1"/>
  <c r="V402" i="5"/>
  <c r="AB402" i="5" s="1"/>
  <c r="V403" i="5"/>
  <c r="AB403" i="5" s="1"/>
  <c r="V424" i="5"/>
  <c r="AB424" i="5" s="1"/>
  <c r="V425" i="5"/>
  <c r="AB425" i="5" s="1"/>
  <c r="W472" i="5"/>
  <c r="AC472" i="5" s="1"/>
  <c r="X494" i="5"/>
  <c r="AD494" i="5" s="1"/>
  <c r="X495" i="5"/>
  <c r="AD495" i="5" s="1"/>
  <c r="V530" i="5"/>
  <c r="AB530" i="5" s="1"/>
  <c r="V531" i="5"/>
  <c r="AB531" i="5" s="1"/>
  <c r="X534" i="5"/>
  <c r="AD534" i="5" s="1"/>
  <c r="X535" i="5"/>
  <c r="AD535" i="5" s="1"/>
  <c r="V661" i="5"/>
  <c r="AB661" i="5" s="1"/>
  <c r="V750" i="5"/>
  <c r="AB750" i="5" s="1"/>
  <c r="V751" i="5"/>
  <c r="AB751" i="5" s="1"/>
  <c r="X752" i="5"/>
  <c r="AD752" i="5" s="1"/>
  <c r="X753" i="5"/>
  <c r="AD753" i="5" s="1"/>
  <c r="V794" i="5"/>
  <c r="AB794" i="5" s="1"/>
  <c r="X616" i="5"/>
  <c r="AD616" i="5" s="1"/>
  <c r="V611" i="5"/>
  <c r="AB611" i="5" s="1"/>
  <c r="V612" i="5"/>
  <c r="AB612" i="5" s="1"/>
  <c r="V811" i="5"/>
  <c r="AB811" i="5" s="1"/>
  <c r="X801" i="5"/>
  <c r="AD801" i="5" s="1"/>
  <c r="W823" i="5"/>
  <c r="AC823" i="5" s="1"/>
  <c r="V817" i="5"/>
  <c r="AB817" i="5" s="1"/>
  <c r="V574" i="5"/>
  <c r="AB574" i="5" s="1"/>
  <c r="V575" i="5"/>
  <c r="AB575" i="5" s="1"/>
  <c r="W574" i="5"/>
  <c r="AC574" i="5" s="1"/>
  <c r="W575" i="5"/>
  <c r="AC575" i="5" s="1"/>
  <c r="X514" i="5"/>
  <c r="AD514" i="5" s="1"/>
  <c r="V500" i="5"/>
  <c r="AB500" i="5" s="1"/>
  <c r="V501" i="5"/>
  <c r="AB501" i="5" s="1"/>
  <c r="W505" i="5"/>
  <c r="AC505" i="5" s="1"/>
  <c r="W506" i="5"/>
  <c r="AC506" i="5" s="1"/>
  <c r="X520" i="5"/>
  <c r="AD520" i="5" s="1"/>
  <c r="V940" i="5"/>
  <c r="AB940" i="5" s="1"/>
  <c r="V941" i="5"/>
  <c r="AB941" i="5" s="1"/>
  <c r="V1039" i="5"/>
  <c r="AB1039" i="5" s="1"/>
  <c r="V1040" i="5"/>
  <c r="AB1040" i="5" s="1"/>
  <c r="V1089" i="5"/>
  <c r="AB1089" i="5" s="1"/>
  <c r="V1289" i="5"/>
  <c r="AB1289" i="5" s="1"/>
  <c r="V1290" i="5"/>
  <c r="AB1290" i="5" s="1"/>
  <c r="V1303" i="5"/>
  <c r="AB1303" i="5" s="1"/>
  <c r="V1304" i="5"/>
  <c r="AB1304" i="5" s="1"/>
  <c r="V1392" i="5"/>
  <c r="AB1392" i="5" s="1"/>
  <c r="V1393" i="5"/>
  <c r="AB1393" i="5" s="1"/>
  <c r="V1533" i="5"/>
  <c r="AB1533" i="5" s="1"/>
  <c r="V1552" i="5"/>
  <c r="AB1552" i="5" s="1"/>
  <c r="V1553" i="5"/>
  <c r="AB1553" i="5" s="1"/>
  <c r="V1566" i="5"/>
  <c r="AB1566" i="5" s="1"/>
  <c r="V1567" i="5"/>
  <c r="AB1567" i="5" s="1"/>
  <c r="V1595" i="5"/>
  <c r="AB1595" i="5" s="1"/>
  <c r="V43" i="5"/>
  <c r="AB43" i="5" s="1"/>
  <c r="V44" i="5"/>
  <c r="AB44" i="5" s="1"/>
  <c r="W78" i="5"/>
  <c r="AC78" i="5" s="1"/>
  <c r="W81" i="5"/>
  <c r="AC81" i="5" s="1"/>
  <c r="V102" i="5"/>
  <c r="AB102" i="5" s="1"/>
  <c r="V103" i="5"/>
  <c r="AB103" i="5" s="1"/>
  <c r="V195" i="5"/>
  <c r="AB195" i="5" s="1"/>
  <c r="V196" i="5"/>
  <c r="AB196" i="5" s="1"/>
  <c r="V216" i="5"/>
  <c r="AB216" i="5" s="1"/>
  <c r="V259" i="5"/>
  <c r="AB259" i="5" s="1"/>
  <c r="V396" i="5"/>
  <c r="AB396" i="5" s="1"/>
  <c r="V397" i="5"/>
  <c r="AB397" i="5" s="1"/>
  <c r="V421" i="5"/>
  <c r="AB421" i="5" s="1"/>
  <c r="V422" i="5"/>
  <c r="AB422" i="5" s="1"/>
  <c r="V488" i="5"/>
  <c r="AB488" i="5" s="1"/>
  <c r="V489" i="5"/>
  <c r="AB489" i="5" s="1"/>
  <c r="W494" i="5"/>
  <c r="AC494" i="5" s="1"/>
  <c r="W495" i="5"/>
  <c r="AC495" i="5" s="1"/>
  <c r="X530" i="5"/>
  <c r="AD530" i="5" s="1"/>
  <c r="X531" i="5"/>
  <c r="AD531" i="5" s="1"/>
  <c r="X661" i="5"/>
  <c r="AD661" i="5" s="1"/>
  <c r="W746" i="5"/>
  <c r="AC746" i="5" s="1"/>
  <c r="V748" i="5"/>
  <c r="AB748" i="5" s="1"/>
  <c r="V749" i="5"/>
  <c r="AB749" i="5" s="1"/>
  <c r="W752" i="5"/>
  <c r="AC752" i="5" s="1"/>
  <c r="W753" i="5"/>
  <c r="AC753" i="5" s="1"/>
  <c r="V772" i="5"/>
  <c r="AB772" i="5" s="1"/>
  <c r="X794" i="5"/>
  <c r="AD794" i="5" s="1"/>
  <c r="W616" i="5"/>
  <c r="AC616" i="5" s="1"/>
  <c r="X611" i="5"/>
  <c r="AD611" i="5" s="1"/>
  <c r="X612" i="5"/>
  <c r="AD612" i="5" s="1"/>
  <c r="V601" i="5"/>
  <c r="AB601" i="5" s="1"/>
  <c r="V602" i="5"/>
  <c r="AB602" i="5" s="1"/>
  <c r="W801" i="5"/>
  <c r="AC801" i="5" s="1"/>
  <c r="X817" i="5"/>
  <c r="AD817" i="5" s="1"/>
  <c r="V544" i="5"/>
  <c r="AB544" i="5" s="1"/>
  <c r="V545" i="5"/>
  <c r="AB545" i="5" s="1"/>
  <c r="W514" i="5"/>
  <c r="AC514" i="5" s="1"/>
  <c r="X500" i="5"/>
  <c r="AD500" i="5" s="1"/>
  <c r="X501" i="5"/>
  <c r="AD501" i="5" s="1"/>
  <c r="V507" i="5"/>
  <c r="AB507" i="5" s="1"/>
  <c r="V508" i="5"/>
  <c r="AB508" i="5" s="1"/>
  <c r="X806" i="5"/>
  <c r="AD806" i="5" s="1"/>
  <c r="X807" i="5"/>
  <c r="AD807" i="5" s="1"/>
  <c r="V868" i="5"/>
  <c r="AB868" i="5" s="1"/>
  <c r="V869" i="5"/>
  <c r="AB869" i="5" s="1"/>
  <c r="X855" i="5"/>
  <c r="AD855" i="5" s="1"/>
  <c r="X856" i="5"/>
  <c r="AD856" i="5" s="1"/>
  <c r="X940" i="5"/>
  <c r="AD940" i="5" s="1"/>
  <c r="X941" i="5"/>
  <c r="AD941" i="5" s="1"/>
  <c r="V960" i="5"/>
  <c r="AB960" i="5" s="1"/>
  <c r="V1083" i="5"/>
  <c r="AB1083" i="5" s="1"/>
  <c r="V1084" i="5"/>
  <c r="AB1084" i="5" s="1"/>
  <c r="V1203" i="5"/>
  <c r="AB1203" i="5" s="1"/>
  <c r="V1286" i="5"/>
  <c r="AB1286" i="5" s="1"/>
  <c r="V1287" i="5"/>
  <c r="AB1287" i="5" s="1"/>
  <c r="V1366" i="5"/>
  <c r="AB1366" i="5" s="1"/>
  <c r="V1367" i="5"/>
  <c r="AB1367" i="5" s="1"/>
  <c r="V1481" i="5"/>
  <c r="AB1481" i="5" s="1"/>
  <c r="V1611" i="5"/>
  <c r="AB1611" i="5" s="1"/>
  <c r="V1627" i="5"/>
  <c r="AB1627" i="5" s="1"/>
  <c r="V99" i="5"/>
  <c r="AB99" i="5" s="1"/>
  <c r="V100" i="5"/>
  <c r="AB100" i="5" s="1"/>
  <c r="V112" i="5"/>
  <c r="AB112" i="5" s="1"/>
  <c r="V113" i="5"/>
  <c r="AB113" i="5" s="1"/>
  <c r="V212" i="5"/>
  <c r="AB212" i="5" s="1"/>
  <c r="V238" i="5"/>
  <c r="AB238" i="5" s="1"/>
  <c r="V239" i="5"/>
  <c r="AB239" i="5" s="1"/>
  <c r="V418" i="5"/>
  <c r="AB418" i="5" s="1"/>
  <c r="V419" i="5"/>
  <c r="AB419" i="5" s="1"/>
  <c r="X488" i="5"/>
  <c r="AD488" i="5" s="1"/>
  <c r="X489" i="5"/>
  <c r="AD489" i="5" s="1"/>
  <c r="V498" i="5"/>
  <c r="AB498" i="5" s="1"/>
  <c r="X656" i="5"/>
  <c r="AD656" i="5" s="1"/>
  <c r="X658" i="5"/>
  <c r="AD658" i="5" s="1"/>
  <c r="W750" i="5"/>
  <c r="AC750" i="5" s="1"/>
  <c r="W751" i="5"/>
  <c r="AC751" i="5" s="1"/>
  <c r="X770" i="5"/>
  <c r="AD770" i="5" s="1"/>
  <c r="X772" i="5"/>
  <c r="AD772" i="5" s="1"/>
  <c r="V560" i="5"/>
  <c r="AB560" i="5" s="1"/>
  <c r="W625" i="5"/>
  <c r="AC625" i="5" s="1"/>
  <c r="X584" i="5"/>
  <c r="AD584" i="5" s="1"/>
  <c r="X585" i="5"/>
  <c r="AD585" i="5" s="1"/>
  <c r="V607" i="5"/>
  <c r="AB607" i="5" s="1"/>
  <c r="V608" i="5"/>
  <c r="AB608" i="5" s="1"/>
  <c r="X601" i="5"/>
  <c r="AD601" i="5" s="1"/>
  <c r="X602" i="5"/>
  <c r="AD602" i="5" s="1"/>
  <c r="W572" i="5"/>
  <c r="AC572" i="5" s="1"/>
  <c r="W573" i="5"/>
  <c r="AC573" i="5" s="1"/>
  <c r="V37" i="5"/>
  <c r="AB37" i="5" s="1"/>
  <c r="V38" i="5"/>
  <c r="AB38" i="5" s="1"/>
  <c r="V78" i="5"/>
  <c r="AB78" i="5" s="1"/>
  <c r="V81" i="5"/>
  <c r="AB81" i="5" s="1"/>
  <c r="V93" i="5"/>
  <c r="AB93" i="5" s="1"/>
  <c r="V94" i="5"/>
  <c r="AB94" i="5" s="1"/>
  <c r="V109" i="5"/>
  <c r="AB109" i="5" s="1"/>
  <c r="V110" i="5"/>
  <c r="AB110" i="5" s="1"/>
  <c r="V170" i="5"/>
  <c r="AB170" i="5" s="1"/>
  <c r="V171" i="5"/>
  <c r="AB171" i="5" s="1"/>
  <c r="V186" i="5"/>
  <c r="AB186" i="5" s="1"/>
  <c r="V187" i="5"/>
  <c r="AB187" i="5" s="1"/>
  <c r="V201" i="5"/>
  <c r="AB201" i="5" s="1"/>
  <c r="V202" i="5"/>
  <c r="AB202" i="5" s="1"/>
  <c r="V247" i="5"/>
  <c r="AB247" i="5" s="1"/>
  <c r="V248" i="5"/>
  <c r="AB248" i="5" s="1"/>
  <c r="V337" i="5"/>
  <c r="AB337" i="5" s="1"/>
  <c r="V338" i="5"/>
  <c r="AB338" i="5" s="1"/>
  <c r="V415" i="5"/>
  <c r="AB415" i="5" s="1"/>
  <c r="V459" i="5"/>
  <c r="AB459" i="5" s="1"/>
  <c r="V460" i="5"/>
  <c r="AB460" i="5" s="1"/>
  <c r="X472" i="5"/>
  <c r="AD472" i="5" s="1"/>
  <c r="W488" i="5"/>
  <c r="AC488" i="5" s="1"/>
  <c r="W489" i="5"/>
  <c r="AC489" i="5" s="1"/>
  <c r="V494" i="5"/>
  <c r="AB494" i="5" s="1"/>
  <c r="V495" i="5"/>
  <c r="AB495" i="5" s="1"/>
  <c r="X637" i="5"/>
  <c r="AD637" i="5" s="1"/>
  <c r="W528" i="5"/>
  <c r="AC528" i="5" s="1"/>
  <c r="W529" i="5"/>
  <c r="AC529" i="5" s="1"/>
  <c r="V534" i="5"/>
  <c r="AB534" i="5" s="1"/>
  <c r="V535" i="5"/>
  <c r="AB535" i="5" s="1"/>
  <c r="X496" i="5"/>
  <c r="AD496" i="5" s="1"/>
  <c r="X498" i="5"/>
  <c r="AD498" i="5" s="1"/>
  <c r="W657" i="5"/>
  <c r="AC657" i="5" s="1"/>
  <c r="W658" i="5"/>
  <c r="AC658" i="5" s="1"/>
  <c r="V746" i="5"/>
  <c r="AB746" i="5" s="1"/>
  <c r="X670" i="5"/>
  <c r="AD670" i="5" s="1"/>
  <c r="W748" i="5"/>
  <c r="AC748" i="5" s="1"/>
  <c r="W749" i="5"/>
  <c r="AC749" i="5" s="1"/>
  <c r="V752" i="5"/>
  <c r="AB752" i="5" s="1"/>
  <c r="V753" i="5"/>
  <c r="AB753" i="5" s="1"/>
  <c r="X769" i="5"/>
  <c r="AD769" i="5" s="1"/>
  <c r="W771" i="5"/>
  <c r="AC771" i="5" s="1"/>
  <c r="W772" i="5"/>
  <c r="AC772" i="5" s="1"/>
  <c r="V557" i="5"/>
  <c r="AB557" i="5" s="1"/>
  <c r="X558" i="5"/>
  <c r="AD558" i="5" s="1"/>
  <c r="X560" i="5"/>
  <c r="AD560" i="5" s="1"/>
  <c r="W562" i="5"/>
  <c r="AC562" i="5" s="1"/>
  <c r="W563" i="5"/>
  <c r="AC563" i="5" s="1"/>
  <c r="V569" i="5"/>
  <c r="AB569" i="5" s="1"/>
  <c r="X838" i="5"/>
  <c r="AD838" i="5" s="1"/>
  <c r="W584" i="5"/>
  <c r="AC584" i="5" s="1"/>
  <c r="W585" i="5"/>
  <c r="AC585" i="5" s="1"/>
  <c r="V616" i="5"/>
  <c r="AB616" i="5" s="1"/>
  <c r="X607" i="5"/>
  <c r="AD607" i="5" s="1"/>
  <c r="X608" i="5"/>
  <c r="AD608" i="5" s="1"/>
  <c r="W609" i="5"/>
  <c r="AC609" i="5" s="1"/>
  <c r="W610" i="5"/>
  <c r="AC610" i="5" s="1"/>
  <c r="V597" i="5"/>
  <c r="AB597" i="5" s="1"/>
  <c r="V598" i="5"/>
  <c r="AB598" i="5" s="1"/>
  <c r="W601" i="5"/>
  <c r="AC601" i="5" s="1"/>
  <c r="W602" i="5"/>
  <c r="AC602" i="5" s="1"/>
  <c r="V801" i="5"/>
  <c r="AB801" i="5" s="1"/>
  <c r="X823" i="5"/>
  <c r="AD823" i="5" s="1"/>
  <c r="W812" i="5"/>
  <c r="AC812" i="5" s="1"/>
  <c r="W814" i="5"/>
  <c r="AC814" i="5" s="1"/>
  <c r="V572" i="5"/>
  <c r="AB572" i="5" s="1"/>
  <c r="V573" i="5"/>
  <c r="AB573" i="5" s="1"/>
  <c r="X574" i="5"/>
  <c r="AD574" i="5" s="1"/>
  <c r="X575" i="5"/>
  <c r="AD575" i="5" s="1"/>
  <c r="W544" i="5"/>
  <c r="AC544" i="5" s="1"/>
  <c r="W545" i="5"/>
  <c r="AC545" i="5" s="1"/>
  <c r="V514" i="5"/>
  <c r="AB514" i="5" s="1"/>
  <c r="X478" i="5"/>
  <c r="AD478" i="5" s="1"/>
  <c r="W485" i="5"/>
  <c r="AC485" i="5" s="1"/>
  <c r="V502" i="5"/>
  <c r="AB502" i="5" s="1"/>
  <c r="V503" i="5"/>
  <c r="AB503" i="5" s="1"/>
  <c r="X505" i="5"/>
  <c r="AD505" i="5" s="1"/>
  <c r="X506" i="5"/>
  <c r="AD506" i="5" s="1"/>
  <c r="W507" i="5"/>
  <c r="AC507" i="5" s="1"/>
  <c r="W508" i="5"/>
  <c r="AC508" i="5" s="1"/>
  <c r="V520" i="5"/>
  <c r="AB520" i="5" s="1"/>
  <c r="V884" i="5"/>
  <c r="AB884" i="5" s="1"/>
  <c r="V911" i="5"/>
  <c r="AB911" i="5" s="1"/>
  <c r="V912" i="5"/>
  <c r="AB912" i="5" s="1"/>
  <c r="V950" i="5"/>
  <c r="AB950" i="5" s="1"/>
  <c r="V989" i="5"/>
  <c r="AB989" i="5" s="1"/>
  <c r="V990" i="5"/>
  <c r="AB990" i="5" s="1"/>
  <c r="V1042" i="5"/>
  <c r="AB1042" i="5" s="1"/>
  <c r="V1043" i="5"/>
  <c r="AB1043" i="5" s="1"/>
  <c r="W1068" i="5"/>
  <c r="AC1068" i="5" s="1"/>
  <c r="W1069" i="5"/>
  <c r="AC1069" i="5" s="1"/>
  <c r="V1077" i="5"/>
  <c r="AB1077" i="5" s="1"/>
  <c r="V1078" i="5"/>
  <c r="AB1078" i="5" s="1"/>
  <c r="W1083" i="5"/>
  <c r="AC1083" i="5" s="1"/>
  <c r="W1084" i="5"/>
  <c r="AC1084" i="5" s="1"/>
  <c r="V1116" i="5"/>
  <c r="AB1116" i="5" s="1"/>
  <c r="V1117" i="5"/>
  <c r="AB1117" i="5" s="1"/>
  <c r="V1137" i="5"/>
  <c r="AB1137" i="5" s="1"/>
  <c r="V1159" i="5"/>
  <c r="AB1159" i="5" s="1"/>
  <c r="V1160" i="5"/>
  <c r="AB1160" i="5" s="1"/>
  <c r="V1191" i="5"/>
  <c r="AB1191" i="5" s="1"/>
  <c r="V1225" i="5"/>
  <c r="AB1225" i="5" s="1"/>
  <c r="V1226" i="5"/>
  <c r="AB1226" i="5" s="1"/>
  <c r="V1260" i="5"/>
  <c r="AB1260" i="5" s="1"/>
  <c r="V1330" i="5"/>
  <c r="AB1330" i="5" s="1"/>
  <c r="V1395" i="5"/>
  <c r="AB1395" i="5" s="1"/>
  <c r="V1396" i="5"/>
  <c r="AB1396" i="5" s="1"/>
  <c r="V1409" i="5"/>
  <c r="AB1409" i="5" s="1"/>
  <c r="V1410" i="5"/>
  <c r="AB1410" i="5" s="1"/>
  <c r="V1430" i="5"/>
  <c r="AB1430" i="5" s="1"/>
  <c r="V1504" i="5"/>
  <c r="AB1504" i="5" s="1"/>
  <c r="V1505" i="5"/>
  <c r="AB1505" i="5" s="1"/>
  <c r="V1518" i="5"/>
  <c r="AB1518" i="5" s="1"/>
  <c r="V1519" i="5"/>
  <c r="AB1519" i="5" s="1"/>
  <c r="V1539" i="5"/>
  <c r="AB1539" i="5" s="1"/>
  <c r="V1599" i="5"/>
  <c r="AB1599" i="5" s="1"/>
  <c r="V1600" i="5"/>
  <c r="AB1600" i="5" s="1"/>
  <c r="W1660" i="5"/>
  <c r="AC1660" i="5" s="1"/>
  <c r="W1661" i="5"/>
  <c r="AC1661" i="5" s="1"/>
  <c r="W1675" i="5"/>
  <c r="AC1675" i="5" s="1"/>
  <c r="W1676" i="5"/>
  <c r="AC1676" i="5" s="1"/>
  <c r="V28" i="5"/>
  <c r="AB28" i="5" s="1"/>
  <c r="V29" i="5"/>
  <c r="AB29" i="5" s="1"/>
  <c r="W986" i="5"/>
  <c r="AC986" i="5" s="1"/>
  <c r="W987" i="5"/>
  <c r="AC987" i="5" s="1"/>
  <c r="W1089" i="5"/>
  <c r="AC1089" i="5" s="1"/>
  <c r="W1153" i="5"/>
  <c r="AC1153" i="5" s="1"/>
  <c r="W1222" i="5"/>
  <c r="AC1222" i="5" s="1"/>
  <c r="W1223" i="5"/>
  <c r="AC1223" i="5" s="1"/>
  <c r="W1303" i="5"/>
  <c r="AC1303" i="5" s="1"/>
  <c r="W1304" i="5"/>
  <c r="AC1304" i="5" s="1"/>
  <c r="X1318" i="5"/>
  <c r="AD1318" i="5" s="1"/>
  <c r="X1366" i="5"/>
  <c r="AD1366" i="5" s="1"/>
  <c r="X1367" i="5"/>
  <c r="AD1367" i="5" s="1"/>
  <c r="W1392" i="5"/>
  <c r="AC1392" i="5" s="1"/>
  <c r="W1393" i="5"/>
  <c r="AC1393" i="5" s="1"/>
  <c r="W1424" i="5"/>
  <c r="AC1424" i="5" s="1"/>
  <c r="X1455" i="5"/>
  <c r="AD1455" i="5" s="1"/>
  <c r="X1456" i="5"/>
  <c r="AD1456" i="5" s="1"/>
  <c r="X1481" i="5"/>
  <c r="AD1481" i="5" s="1"/>
  <c r="W1552" i="5"/>
  <c r="AC1552" i="5" s="1"/>
  <c r="W1553" i="5"/>
  <c r="AC1553" i="5" s="1"/>
  <c r="W1566" i="5"/>
  <c r="AC1566" i="5" s="1"/>
  <c r="W1567" i="5"/>
  <c r="AC1567" i="5" s="1"/>
  <c r="W1595" i="5"/>
  <c r="AC1595" i="5" s="1"/>
  <c r="X1611" i="5"/>
  <c r="AD1611" i="5" s="1"/>
  <c r="X998" i="5"/>
  <c r="AD998" i="5" s="1"/>
  <c r="W1026" i="5"/>
  <c r="AC1026" i="5" s="1"/>
  <c r="X1063" i="5"/>
  <c r="AD1063" i="5" s="1"/>
  <c r="X1080" i="5"/>
  <c r="AD1080" i="5" s="1"/>
  <c r="X1081" i="5"/>
  <c r="AD1081" i="5" s="1"/>
  <c r="V1103" i="5"/>
  <c r="AB1103" i="5" s="1"/>
  <c r="X1143" i="5"/>
  <c r="AD1143" i="5" s="1"/>
  <c r="W1148" i="5"/>
  <c r="AC1148" i="5" s="1"/>
  <c r="X1162" i="5"/>
  <c r="AD1162" i="5" s="1"/>
  <c r="X1163" i="5"/>
  <c r="AD1163" i="5" s="1"/>
  <c r="X1176" i="5"/>
  <c r="AD1176" i="5" s="1"/>
  <c r="X1177" i="5"/>
  <c r="AD1177" i="5" s="1"/>
  <c r="X1197" i="5"/>
  <c r="AD1197" i="5" s="1"/>
  <c r="W1203" i="5"/>
  <c r="AC1203" i="5" s="1"/>
  <c r="X1232" i="5"/>
  <c r="AD1232" i="5" s="1"/>
  <c r="X1245" i="5"/>
  <c r="AD1245" i="5" s="1"/>
  <c r="X1246" i="5"/>
  <c r="AD1246" i="5" s="1"/>
  <c r="X1266" i="5"/>
  <c r="AD1266" i="5" s="1"/>
  <c r="W1286" i="5"/>
  <c r="AC1286" i="5" s="1"/>
  <c r="W1287" i="5"/>
  <c r="AC1287" i="5" s="1"/>
  <c r="W1318" i="5"/>
  <c r="AC1318" i="5" s="1"/>
  <c r="X1349" i="5"/>
  <c r="AD1349" i="5" s="1"/>
  <c r="X1350" i="5"/>
  <c r="AD1350" i="5" s="1"/>
  <c r="W1352" i="5"/>
  <c r="AC1352" i="5" s="1"/>
  <c r="W1353" i="5"/>
  <c r="AC1353" i="5" s="1"/>
  <c r="W1366" i="5"/>
  <c r="AC1366" i="5" s="1"/>
  <c r="W1367" i="5"/>
  <c r="AC1367" i="5" s="1"/>
  <c r="X1381" i="5"/>
  <c r="AD1381" i="5" s="1"/>
  <c r="W1387" i="5"/>
  <c r="AC1387" i="5" s="1"/>
  <c r="X1438" i="5"/>
  <c r="AD1438" i="5" s="1"/>
  <c r="X1439" i="5"/>
  <c r="AD1439" i="5" s="1"/>
  <c r="W1441" i="5"/>
  <c r="AC1441" i="5" s="1"/>
  <c r="W1442" i="5"/>
  <c r="AC1442" i="5" s="1"/>
  <c r="W1455" i="5"/>
  <c r="AC1455" i="5" s="1"/>
  <c r="W1456" i="5"/>
  <c r="AC1456" i="5" s="1"/>
  <c r="X1475" i="5"/>
  <c r="AD1475" i="5" s="1"/>
  <c r="W1481" i="5"/>
  <c r="AC1481" i="5" s="1"/>
  <c r="X1545" i="5"/>
  <c r="AD1545" i="5" s="1"/>
  <c r="W1549" i="5"/>
  <c r="AC1549" i="5" s="1"/>
  <c r="W1550" i="5"/>
  <c r="AC1550" i="5" s="1"/>
  <c r="W1589" i="5"/>
  <c r="AC1589" i="5" s="1"/>
  <c r="X1602" i="5"/>
  <c r="AD1602" i="5" s="1"/>
  <c r="X1603" i="5"/>
  <c r="AD1603" i="5" s="1"/>
  <c r="W1611" i="5"/>
  <c r="AC1611" i="5" s="1"/>
  <c r="W1627" i="5"/>
  <c r="AC1627" i="5" s="1"/>
  <c r="X1650" i="5"/>
  <c r="AD1650" i="5" s="1"/>
  <c r="X1026" i="5"/>
  <c r="AD1026" i="5" s="1"/>
  <c r="W1039" i="5"/>
  <c r="AC1039" i="5" s="1"/>
  <c r="W1040" i="5"/>
  <c r="AC1040" i="5" s="1"/>
  <c r="W1074" i="5"/>
  <c r="AC1074" i="5" s="1"/>
  <c r="W1289" i="5"/>
  <c r="AC1289" i="5" s="1"/>
  <c r="W1290" i="5"/>
  <c r="AC1290" i="5" s="1"/>
  <c r="W1324" i="5"/>
  <c r="AC1324" i="5" s="1"/>
  <c r="X1352" i="5"/>
  <c r="AD1352" i="5" s="1"/>
  <c r="X1353" i="5"/>
  <c r="AD1353" i="5" s="1"/>
  <c r="X1387" i="5"/>
  <c r="AD1387" i="5" s="1"/>
  <c r="X1441" i="5"/>
  <c r="AD1441" i="5" s="1"/>
  <c r="X1442" i="5"/>
  <c r="AD1442" i="5" s="1"/>
  <c r="W1501" i="5"/>
  <c r="AC1501" i="5" s="1"/>
  <c r="W1502" i="5"/>
  <c r="AC1502" i="5" s="1"/>
  <c r="W1533" i="5"/>
  <c r="AC1533" i="5" s="1"/>
  <c r="X1549" i="5"/>
  <c r="AD1549" i="5" s="1"/>
  <c r="X1550" i="5"/>
  <c r="AD1550" i="5" s="1"/>
  <c r="X1589" i="5"/>
  <c r="AD1589" i="5" s="1"/>
  <c r="X1627" i="5"/>
  <c r="AD1627" i="5" s="1"/>
  <c r="X989" i="5"/>
  <c r="AD989" i="5" s="1"/>
  <c r="X990" i="5"/>
  <c r="AD990" i="5" s="1"/>
  <c r="W998" i="5"/>
  <c r="AC998" i="5" s="1"/>
  <c r="X1042" i="5"/>
  <c r="AD1042" i="5" s="1"/>
  <c r="X1043" i="5"/>
  <c r="AD1043" i="5" s="1"/>
  <c r="W1063" i="5"/>
  <c r="AC1063" i="5" s="1"/>
  <c r="X1077" i="5"/>
  <c r="AD1077" i="5" s="1"/>
  <c r="X1078" i="5"/>
  <c r="AD1078" i="5" s="1"/>
  <c r="W1080" i="5"/>
  <c r="AC1080" i="5" s="1"/>
  <c r="W1081" i="5"/>
  <c r="AC1081" i="5" s="1"/>
  <c r="X1103" i="5"/>
  <c r="AD1103" i="5" s="1"/>
  <c r="X1116" i="5"/>
  <c r="AD1116" i="5" s="1"/>
  <c r="X1117" i="5"/>
  <c r="AD1117" i="5" s="1"/>
  <c r="X1137" i="5"/>
  <c r="AD1137" i="5" s="1"/>
  <c r="W1143" i="5"/>
  <c r="AC1143" i="5" s="1"/>
  <c r="X1159" i="5"/>
  <c r="AD1159" i="5" s="1"/>
  <c r="X1160" i="5"/>
  <c r="AD1160" i="5" s="1"/>
  <c r="W1162" i="5"/>
  <c r="AC1162" i="5" s="1"/>
  <c r="W1163" i="5"/>
  <c r="AC1163" i="5" s="1"/>
  <c r="W1176" i="5"/>
  <c r="AC1176" i="5" s="1"/>
  <c r="W1177" i="5"/>
  <c r="AC1177" i="5" s="1"/>
  <c r="X1191" i="5"/>
  <c r="AD1191" i="5" s="1"/>
  <c r="W1197" i="5"/>
  <c r="AC1197" i="5" s="1"/>
  <c r="X1225" i="5"/>
  <c r="AD1225" i="5" s="1"/>
  <c r="X1226" i="5"/>
  <c r="AD1226" i="5" s="1"/>
  <c r="W1232" i="5"/>
  <c r="AC1232" i="5" s="1"/>
  <c r="W1245" i="5"/>
  <c r="AC1245" i="5" s="1"/>
  <c r="W1246" i="5"/>
  <c r="AC1246" i="5" s="1"/>
  <c r="X1260" i="5"/>
  <c r="AD1260" i="5" s="1"/>
  <c r="W1266" i="5"/>
  <c r="AC1266" i="5" s="1"/>
  <c r="X1330" i="5"/>
  <c r="AD1330" i="5" s="1"/>
  <c r="W1349" i="5"/>
  <c r="AC1349" i="5" s="1"/>
  <c r="W1350" i="5"/>
  <c r="AC1350" i="5" s="1"/>
  <c r="W1381" i="5"/>
  <c r="AC1381" i="5" s="1"/>
  <c r="X1395" i="5"/>
  <c r="AD1395" i="5" s="1"/>
  <c r="X1396" i="5"/>
  <c r="AD1396" i="5" s="1"/>
  <c r="X1409" i="5"/>
  <c r="AD1409" i="5" s="1"/>
  <c r="X1410" i="5"/>
  <c r="AD1410" i="5" s="1"/>
  <c r="X1430" i="5"/>
  <c r="AD1430" i="5" s="1"/>
  <c r="W1438" i="5"/>
  <c r="AC1438" i="5" s="1"/>
  <c r="W1439" i="5"/>
  <c r="AC1439" i="5" s="1"/>
  <c r="W1475" i="5"/>
  <c r="AC1475" i="5" s="1"/>
  <c r="X1504" i="5"/>
  <c r="AD1504" i="5" s="1"/>
  <c r="X1505" i="5"/>
  <c r="AD1505" i="5" s="1"/>
  <c r="X1518" i="5"/>
  <c r="AD1518" i="5" s="1"/>
  <c r="X1519" i="5"/>
  <c r="AD1519" i="5" s="1"/>
  <c r="X1539" i="5"/>
  <c r="AD1539" i="5" s="1"/>
  <c r="W1545" i="5"/>
  <c r="AC1545" i="5" s="1"/>
  <c r="X1599" i="5"/>
  <c r="AD1599" i="5" s="1"/>
  <c r="X1600" i="5"/>
  <c r="AD1600" i="5" s="1"/>
  <c r="W1602" i="5"/>
  <c r="AC1602" i="5" s="1"/>
  <c r="W1603" i="5"/>
  <c r="AC1603" i="5" s="1"/>
  <c r="W1650" i="5"/>
  <c r="AC1650" i="5" s="1"/>
  <c r="W1131" i="5"/>
  <c r="AC1131" i="5" s="1"/>
  <c r="X1148" i="5"/>
  <c r="AD1148" i="5" s="1"/>
  <c r="X1203" i="5"/>
  <c r="AD1203" i="5" s="1"/>
  <c r="X1286" i="5"/>
  <c r="AD1286" i="5" s="1"/>
  <c r="X1287" i="5"/>
  <c r="AD1287" i="5" s="1"/>
  <c r="X986" i="5"/>
  <c r="AD986" i="5" s="1"/>
  <c r="X987" i="5"/>
  <c r="AD987" i="5" s="1"/>
  <c r="W989" i="5"/>
  <c r="AC989" i="5" s="1"/>
  <c r="W990" i="5"/>
  <c r="AC990" i="5" s="1"/>
  <c r="X1039" i="5"/>
  <c r="AD1039" i="5" s="1"/>
  <c r="X1040" i="5"/>
  <c r="AD1040" i="5" s="1"/>
  <c r="W1042" i="5"/>
  <c r="AC1042" i="5" s="1"/>
  <c r="W1043" i="5"/>
  <c r="AC1043" i="5" s="1"/>
  <c r="X1074" i="5"/>
  <c r="AD1074" i="5" s="1"/>
  <c r="W1077" i="5"/>
  <c r="AC1077" i="5" s="1"/>
  <c r="W1078" i="5"/>
  <c r="AC1078" i="5" s="1"/>
  <c r="X1089" i="5"/>
  <c r="AD1089" i="5" s="1"/>
  <c r="W1103" i="5"/>
  <c r="AC1103" i="5" s="1"/>
  <c r="W1116" i="5"/>
  <c r="AC1116" i="5" s="1"/>
  <c r="W1117" i="5"/>
  <c r="AC1117" i="5" s="1"/>
  <c r="X1131" i="5"/>
  <c r="AD1131" i="5" s="1"/>
  <c r="W1137" i="5"/>
  <c r="AC1137" i="5" s="1"/>
  <c r="X1153" i="5"/>
  <c r="AD1153" i="5" s="1"/>
  <c r="W1159" i="5"/>
  <c r="AC1159" i="5" s="1"/>
  <c r="W1160" i="5"/>
  <c r="AC1160" i="5" s="1"/>
  <c r="W1191" i="5"/>
  <c r="AC1191" i="5" s="1"/>
  <c r="X1222" i="5"/>
  <c r="AD1222" i="5" s="1"/>
  <c r="X1223" i="5"/>
  <c r="AD1223" i="5" s="1"/>
  <c r="W1225" i="5"/>
  <c r="AC1225" i="5" s="1"/>
  <c r="W1226" i="5"/>
  <c r="AC1226" i="5" s="1"/>
  <c r="W1260" i="5"/>
  <c r="AC1260" i="5" s="1"/>
  <c r="X1289" i="5"/>
  <c r="AD1289" i="5" s="1"/>
  <c r="X1290" i="5"/>
  <c r="AD1290" i="5" s="1"/>
  <c r="X1303" i="5"/>
  <c r="AD1303" i="5" s="1"/>
  <c r="X1304" i="5"/>
  <c r="AD1304" i="5" s="1"/>
  <c r="X1324" i="5"/>
  <c r="AD1324" i="5" s="1"/>
  <c r="W1330" i="5"/>
  <c r="AC1330" i="5" s="1"/>
  <c r="X1392" i="5"/>
  <c r="AD1392" i="5" s="1"/>
  <c r="X1393" i="5"/>
  <c r="AD1393" i="5" s="1"/>
  <c r="W1395" i="5"/>
  <c r="AC1395" i="5" s="1"/>
  <c r="W1396" i="5"/>
  <c r="AC1396" i="5" s="1"/>
  <c r="W1409" i="5"/>
  <c r="AC1409" i="5" s="1"/>
  <c r="W1410" i="5"/>
  <c r="AC1410" i="5" s="1"/>
  <c r="X1424" i="5"/>
  <c r="AD1424" i="5" s="1"/>
  <c r="W1430" i="5"/>
  <c r="AC1430" i="5" s="1"/>
  <c r="X1501" i="5"/>
  <c r="AD1501" i="5" s="1"/>
  <c r="X1502" i="5"/>
  <c r="AD1502" i="5" s="1"/>
  <c r="W1504" i="5"/>
  <c r="AC1504" i="5" s="1"/>
  <c r="W1505" i="5"/>
  <c r="AC1505" i="5" s="1"/>
  <c r="W1518" i="5"/>
  <c r="AC1518" i="5" s="1"/>
  <c r="W1519" i="5"/>
  <c r="AC1519" i="5" s="1"/>
  <c r="X1533" i="5"/>
  <c r="AD1533" i="5" s="1"/>
  <c r="W1539" i="5"/>
  <c r="AC1539" i="5" s="1"/>
  <c r="X1552" i="5"/>
  <c r="AD1552" i="5" s="1"/>
  <c r="X1553" i="5"/>
  <c r="AD1553" i="5" s="1"/>
  <c r="X1566" i="5"/>
  <c r="AD1566" i="5" s="1"/>
  <c r="X1567" i="5"/>
  <c r="AD1567" i="5" s="1"/>
  <c r="X1595" i="5"/>
  <c r="AD1595" i="5" s="1"/>
  <c r="W1599" i="5"/>
  <c r="AC1599" i="5" s="1"/>
  <c r="W1600" i="5"/>
  <c r="AC1600" i="5" s="1"/>
  <c r="X86" i="5"/>
  <c r="AD86" i="5" s="1"/>
  <c r="X87" i="5"/>
  <c r="AD87" i="5" s="1"/>
  <c r="W105" i="5"/>
  <c r="AC105" i="5" s="1"/>
  <c r="W106" i="5"/>
  <c r="AC106" i="5" s="1"/>
  <c r="X195" i="5"/>
  <c r="AD195" i="5" s="1"/>
  <c r="X196" i="5"/>
  <c r="AD196" i="5" s="1"/>
  <c r="X241" i="5"/>
  <c r="AD241" i="5" s="1"/>
  <c r="X242" i="5"/>
  <c r="AD242" i="5" s="1"/>
  <c r="X396" i="5"/>
  <c r="AD396" i="5" s="1"/>
  <c r="X397" i="5"/>
  <c r="AD397" i="5" s="1"/>
  <c r="W456" i="5"/>
  <c r="AC456" i="5" s="1"/>
  <c r="W457" i="5"/>
  <c r="AC457" i="5" s="1"/>
  <c r="X917" i="5"/>
  <c r="AD917" i="5" s="1"/>
  <c r="X918" i="5"/>
  <c r="AD918" i="5" s="1"/>
  <c r="X960" i="5"/>
  <c r="AD960" i="5" s="1"/>
  <c r="X40" i="5"/>
  <c r="AD40" i="5" s="1"/>
  <c r="X41" i="5"/>
  <c r="AD41" i="5" s="1"/>
  <c r="W43" i="5"/>
  <c r="AC43" i="5" s="1"/>
  <c r="W44" i="5"/>
  <c r="AC44" i="5" s="1"/>
  <c r="X83" i="5"/>
  <c r="AD83" i="5" s="1"/>
  <c r="X84" i="5"/>
  <c r="AD84" i="5" s="1"/>
  <c r="W86" i="5"/>
  <c r="AC86" i="5" s="1"/>
  <c r="W87" i="5"/>
  <c r="AC87" i="5" s="1"/>
  <c r="X99" i="5"/>
  <c r="AD99" i="5" s="1"/>
  <c r="X100" i="5"/>
  <c r="AD100" i="5" s="1"/>
  <c r="W102" i="5"/>
  <c r="AC102" i="5" s="1"/>
  <c r="W103" i="5"/>
  <c r="AC103" i="5" s="1"/>
  <c r="X112" i="5"/>
  <c r="AD112" i="5" s="1"/>
  <c r="X113" i="5"/>
  <c r="AD113" i="5" s="1"/>
  <c r="W115" i="5"/>
  <c r="AC115" i="5" s="1"/>
  <c r="W116" i="5"/>
  <c r="AC116" i="5" s="1"/>
  <c r="W142" i="5"/>
  <c r="AC142" i="5" s="1"/>
  <c r="X173" i="5"/>
  <c r="AD173" i="5" s="1"/>
  <c r="X174" i="5"/>
  <c r="AD174" i="5" s="1"/>
  <c r="W176" i="5"/>
  <c r="AC176" i="5" s="1"/>
  <c r="W177" i="5"/>
  <c r="AC177" i="5" s="1"/>
  <c r="X189" i="5"/>
  <c r="AD189" i="5" s="1"/>
  <c r="X190" i="5"/>
  <c r="AD190" i="5" s="1"/>
  <c r="W195" i="5"/>
  <c r="AC195" i="5" s="1"/>
  <c r="W196" i="5"/>
  <c r="AC196" i="5" s="1"/>
  <c r="X212" i="5"/>
  <c r="AD212" i="5" s="1"/>
  <c r="W216" i="5"/>
  <c r="AC216" i="5" s="1"/>
  <c r="X238" i="5"/>
  <c r="AD238" i="5" s="1"/>
  <c r="X239" i="5"/>
  <c r="AD239" i="5" s="1"/>
  <c r="W241" i="5"/>
  <c r="AC241" i="5" s="1"/>
  <c r="W242" i="5"/>
  <c r="AC242" i="5" s="1"/>
  <c r="X252" i="5"/>
  <c r="AD252" i="5" s="1"/>
  <c r="W259" i="5"/>
  <c r="AC259" i="5" s="1"/>
  <c r="W322" i="5"/>
  <c r="AC322" i="5" s="1"/>
  <c r="X344" i="5"/>
  <c r="AD344" i="5" s="1"/>
  <c r="X345" i="5"/>
  <c r="AD345" i="5" s="1"/>
  <c r="W396" i="5"/>
  <c r="AC396" i="5" s="1"/>
  <c r="W397" i="5"/>
  <c r="AC397" i="5" s="1"/>
  <c r="X418" i="5"/>
  <c r="AD418" i="5" s="1"/>
  <c r="X419" i="5"/>
  <c r="AD419" i="5" s="1"/>
  <c r="W421" i="5"/>
  <c r="AC421" i="5" s="1"/>
  <c r="W422" i="5"/>
  <c r="AC422" i="5" s="1"/>
  <c r="W451" i="5"/>
  <c r="AC451" i="5" s="1"/>
  <c r="X844" i="5"/>
  <c r="AD844" i="5" s="1"/>
  <c r="W849" i="5"/>
  <c r="AC849" i="5" s="1"/>
  <c r="W868" i="5"/>
  <c r="AC868" i="5" s="1"/>
  <c r="W869" i="5"/>
  <c r="AC869" i="5" s="1"/>
  <c r="X889" i="5"/>
  <c r="AD889" i="5" s="1"/>
  <c r="X914" i="5"/>
  <c r="AD914" i="5" s="1"/>
  <c r="X915" i="5"/>
  <c r="AD915" i="5" s="1"/>
  <c r="W917" i="5"/>
  <c r="AC917" i="5" s="1"/>
  <c r="W918" i="5"/>
  <c r="AC918" i="5" s="1"/>
  <c r="W937" i="5"/>
  <c r="AC937" i="5" s="1"/>
  <c r="W938" i="5"/>
  <c r="AC938" i="5" s="1"/>
  <c r="X955" i="5"/>
  <c r="AD955" i="5" s="1"/>
  <c r="W960" i="5"/>
  <c r="AC960" i="5" s="1"/>
  <c r="W28" i="5"/>
  <c r="AC28" i="5" s="1"/>
  <c r="W29" i="5"/>
  <c r="AC29" i="5" s="1"/>
  <c r="W21" i="5"/>
  <c r="AC21" i="5" s="1"/>
  <c r="W59" i="5"/>
  <c r="AC59" i="5" s="1"/>
  <c r="X102" i="5"/>
  <c r="AD102" i="5" s="1"/>
  <c r="X103" i="5"/>
  <c r="AD103" i="5" s="1"/>
  <c r="X142" i="5"/>
  <c r="AD142" i="5" s="1"/>
  <c r="W167" i="5"/>
  <c r="AC167" i="5" s="1"/>
  <c r="W168" i="5"/>
  <c r="AC168" i="5" s="1"/>
  <c r="W183" i="5"/>
  <c r="AC183" i="5" s="1"/>
  <c r="W184" i="5"/>
  <c r="AC184" i="5" s="1"/>
  <c r="W198" i="5"/>
  <c r="AC198" i="5" s="1"/>
  <c r="W199" i="5"/>
  <c r="AC199" i="5" s="1"/>
  <c r="W244" i="5"/>
  <c r="AC244" i="5" s="1"/>
  <c r="W245" i="5"/>
  <c r="AC245" i="5" s="1"/>
  <c r="W299" i="5"/>
  <c r="AC299" i="5" s="1"/>
  <c r="W328" i="5"/>
  <c r="AC328" i="5" s="1"/>
  <c r="W329" i="5"/>
  <c r="AC329" i="5" s="1"/>
  <c r="W402" i="5"/>
  <c r="AC402" i="5" s="1"/>
  <c r="W403" i="5"/>
  <c r="AC403" i="5" s="1"/>
  <c r="W424" i="5"/>
  <c r="AC424" i="5" s="1"/>
  <c r="W425" i="5"/>
  <c r="AC425" i="5" s="1"/>
  <c r="X868" i="5"/>
  <c r="AD868" i="5" s="1"/>
  <c r="X869" i="5"/>
  <c r="AD869" i="5" s="1"/>
  <c r="X937" i="5"/>
  <c r="AD937" i="5" s="1"/>
  <c r="X938" i="5"/>
  <c r="AD938" i="5" s="1"/>
  <c r="W40" i="5"/>
  <c r="AC40" i="5" s="1"/>
  <c r="W41" i="5"/>
  <c r="AC41" i="5" s="1"/>
  <c r="W83" i="5"/>
  <c r="AC83" i="5" s="1"/>
  <c r="W84" i="5"/>
  <c r="AC84" i="5" s="1"/>
  <c r="W99" i="5"/>
  <c r="AC99" i="5" s="1"/>
  <c r="W100" i="5"/>
  <c r="AC100" i="5" s="1"/>
  <c r="X109" i="5"/>
  <c r="AD109" i="5" s="1"/>
  <c r="X110" i="5"/>
  <c r="AD110" i="5" s="1"/>
  <c r="W112" i="5"/>
  <c r="AC112" i="5" s="1"/>
  <c r="W113" i="5"/>
  <c r="AC113" i="5" s="1"/>
  <c r="X170" i="5"/>
  <c r="AD170" i="5" s="1"/>
  <c r="X171" i="5"/>
  <c r="AD171" i="5" s="1"/>
  <c r="W173" i="5"/>
  <c r="AC173" i="5" s="1"/>
  <c r="W174" i="5"/>
  <c r="AC174" i="5" s="1"/>
  <c r="X186" i="5"/>
  <c r="AD186" i="5" s="1"/>
  <c r="X187" i="5"/>
  <c r="AD187" i="5" s="1"/>
  <c r="W189" i="5"/>
  <c r="AC189" i="5" s="1"/>
  <c r="W190" i="5"/>
  <c r="AC190" i="5" s="1"/>
  <c r="X201" i="5"/>
  <c r="AD201" i="5" s="1"/>
  <c r="X202" i="5"/>
  <c r="AD202" i="5" s="1"/>
  <c r="W212" i="5"/>
  <c r="AC212" i="5" s="1"/>
  <c r="W238" i="5"/>
  <c r="AC238" i="5" s="1"/>
  <c r="W239" i="5"/>
  <c r="AC239" i="5" s="1"/>
  <c r="X247" i="5"/>
  <c r="AD247" i="5" s="1"/>
  <c r="X248" i="5"/>
  <c r="AD248" i="5" s="1"/>
  <c r="W252" i="5"/>
  <c r="AC252" i="5" s="1"/>
  <c r="X337" i="5"/>
  <c r="AD337" i="5" s="1"/>
  <c r="X338" i="5"/>
  <c r="AD338" i="5" s="1"/>
  <c r="W344" i="5"/>
  <c r="AC344" i="5" s="1"/>
  <c r="W345" i="5"/>
  <c r="AC345" i="5" s="1"/>
  <c r="X415" i="5"/>
  <c r="AD415" i="5" s="1"/>
  <c r="W418" i="5"/>
  <c r="AC418" i="5" s="1"/>
  <c r="W419" i="5"/>
  <c r="AC419" i="5" s="1"/>
  <c r="X459" i="5"/>
  <c r="AD459" i="5" s="1"/>
  <c r="X460" i="5"/>
  <c r="AD460" i="5" s="1"/>
  <c r="W844" i="5"/>
  <c r="AC844" i="5" s="1"/>
  <c r="X884" i="5"/>
  <c r="AD884" i="5" s="1"/>
  <c r="W889" i="5"/>
  <c r="AC889" i="5" s="1"/>
  <c r="X911" i="5"/>
  <c r="AD911" i="5" s="1"/>
  <c r="X912" i="5"/>
  <c r="AD912" i="5" s="1"/>
  <c r="W914" i="5"/>
  <c r="AC914" i="5" s="1"/>
  <c r="W915" i="5"/>
  <c r="AC915" i="5" s="1"/>
  <c r="W955" i="5"/>
  <c r="AC955" i="5" s="1"/>
  <c r="X43" i="5"/>
  <c r="AD43" i="5" s="1"/>
  <c r="X44" i="5"/>
  <c r="AD44" i="5" s="1"/>
  <c r="W96" i="5"/>
  <c r="AC96" i="5" s="1"/>
  <c r="W97" i="5"/>
  <c r="AC97" i="5" s="1"/>
  <c r="X115" i="5"/>
  <c r="AD115" i="5" s="1"/>
  <c r="X116" i="5"/>
  <c r="AD116" i="5" s="1"/>
  <c r="X176" i="5"/>
  <c r="AD176" i="5" s="1"/>
  <c r="X177" i="5"/>
  <c r="AD177" i="5" s="1"/>
  <c r="X216" i="5"/>
  <c r="AD216" i="5" s="1"/>
  <c r="X259" i="5"/>
  <c r="AD259" i="5" s="1"/>
  <c r="X322" i="5"/>
  <c r="AD322" i="5" s="1"/>
  <c r="X421" i="5"/>
  <c r="AD421" i="5" s="1"/>
  <c r="X422" i="5"/>
  <c r="AD422" i="5" s="1"/>
  <c r="X451" i="5"/>
  <c r="AD451" i="5" s="1"/>
  <c r="X849" i="5"/>
  <c r="AD849" i="5" s="1"/>
  <c r="W923" i="5"/>
  <c r="AC923" i="5" s="1"/>
  <c r="X37" i="5"/>
  <c r="AD37" i="5" s="1"/>
  <c r="X38" i="5"/>
  <c r="AD38" i="5" s="1"/>
  <c r="X21" i="5"/>
  <c r="AD21" i="5" s="1"/>
  <c r="W37" i="5"/>
  <c r="AC37" i="5" s="1"/>
  <c r="W38" i="5"/>
  <c r="AC38" i="5" s="1"/>
  <c r="X59" i="5"/>
  <c r="AD59" i="5" s="1"/>
  <c r="X96" i="5"/>
  <c r="AD96" i="5" s="1"/>
  <c r="X97" i="5"/>
  <c r="AD97" i="5" s="1"/>
  <c r="X105" i="5"/>
  <c r="AD105" i="5" s="1"/>
  <c r="X106" i="5"/>
  <c r="AD106" i="5" s="1"/>
  <c r="W109" i="5"/>
  <c r="AC109" i="5" s="1"/>
  <c r="W110" i="5"/>
  <c r="AC110" i="5" s="1"/>
  <c r="X167" i="5"/>
  <c r="AD167" i="5" s="1"/>
  <c r="X168" i="5"/>
  <c r="AD168" i="5" s="1"/>
  <c r="W170" i="5"/>
  <c r="AC170" i="5" s="1"/>
  <c r="W171" i="5"/>
  <c r="AC171" i="5" s="1"/>
  <c r="X183" i="5"/>
  <c r="AD183" i="5" s="1"/>
  <c r="X184" i="5"/>
  <c r="AD184" i="5" s="1"/>
  <c r="W186" i="5"/>
  <c r="AC186" i="5" s="1"/>
  <c r="W187" i="5"/>
  <c r="AC187" i="5" s="1"/>
  <c r="X198" i="5"/>
  <c r="AD198" i="5" s="1"/>
  <c r="X199" i="5"/>
  <c r="AD199" i="5" s="1"/>
  <c r="W201" i="5"/>
  <c r="AC201" i="5" s="1"/>
  <c r="W202" i="5"/>
  <c r="AC202" i="5" s="1"/>
  <c r="X244" i="5"/>
  <c r="AD244" i="5" s="1"/>
  <c r="X245" i="5"/>
  <c r="AD245" i="5" s="1"/>
  <c r="W247" i="5"/>
  <c r="AC247" i="5" s="1"/>
  <c r="W248" i="5"/>
  <c r="AC248" i="5" s="1"/>
  <c r="X299" i="5"/>
  <c r="AD299" i="5" s="1"/>
  <c r="X328" i="5"/>
  <c r="AD328" i="5" s="1"/>
  <c r="X329" i="5"/>
  <c r="AD329" i="5" s="1"/>
  <c r="W337" i="5"/>
  <c r="AC337" i="5" s="1"/>
  <c r="W338" i="5"/>
  <c r="AC338" i="5" s="1"/>
  <c r="X402" i="5"/>
  <c r="AD402" i="5" s="1"/>
  <c r="X403" i="5"/>
  <c r="AD403" i="5" s="1"/>
  <c r="W415" i="5"/>
  <c r="AC415" i="5" s="1"/>
  <c r="X424" i="5"/>
  <c r="AD424" i="5" s="1"/>
  <c r="X425" i="5"/>
  <c r="AD425" i="5" s="1"/>
  <c r="X456" i="5"/>
  <c r="AD456" i="5" s="1"/>
  <c r="X457" i="5"/>
  <c r="AD457" i="5" s="1"/>
  <c r="W459" i="5"/>
  <c r="AC459" i="5" s="1"/>
  <c r="W460" i="5"/>
  <c r="AC460" i="5" s="1"/>
  <c r="W884" i="5"/>
  <c r="AC884" i="5" s="1"/>
  <c r="W911" i="5"/>
  <c r="AC911" i="5" s="1"/>
  <c r="W912" i="5"/>
  <c r="AC912" i="5" s="1"/>
  <c r="X923" i="5"/>
  <c r="AD923" i="5" s="1"/>
  <c r="X28" i="5"/>
  <c r="AD28" i="5" s="1"/>
  <c r="X29" i="5"/>
  <c r="AD29" i="5" s="1"/>
  <c r="W1580" i="5"/>
  <c r="AC1580" i="5" s="1"/>
  <c r="V1580" i="5"/>
  <c r="AB1580" i="5" s="1"/>
  <c r="X1580" i="5"/>
  <c r="AD1580" i="5" s="1"/>
  <c r="X859" i="5"/>
  <c r="AD859" i="5" s="1"/>
  <c r="V859" i="5"/>
  <c r="AB859" i="5" s="1"/>
  <c r="X871" i="5"/>
  <c r="AD871" i="5" s="1"/>
  <c r="W871" i="5"/>
  <c r="AC871" i="5" s="1"/>
  <c r="V871" i="5"/>
  <c r="AB871" i="5" s="1"/>
  <c r="X851" i="5"/>
  <c r="AD851" i="5" s="1"/>
  <c r="W859" i="5"/>
  <c r="AC859" i="5" s="1"/>
  <c r="W876" i="5"/>
  <c r="AC876" i="5" s="1"/>
  <c r="V876" i="5"/>
  <c r="AB876" i="5" s="1"/>
  <c r="X876" i="5"/>
  <c r="AD876" i="5" s="1"/>
  <c r="V231" i="5"/>
  <c r="AB231" i="5" s="1"/>
  <c r="V347" i="5"/>
  <c r="AB347" i="5" s="1"/>
  <c r="W347" i="5"/>
  <c r="AC347" i="5" s="1"/>
  <c r="W231" i="5"/>
  <c r="AC231" i="5" s="1"/>
  <c r="X231" i="5"/>
  <c r="AD231" i="5" s="1"/>
  <c r="W148" i="5"/>
  <c r="AC148" i="5" s="1"/>
  <c r="V130" i="5"/>
  <c r="AB130" i="5" s="1"/>
  <c r="W153" i="5"/>
  <c r="AC153" i="5" s="1"/>
  <c r="W130" i="5"/>
  <c r="AC130" i="5" s="1"/>
  <c r="V148" i="5"/>
  <c r="AB148" i="5" s="1"/>
  <c r="V153" i="5"/>
  <c r="AB153" i="5" s="1"/>
  <c r="X153" i="5"/>
  <c r="AD153" i="5" s="1"/>
  <c r="X148" i="5"/>
  <c r="AD148" i="5" s="1"/>
  <c r="X130" i="5"/>
  <c r="AD130" i="5" s="1"/>
  <c r="V1437" i="5" l="1"/>
  <c r="AB1437" i="5" s="1"/>
  <c r="X747" i="5"/>
  <c r="AD747" i="5" s="1"/>
  <c r="W499" i="5"/>
  <c r="AC499" i="5" s="1"/>
  <c r="X804" i="5"/>
  <c r="AD804" i="5" s="1"/>
  <c r="W595" i="5"/>
  <c r="AC595" i="5" s="1"/>
  <c r="X542" i="5"/>
  <c r="AD542" i="5" s="1"/>
  <c r="V74" i="5"/>
  <c r="AB74" i="5" s="1"/>
  <c r="X657" i="5"/>
  <c r="AD657" i="5" s="1"/>
  <c r="X571" i="5"/>
  <c r="AD571" i="5" s="1"/>
  <c r="W1158" i="5"/>
  <c r="AC1158" i="5" s="1"/>
  <c r="V454" i="5"/>
  <c r="AB454" i="5" s="1"/>
  <c r="V1548" i="5"/>
  <c r="AB1548" i="5" s="1"/>
  <c r="V1598" i="5"/>
  <c r="AB1598" i="5" s="1"/>
  <c r="W542" i="5"/>
  <c r="AC542" i="5" s="1"/>
  <c r="X605" i="5"/>
  <c r="AD605" i="5" s="1"/>
  <c r="X793" i="5"/>
  <c r="AD793" i="5" s="1"/>
  <c r="W583" i="5"/>
  <c r="AC583" i="5" s="1"/>
  <c r="W770" i="5"/>
  <c r="AC770" i="5" s="1"/>
  <c r="W1500" i="5"/>
  <c r="AC1500" i="5" s="1"/>
  <c r="W813" i="5"/>
  <c r="AC813" i="5" s="1"/>
  <c r="X559" i="5"/>
  <c r="AD559" i="5" s="1"/>
  <c r="X669" i="5"/>
  <c r="AD669" i="5" s="1"/>
  <c r="V744" i="5"/>
  <c r="AB744" i="5" s="1"/>
  <c r="V851" i="5"/>
  <c r="AB851" i="5" s="1"/>
  <c r="X504" i="5"/>
  <c r="AD504" i="5" s="1"/>
  <c r="W744" i="5"/>
  <c r="AC744" i="5" s="1"/>
  <c r="V985" i="5"/>
  <c r="AB985" i="5" s="1"/>
  <c r="W1067" i="5"/>
  <c r="AC1067" i="5" s="1"/>
  <c r="V182" i="5"/>
  <c r="AB182" i="5" s="1"/>
  <c r="W571" i="5"/>
  <c r="AC571" i="5" s="1"/>
  <c r="X744" i="5"/>
  <c r="AD744" i="5" s="1"/>
  <c r="X743" i="5"/>
  <c r="AD743" i="5" s="1"/>
  <c r="W767" i="5"/>
  <c r="AC767" i="5" s="1"/>
  <c r="V837" i="5"/>
  <c r="AB837" i="5" s="1"/>
  <c r="W822" i="5"/>
  <c r="AC822" i="5" s="1"/>
  <c r="X813" i="5"/>
  <c r="AD813" i="5" s="1"/>
  <c r="W810" i="5"/>
  <c r="AC810" i="5" s="1"/>
  <c r="X1066" i="5"/>
  <c r="AD1066" i="5" s="1"/>
  <c r="X583" i="5"/>
  <c r="AD583" i="5" s="1"/>
  <c r="W656" i="5"/>
  <c r="AC656" i="5" s="1"/>
  <c r="X636" i="5"/>
  <c r="AD636" i="5" s="1"/>
  <c r="W561" i="5"/>
  <c r="AC561" i="5" s="1"/>
  <c r="W475" i="5"/>
  <c r="AC475" i="5" s="1"/>
  <c r="W566" i="5"/>
  <c r="AC566" i="5" s="1"/>
  <c r="W659" i="5"/>
  <c r="AC659" i="5" s="1"/>
  <c r="W558" i="5"/>
  <c r="AC558" i="5" s="1"/>
  <c r="X513" i="5"/>
  <c r="AD513" i="5" s="1"/>
  <c r="X568" i="5"/>
  <c r="AD568" i="5" s="1"/>
  <c r="W471" i="5"/>
  <c r="AC471" i="5" s="1"/>
  <c r="X1500" i="5"/>
  <c r="AD1500" i="5" s="1"/>
  <c r="V108" i="5"/>
  <c r="AB108" i="5" s="1"/>
  <c r="X1548" i="5"/>
  <c r="AD1548" i="5" s="1"/>
  <c r="V92" i="5"/>
  <c r="AB92" i="5" s="1"/>
  <c r="V36" i="5"/>
  <c r="AB36" i="5" s="1"/>
  <c r="X487" i="5"/>
  <c r="AD487" i="5" s="1"/>
  <c r="X969" i="5"/>
  <c r="AD969" i="5" s="1"/>
  <c r="X1285" i="5"/>
  <c r="AD1285" i="5" s="1"/>
  <c r="W605" i="5"/>
  <c r="AC605" i="5" s="1"/>
  <c r="W527" i="5"/>
  <c r="AC527" i="5" s="1"/>
  <c r="V1076" i="5"/>
  <c r="AB1076" i="5" s="1"/>
  <c r="W933" i="5"/>
  <c r="AC933" i="5" s="1"/>
  <c r="X521" i="5"/>
  <c r="AD521" i="5" s="1"/>
  <c r="W504" i="5"/>
  <c r="AC504" i="5" s="1"/>
  <c r="X562" i="5"/>
  <c r="AD562" i="5" s="1"/>
  <c r="V605" i="5"/>
  <c r="AB605" i="5" s="1"/>
  <c r="X1598" i="5"/>
  <c r="AD1598" i="5" s="1"/>
  <c r="X499" i="5"/>
  <c r="AD499" i="5" s="1"/>
  <c r="W969" i="5"/>
  <c r="AC969" i="5" s="1"/>
  <c r="X1158" i="5"/>
  <c r="AD1158" i="5" s="1"/>
  <c r="V1391" i="5"/>
  <c r="AB1391" i="5" s="1"/>
  <c r="X1076" i="5"/>
  <c r="AD1076" i="5" s="1"/>
  <c r="V504" i="5"/>
  <c r="AB504" i="5" s="1"/>
  <c r="W1597" i="5"/>
  <c r="AC1597" i="5" s="1"/>
  <c r="X1038" i="5"/>
  <c r="AD1038" i="5" s="1"/>
  <c r="X108" i="5"/>
  <c r="AD108" i="5" s="1"/>
  <c r="W519" i="5"/>
  <c r="AC519" i="5" s="1"/>
  <c r="W513" i="5"/>
  <c r="AC513" i="5" s="1"/>
  <c r="X519" i="5"/>
  <c r="AD519" i="5" s="1"/>
  <c r="W837" i="5"/>
  <c r="AC837" i="5" s="1"/>
  <c r="W669" i="5"/>
  <c r="AC669" i="5" s="1"/>
  <c r="X497" i="5"/>
  <c r="AD497" i="5" s="1"/>
  <c r="X471" i="5"/>
  <c r="AD471" i="5" s="1"/>
  <c r="W417" i="5"/>
  <c r="AC417" i="5" s="1"/>
  <c r="X767" i="5"/>
  <c r="AD767" i="5" s="1"/>
  <c r="X764" i="5"/>
  <c r="AD764" i="5" s="1"/>
  <c r="X659" i="5"/>
  <c r="AD659" i="5" s="1"/>
  <c r="X655" i="5"/>
  <c r="AD655" i="5" s="1"/>
  <c r="X809" i="5"/>
  <c r="AD809" i="5" s="1"/>
  <c r="W277" i="5"/>
  <c r="AC277" i="5" s="1"/>
  <c r="W278" i="5"/>
  <c r="AC278" i="5" s="1"/>
  <c r="W440" i="5"/>
  <c r="AC440" i="5" s="1"/>
  <c r="W900" i="5"/>
  <c r="AC900" i="5" s="1"/>
  <c r="X1359" i="5"/>
  <c r="AD1359" i="5" s="1"/>
  <c r="X1402" i="5"/>
  <c r="AD1402" i="5" s="1"/>
  <c r="V1559" i="5"/>
  <c r="AB1559" i="5" s="1"/>
  <c r="X1630" i="5"/>
  <c r="AD1630" i="5" s="1"/>
  <c r="X1632" i="5"/>
  <c r="AD1632" i="5" s="1"/>
  <c r="X1168" i="5"/>
  <c r="AD1168" i="5" s="1"/>
  <c r="X1169" i="5"/>
  <c r="AD1169" i="5" s="1"/>
  <c r="X1511" i="5"/>
  <c r="AD1511" i="5" s="1"/>
  <c r="V1572" i="5"/>
  <c r="AB1572" i="5" s="1"/>
  <c r="X1524" i="5"/>
  <c r="AD1524" i="5" s="1"/>
  <c r="W1447" i="5"/>
  <c r="AC1447" i="5" s="1"/>
  <c r="W1448" i="5"/>
  <c r="AC1448" i="5" s="1"/>
  <c r="X925" i="5"/>
  <c r="AD925" i="5" s="1"/>
  <c r="X926" i="5"/>
  <c r="AD926" i="5" s="1"/>
  <c r="W570" i="5"/>
  <c r="AC570" i="5" s="1"/>
  <c r="X310" i="5"/>
  <c r="AD310" i="5" s="1"/>
  <c r="X311" i="5"/>
  <c r="AD311" i="5" s="1"/>
  <c r="X343" i="5"/>
  <c r="AD343" i="5" s="1"/>
  <c r="X347" i="5"/>
  <c r="AD347" i="5" s="1"/>
  <c r="V387" i="5"/>
  <c r="AB387" i="5" s="1"/>
  <c r="V388" i="5"/>
  <c r="AB388" i="5" s="1"/>
  <c r="V900" i="5"/>
  <c r="AB900" i="5" s="1"/>
  <c r="X1109" i="5"/>
  <c r="AD1109" i="5" s="1"/>
  <c r="V1169" i="5"/>
  <c r="AB1169" i="5" s="1"/>
  <c r="V1295" i="5"/>
  <c r="AB1295" i="5" s="1"/>
  <c r="V1296" i="5"/>
  <c r="AB1296" i="5" s="1"/>
  <c r="V1402" i="5"/>
  <c r="AB1402" i="5" s="1"/>
  <c r="V1632" i="5"/>
  <c r="AB1632" i="5" s="1"/>
  <c r="W1121" i="5"/>
  <c r="AC1121" i="5" s="1"/>
  <c r="W1122" i="5"/>
  <c r="AC1122" i="5" s="1"/>
  <c r="W1559" i="5"/>
  <c r="AC1559" i="5" s="1"/>
  <c r="W1371" i="5"/>
  <c r="AC1371" i="5" s="1"/>
  <c r="W1372" i="5"/>
  <c r="AC1372" i="5" s="1"/>
  <c r="W1182" i="5"/>
  <c r="AC1182" i="5" s="1"/>
  <c r="X1295" i="5"/>
  <c r="AD1295" i="5" s="1"/>
  <c r="X1296" i="5"/>
  <c r="AD1296" i="5" s="1"/>
  <c r="V1538" i="5"/>
  <c r="AB1538" i="5" s="1"/>
  <c r="V883" i="5"/>
  <c r="AB883" i="5" s="1"/>
  <c r="V615" i="5"/>
  <c r="AB615" i="5" s="1"/>
  <c r="V556" i="5"/>
  <c r="AB556" i="5" s="1"/>
  <c r="V1480" i="5"/>
  <c r="AB1480" i="5" s="1"/>
  <c r="W615" i="5"/>
  <c r="AC615" i="5" s="1"/>
  <c r="V254" i="5"/>
  <c r="AB254" i="5" s="1"/>
  <c r="V258" i="5"/>
  <c r="AB258" i="5" s="1"/>
  <c r="V815" i="5"/>
  <c r="AB815" i="5" s="1"/>
  <c r="V816" i="5"/>
  <c r="AB816" i="5" s="1"/>
  <c r="V793" i="5"/>
  <c r="AB793" i="5" s="1"/>
  <c r="W1572" i="5"/>
  <c r="AC1572" i="5" s="1"/>
  <c r="V1380" i="5"/>
  <c r="AB1380" i="5" s="1"/>
  <c r="V1142" i="5"/>
  <c r="AB1142" i="5" s="1"/>
  <c r="V1062" i="5"/>
  <c r="AB1062" i="5" s="1"/>
  <c r="X484" i="5"/>
  <c r="AD484" i="5" s="1"/>
  <c r="V822" i="5"/>
  <c r="AB822" i="5" s="1"/>
  <c r="W587" i="5"/>
  <c r="AC587" i="5" s="1"/>
  <c r="V768" i="5"/>
  <c r="AB768" i="5" s="1"/>
  <c r="V669" i="5"/>
  <c r="AB669" i="5" s="1"/>
  <c r="V636" i="5"/>
  <c r="AB636" i="5" s="1"/>
  <c r="V471" i="5"/>
  <c r="AB471" i="5" s="1"/>
  <c r="V250" i="5"/>
  <c r="AB250" i="5" s="1"/>
  <c r="V251" i="5"/>
  <c r="AB251" i="5" s="1"/>
  <c r="X1572" i="5"/>
  <c r="AD1572" i="5" s="1"/>
  <c r="V1386" i="5"/>
  <c r="AB1386" i="5" s="1"/>
  <c r="V1317" i="5"/>
  <c r="AB1317" i="5" s="1"/>
  <c r="W948" i="5"/>
  <c r="AC948" i="5" s="1"/>
  <c r="W949" i="5"/>
  <c r="AC949" i="5" s="1"/>
  <c r="V584" i="5"/>
  <c r="AB584" i="5" s="1"/>
  <c r="W555" i="5"/>
  <c r="AC555" i="5" s="1"/>
  <c r="W556" i="5"/>
  <c r="AC556" i="5" s="1"/>
  <c r="V657" i="5"/>
  <c r="AB657" i="5" s="1"/>
  <c r="V450" i="5"/>
  <c r="AB450" i="5" s="1"/>
  <c r="V141" i="5"/>
  <c r="AB141" i="5" s="1"/>
  <c r="V1323" i="5"/>
  <c r="AB1323" i="5" s="1"/>
  <c r="V1151" i="5"/>
  <c r="AB1151" i="5" s="1"/>
  <c r="V1152" i="5"/>
  <c r="AB1152" i="5" s="1"/>
  <c r="V1072" i="5"/>
  <c r="AB1072" i="5" s="1"/>
  <c r="V1073" i="5"/>
  <c r="AB1073" i="5" s="1"/>
  <c r="X948" i="5"/>
  <c r="AD948" i="5" s="1"/>
  <c r="X949" i="5"/>
  <c r="AD949" i="5" s="1"/>
  <c r="V624" i="5"/>
  <c r="AB624" i="5" s="1"/>
  <c r="V58" i="5"/>
  <c r="AB58" i="5" s="1"/>
  <c r="X387" i="5"/>
  <c r="AD387" i="5" s="1"/>
  <c r="X388" i="5"/>
  <c r="AD388" i="5" s="1"/>
  <c r="W310" i="5"/>
  <c r="AC310" i="5" s="1"/>
  <c r="W311" i="5"/>
  <c r="AC311" i="5" s="1"/>
  <c r="V284" i="5"/>
  <c r="AB284" i="5" s="1"/>
  <c r="V285" i="5"/>
  <c r="AB285" i="5" s="1"/>
  <c r="X440" i="5"/>
  <c r="AD440" i="5" s="1"/>
  <c r="W487" i="5"/>
  <c r="AC487" i="5" s="1"/>
  <c r="V747" i="5"/>
  <c r="AB747" i="5" s="1"/>
  <c r="W851" i="5"/>
  <c r="AC851" i="5" s="1"/>
  <c r="V1109" i="5"/>
  <c r="AB1109" i="5" s="1"/>
  <c r="V1158" i="5"/>
  <c r="AB1158" i="5" s="1"/>
  <c r="X1181" i="5"/>
  <c r="AD1181" i="5" s="1"/>
  <c r="X1182" i="5"/>
  <c r="AD1182" i="5" s="1"/>
  <c r="V1285" i="5"/>
  <c r="AB1285" i="5" s="1"/>
  <c r="X900" i="5"/>
  <c r="AD900" i="5" s="1"/>
  <c r="W1348" i="5"/>
  <c r="AC1348" i="5" s="1"/>
  <c r="X1372" i="5"/>
  <c r="AD1372" i="5" s="1"/>
  <c r="W1391" i="5"/>
  <c r="AC1391" i="5" s="1"/>
  <c r="X1415" i="5"/>
  <c r="AD1415" i="5" s="1"/>
  <c r="W1437" i="5"/>
  <c r="AC1437" i="5" s="1"/>
  <c r="V1466" i="5"/>
  <c r="AB1466" i="5" s="1"/>
  <c r="V1511" i="5"/>
  <c r="AB1511" i="5" s="1"/>
  <c r="W1548" i="5"/>
  <c r="AC1548" i="5" s="1"/>
  <c r="X1613" i="5"/>
  <c r="AD1613" i="5" s="1"/>
  <c r="X1614" i="5"/>
  <c r="AD1614" i="5" s="1"/>
  <c r="X1640" i="5"/>
  <c r="AD1640" i="5" s="1"/>
  <c r="X1641" i="5"/>
  <c r="AD1641" i="5" s="1"/>
  <c r="V1251" i="5"/>
  <c r="AB1251" i="5" s="1"/>
  <c r="W1237" i="5"/>
  <c r="AC1237" i="5" s="1"/>
  <c r="W1238" i="5"/>
  <c r="AC1238" i="5" s="1"/>
  <c r="W1076" i="5"/>
  <c r="AC1076" i="5" s="1"/>
  <c r="W1640" i="5"/>
  <c r="AC1640" i="5" s="1"/>
  <c r="W1641" i="5"/>
  <c r="AC1641" i="5" s="1"/>
  <c r="V1641" i="5"/>
  <c r="AB1641" i="5" s="1"/>
  <c r="W1631" i="5"/>
  <c r="AC1631" i="5" s="1"/>
  <c r="W1632" i="5"/>
  <c r="AC1632" i="5" s="1"/>
  <c r="W1663" i="5"/>
  <c r="AC1663" i="5" s="1"/>
  <c r="W1251" i="5"/>
  <c r="AC1251" i="5" s="1"/>
  <c r="V327" i="5"/>
  <c r="AB327" i="5" s="1"/>
  <c r="V932" i="5"/>
  <c r="AB932" i="5" s="1"/>
  <c r="V933" i="5"/>
  <c r="AB933" i="5" s="1"/>
  <c r="V926" i="5"/>
  <c r="AB926" i="5" s="1"/>
  <c r="W1038" i="5"/>
  <c r="AC1038" i="5" s="1"/>
  <c r="V499" i="5"/>
  <c r="AB499" i="5" s="1"/>
  <c r="W92" i="5"/>
  <c r="AC92" i="5" s="1"/>
  <c r="X74" i="5"/>
  <c r="AD74" i="5" s="1"/>
  <c r="X810" i="5"/>
  <c r="AD810" i="5" s="1"/>
  <c r="X624" i="5"/>
  <c r="AD624" i="5" s="1"/>
  <c r="X660" i="5"/>
  <c r="AD660" i="5" s="1"/>
  <c r="X771" i="5"/>
  <c r="AD771" i="5" s="1"/>
  <c r="W497" i="5"/>
  <c r="AC497" i="5" s="1"/>
  <c r="W806" i="5"/>
  <c r="AC806" i="5" s="1"/>
  <c r="X477" i="5"/>
  <c r="AD477" i="5" s="1"/>
  <c r="X822" i="5"/>
  <c r="AD822" i="5" s="1"/>
  <c r="X837" i="5"/>
  <c r="AD837" i="5" s="1"/>
  <c r="X768" i="5"/>
  <c r="AD768" i="5" s="1"/>
  <c r="W624" i="5"/>
  <c r="AC624" i="5" s="1"/>
  <c r="V310" i="5"/>
  <c r="AB310" i="5" s="1"/>
  <c r="V311" i="5"/>
  <c r="AB311" i="5" s="1"/>
  <c r="X595" i="5"/>
  <c r="AD595" i="5" s="1"/>
  <c r="X596" i="5"/>
  <c r="AD596" i="5" s="1"/>
  <c r="V1122" i="5"/>
  <c r="AB1122" i="5" s="1"/>
  <c r="V1238" i="5"/>
  <c r="AB1238" i="5" s="1"/>
  <c r="W1109" i="5"/>
  <c r="AC1109" i="5" s="1"/>
  <c r="X1448" i="5"/>
  <c r="AD1448" i="5" s="1"/>
  <c r="W1295" i="5"/>
  <c r="AC1295" i="5" s="1"/>
  <c r="W1296" i="5"/>
  <c r="AC1296" i="5" s="1"/>
  <c r="X1466" i="5"/>
  <c r="AD1466" i="5" s="1"/>
  <c r="X1309" i="5"/>
  <c r="AD1309" i="5" s="1"/>
  <c r="W1511" i="5"/>
  <c r="AC1511" i="5" s="1"/>
  <c r="V1678" i="5"/>
  <c r="AB1678" i="5" s="1"/>
  <c r="X1688" i="5"/>
  <c r="AD1688" i="5" s="1"/>
  <c r="W284" i="5"/>
  <c r="AC284" i="5" s="1"/>
  <c r="W285" i="5"/>
  <c r="AC285" i="5" s="1"/>
  <c r="W387" i="5"/>
  <c r="AC387" i="5" s="1"/>
  <c r="W388" i="5"/>
  <c r="AC388" i="5" s="1"/>
  <c r="W596" i="5"/>
  <c r="AC596" i="5" s="1"/>
  <c r="X1250" i="5"/>
  <c r="AD1250" i="5" s="1"/>
  <c r="X1251" i="5"/>
  <c r="AD1251" i="5" s="1"/>
  <c r="V1332" i="5"/>
  <c r="AB1332" i="5" s="1"/>
  <c r="V1348" i="5"/>
  <c r="AB1348" i="5" s="1"/>
  <c r="V1359" i="5"/>
  <c r="AB1359" i="5" s="1"/>
  <c r="V1448" i="5"/>
  <c r="AB1448" i="5" s="1"/>
  <c r="X1558" i="5"/>
  <c r="AD1558" i="5" s="1"/>
  <c r="X1559" i="5"/>
  <c r="AD1559" i="5" s="1"/>
  <c r="W1308" i="5"/>
  <c r="AC1308" i="5" s="1"/>
  <c r="W1309" i="5"/>
  <c r="AC1309" i="5" s="1"/>
  <c r="W1358" i="5"/>
  <c r="AC1358" i="5" s="1"/>
  <c r="W1359" i="5"/>
  <c r="AC1359" i="5" s="1"/>
  <c r="W1414" i="5"/>
  <c r="AC1414" i="5" s="1"/>
  <c r="W1415" i="5"/>
  <c r="AC1415" i="5" s="1"/>
  <c r="X570" i="5"/>
  <c r="AD570" i="5" s="1"/>
  <c r="W1678" i="5"/>
  <c r="AC1678" i="5" s="1"/>
  <c r="W1688" i="5"/>
  <c r="AC1688" i="5" s="1"/>
  <c r="V1329" i="5"/>
  <c r="AB1329" i="5" s="1"/>
  <c r="V948" i="5"/>
  <c r="AB948" i="5" s="1"/>
  <c r="V949" i="5"/>
  <c r="AB949" i="5" s="1"/>
  <c r="V414" i="5"/>
  <c r="AB414" i="5" s="1"/>
  <c r="V1626" i="5"/>
  <c r="AB1626" i="5" s="1"/>
  <c r="X815" i="5"/>
  <c r="AD815" i="5" s="1"/>
  <c r="X816" i="5"/>
  <c r="AD816" i="5" s="1"/>
  <c r="V770" i="5"/>
  <c r="AB770" i="5" s="1"/>
  <c r="V771" i="5"/>
  <c r="AB771" i="5" s="1"/>
  <c r="V1594" i="5"/>
  <c r="AB1594" i="5" s="1"/>
  <c r="X800" i="5"/>
  <c r="AD800" i="5" s="1"/>
  <c r="V291" i="5"/>
  <c r="AB291" i="5" s="1"/>
  <c r="V298" i="5"/>
  <c r="AB298" i="5" s="1"/>
  <c r="V1648" i="5"/>
  <c r="AB1648" i="5" s="1"/>
  <c r="V1649" i="5"/>
  <c r="AB1649" i="5" s="1"/>
  <c r="V1474" i="5"/>
  <c r="AB1474" i="5" s="1"/>
  <c r="V1265" i="5"/>
  <c r="AB1265" i="5" s="1"/>
  <c r="V1231" i="5"/>
  <c r="AB1231" i="5" s="1"/>
  <c r="V954" i="5"/>
  <c r="AB954" i="5" s="1"/>
  <c r="W815" i="5"/>
  <c r="AC815" i="5" s="1"/>
  <c r="W816" i="5"/>
  <c r="AC816" i="5" s="1"/>
  <c r="V484" i="5"/>
  <c r="AB484" i="5" s="1"/>
  <c r="X277" i="5"/>
  <c r="AD277" i="5" s="1"/>
  <c r="X278" i="5"/>
  <c r="AD278" i="5" s="1"/>
  <c r="V277" i="5"/>
  <c r="AB277" i="5" s="1"/>
  <c r="V278" i="5"/>
  <c r="AB278" i="5" s="1"/>
  <c r="X284" i="5"/>
  <c r="AD284" i="5" s="1"/>
  <c r="X285" i="5"/>
  <c r="AD285" i="5" s="1"/>
  <c r="V440" i="5"/>
  <c r="AB440" i="5" s="1"/>
  <c r="W747" i="5"/>
  <c r="AC747" i="5" s="1"/>
  <c r="X1121" i="5"/>
  <c r="AD1121" i="5" s="1"/>
  <c r="X1122" i="5"/>
  <c r="AD1122" i="5" s="1"/>
  <c r="V1182" i="5"/>
  <c r="AB1182" i="5" s="1"/>
  <c r="X1237" i="5"/>
  <c r="AD1237" i="5" s="1"/>
  <c r="X1238" i="5"/>
  <c r="AD1238" i="5" s="1"/>
  <c r="W1285" i="5"/>
  <c r="AC1285" i="5" s="1"/>
  <c r="V1309" i="5"/>
  <c r="AB1309" i="5" s="1"/>
  <c r="X1348" i="5"/>
  <c r="AD1348" i="5" s="1"/>
  <c r="V1372" i="5"/>
  <c r="AB1372" i="5" s="1"/>
  <c r="X1391" i="5"/>
  <c r="AD1391" i="5" s="1"/>
  <c r="V1415" i="5"/>
  <c r="AB1415" i="5" s="1"/>
  <c r="X1437" i="5"/>
  <c r="AD1437" i="5" s="1"/>
  <c r="V1500" i="5"/>
  <c r="AB1500" i="5" s="1"/>
  <c r="V1524" i="5"/>
  <c r="AB1524" i="5" s="1"/>
  <c r="V1614" i="5"/>
  <c r="AB1614" i="5" s="1"/>
  <c r="V1663" i="5"/>
  <c r="AB1663" i="5" s="1"/>
  <c r="W1466" i="5"/>
  <c r="AC1466" i="5" s="1"/>
  <c r="W1168" i="5"/>
  <c r="AC1168" i="5" s="1"/>
  <c r="W1169" i="5"/>
  <c r="AC1169" i="5" s="1"/>
  <c r="W1523" i="5"/>
  <c r="AC1523" i="5" s="1"/>
  <c r="W1524" i="5"/>
  <c r="AC1524" i="5" s="1"/>
  <c r="W1613" i="5"/>
  <c r="AC1613" i="5" s="1"/>
  <c r="W1614" i="5"/>
  <c r="AC1614" i="5" s="1"/>
  <c r="X1663" i="5"/>
  <c r="AD1663" i="5" s="1"/>
  <c r="W1402" i="5"/>
  <c r="AC1402" i="5" s="1"/>
  <c r="X182" i="5"/>
  <c r="AD182" i="5" s="1"/>
  <c r="V430" i="5"/>
  <c r="AB430" i="5" s="1"/>
  <c r="V431" i="5"/>
  <c r="AB431" i="5" s="1"/>
  <c r="W925" i="5"/>
  <c r="AC925" i="5" s="1"/>
  <c r="W926" i="5"/>
  <c r="AC926" i="5" s="1"/>
  <c r="X932" i="5"/>
  <c r="AD932" i="5" s="1"/>
  <c r="X1678" i="5"/>
  <c r="AD1678" i="5" s="1"/>
  <c r="V487" i="5"/>
  <c r="AB487" i="5" s="1"/>
  <c r="V1688" i="5"/>
  <c r="AB1688" i="5" s="1"/>
  <c r="V1429" i="5"/>
  <c r="AB1429" i="5" s="1"/>
  <c r="V1259" i="5"/>
  <c r="AB1259" i="5" s="1"/>
  <c r="V1190" i="5"/>
  <c r="AB1190" i="5" s="1"/>
  <c r="V1136" i="5"/>
  <c r="AB1136" i="5" s="1"/>
  <c r="V519" i="5"/>
  <c r="AB519" i="5" s="1"/>
  <c r="W484" i="5"/>
  <c r="AC484" i="5" s="1"/>
  <c r="V513" i="5"/>
  <c r="AB513" i="5" s="1"/>
  <c r="V800" i="5"/>
  <c r="AB800" i="5" s="1"/>
  <c r="V568" i="5"/>
  <c r="AB568" i="5" s="1"/>
  <c r="V558" i="5"/>
  <c r="AB558" i="5" s="1"/>
  <c r="V559" i="5"/>
  <c r="AB559" i="5" s="1"/>
  <c r="V496" i="5"/>
  <c r="AB496" i="5" s="1"/>
  <c r="V497" i="5"/>
  <c r="AB497" i="5" s="1"/>
  <c r="V210" i="5"/>
  <c r="AB210" i="5" s="1"/>
  <c r="V211" i="5"/>
  <c r="AB211" i="5" s="1"/>
  <c r="V1610" i="5"/>
  <c r="AB1610" i="5" s="1"/>
  <c r="V1202" i="5"/>
  <c r="AB1202" i="5" s="1"/>
  <c r="V959" i="5"/>
  <c r="AB959" i="5" s="1"/>
  <c r="W800" i="5"/>
  <c r="AC800" i="5" s="1"/>
  <c r="V214" i="5"/>
  <c r="AB214" i="5" s="1"/>
  <c r="V215" i="5"/>
  <c r="AB215" i="5" s="1"/>
  <c r="V1532" i="5"/>
  <c r="AB1532" i="5" s="1"/>
  <c r="V1088" i="5"/>
  <c r="AB1088" i="5" s="1"/>
  <c r="V810" i="5"/>
  <c r="AB810" i="5" s="1"/>
  <c r="X615" i="5"/>
  <c r="AD615" i="5" s="1"/>
  <c r="V659" i="5"/>
  <c r="AB659" i="5" s="1"/>
  <c r="V660" i="5"/>
  <c r="AB660" i="5" s="1"/>
  <c r="V1544" i="5"/>
  <c r="AB1544" i="5" s="1"/>
  <c r="V1196" i="5"/>
  <c r="AB1196" i="5" s="1"/>
  <c r="V993" i="5"/>
  <c r="AB993" i="5" s="1"/>
  <c r="V997" i="5"/>
  <c r="AB997" i="5" s="1"/>
  <c r="V888" i="5"/>
  <c r="AB888" i="5" s="1"/>
  <c r="V843" i="5"/>
  <c r="AB843" i="5" s="1"/>
  <c r="V477" i="5"/>
  <c r="AB477" i="5" s="1"/>
  <c r="V1588" i="5"/>
  <c r="AB1588" i="5" s="1"/>
  <c r="V1147" i="5"/>
  <c r="AB1147" i="5" s="1"/>
  <c r="V1024" i="5"/>
  <c r="AB1024" i="5" s="1"/>
  <c r="V1025" i="5"/>
  <c r="AB1025" i="5" s="1"/>
  <c r="V847" i="5"/>
  <c r="AB847" i="5" s="1"/>
  <c r="V848" i="5"/>
  <c r="AB848" i="5" s="1"/>
  <c r="V812" i="5"/>
  <c r="AB812" i="5" s="1"/>
  <c r="V813" i="5"/>
  <c r="AB813" i="5" s="1"/>
  <c r="X586" i="5"/>
  <c r="AD586" i="5" s="1"/>
  <c r="X587" i="5"/>
  <c r="AD587" i="5" s="1"/>
  <c r="V561" i="5"/>
  <c r="AB561" i="5" s="1"/>
  <c r="V562" i="5"/>
  <c r="AB562" i="5" s="1"/>
  <c r="V320" i="5"/>
  <c r="AB320" i="5" s="1"/>
  <c r="V321" i="5"/>
  <c r="AB321" i="5" s="1"/>
  <c r="V1423" i="5"/>
  <c r="AB1423" i="5" s="1"/>
  <c r="V1130" i="5"/>
  <c r="AB1130" i="5" s="1"/>
  <c r="V921" i="5"/>
  <c r="AB921" i="5" s="1"/>
  <c r="V922" i="5"/>
  <c r="AB922" i="5" s="1"/>
  <c r="V806" i="5"/>
  <c r="AB806" i="5" s="1"/>
  <c r="V586" i="5"/>
  <c r="AB586" i="5" s="1"/>
  <c r="V587" i="5"/>
  <c r="AB587" i="5" s="1"/>
  <c r="V20" i="5"/>
  <c r="AB20" i="5" s="1"/>
  <c r="X166" i="5"/>
  <c r="AD166" i="5" s="1"/>
  <c r="W230" i="5"/>
  <c r="AC230" i="5" s="1"/>
  <c r="X417" i="5"/>
  <c r="AD417" i="5" s="1"/>
  <c r="W108" i="5"/>
  <c r="AC108" i="5" s="1"/>
  <c r="X1594" i="5"/>
  <c r="AD1594" i="5" s="1"/>
  <c r="W1538" i="5"/>
  <c r="AC1538" i="5" s="1"/>
  <c r="X1423" i="5"/>
  <c r="AD1423" i="5" s="1"/>
  <c r="W1329" i="5"/>
  <c r="AC1329" i="5" s="1"/>
  <c r="W1259" i="5"/>
  <c r="AC1259" i="5" s="1"/>
  <c r="W1136" i="5"/>
  <c r="AC1136" i="5" s="1"/>
  <c r="X1088" i="5"/>
  <c r="AD1088" i="5" s="1"/>
  <c r="X1072" i="5"/>
  <c r="AD1072" i="5" s="1"/>
  <c r="X1073" i="5"/>
  <c r="AD1073" i="5" s="1"/>
  <c r="X1202" i="5"/>
  <c r="AD1202" i="5" s="1"/>
  <c r="W1130" i="5"/>
  <c r="AC1130" i="5" s="1"/>
  <c r="W1544" i="5"/>
  <c r="AC1544" i="5" s="1"/>
  <c r="W1474" i="5"/>
  <c r="AC1474" i="5" s="1"/>
  <c r="X1429" i="5"/>
  <c r="AD1429" i="5" s="1"/>
  <c r="W1265" i="5"/>
  <c r="AC1265" i="5" s="1"/>
  <c r="X1190" i="5"/>
  <c r="AD1190" i="5" s="1"/>
  <c r="W1142" i="5"/>
  <c r="AC1142" i="5" s="1"/>
  <c r="W1062" i="5"/>
  <c r="AC1062" i="5" s="1"/>
  <c r="W993" i="5"/>
  <c r="AC993" i="5" s="1"/>
  <c r="W997" i="5"/>
  <c r="AC997" i="5" s="1"/>
  <c r="X1626" i="5"/>
  <c r="AD1626" i="5" s="1"/>
  <c r="W1532" i="5"/>
  <c r="AC1532" i="5" s="1"/>
  <c r="X1648" i="5"/>
  <c r="AD1648" i="5" s="1"/>
  <c r="X1649" i="5"/>
  <c r="AD1649" i="5" s="1"/>
  <c r="W1610" i="5"/>
  <c r="AC1610" i="5" s="1"/>
  <c r="W1588" i="5"/>
  <c r="AC1588" i="5" s="1"/>
  <c r="X1544" i="5"/>
  <c r="AD1544" i="5" s="1"/>
  <c r="X1474" i="5"/>
  <c r="AD1474" i="5" s="1"/>
  <c r="W1386" i="5"/>
  <c r="AC1386" i="5" s="1"/>
  <c r="W1202" i="5"/>
  <c r="AC1202" i="5" s="1"/>
  <c r="W1147" i="5"/>
  <c r="AC1147" i="5" s="1"/>
  <c r="V1102" i="5"/>
  <c r="AB1102" i="5" s="1"/>
  <c r="X1062" i="5"/>
  <c r="AD1062" i="5" s="1"/>
  <c r="X993" i="5"/>
  <c r="AD993" i="5" s="1"/>
  <c r="X997" i="5"/>
  <c r="AD997" i="5" s="1"/>
  <c r="W1594" i="5"/>
  <c r="AC1594" i="5" s="1"/>
  <c r="X1317" i="5"/>
  <c r="AD1317" i="5" s="1"/>
  <c r="W1088" i="5"/>
  <c r="AC1088" i="5" s="1"/>
  <c r="X327" i="5"/>
  <c r="AD327" i="5" s="1"/>
  <c r="W907" i="5"/>
  <c r="AC907" i="5" s="1"/>
  <c r="X551" i="5"/>
  <c r="AD551" i="5" s="1"/>
  <c r="X1532" i="5"/>
  <c r="AD1532" i="5" s="1"/>
  <c r="W1429" i="5"/>
  <c r="AC1429" i="5" s="1"/>
  <c r="X1323" i="5"/>
  <c r="AD1323" i="5" s="1"/>
  <c r="W1190" i="5"/>
  <c r="AC1190" i="5" s="1"/>
  <c r="X1151" i="5"/>
  <c r="AD1151" i="5" s="1"/>
  <c r="X1152" i="5"/>
  <c r="AD1152" i="5" s="1"/>
  <c r="X1130" i="5"/>
  <c r="AD1130" i="5" s="1"/>
  <c r="W1102" i="5"/>
  <c r="AC1102" i="5" s="1"/>
  <c r="X1147" i="5"/>
  <c r="AD1147" i="5" s="1"/>
  <c r="W1648" i="5"/>
  <c r="AC1648" i="5" s="1"/>
  <c r="W1649" i="5"/>
  <c r="AC1649" i="5" s="1"/>
  <c r="X1538" i="5"/>
  <c r="AD1538" i="5" s="1"/>
  <c r="W1380" i="5"/>
  <c r="AC1380" i="5" s="1"/>
  <c r="X1329" i="5"/>
  <c r="AD1329" i="5" s="1"/>
  <c r="X1259" i="5"/>
  <c r="AD1259" i="5" s="1"/>
  <c r="W1231" i="5"/>
  <c r="AC1231" i="5" s="1"/>
  <c r="W1196" i="5"/>
  <c r="AC1196" i="5" s="1"/>
  <c r="X1136" i="5"/>
  <c r="AD1136" i="5" s="1"/>
  <c r="X1102" i="5"/>
  <c r="AD1102" i="5" s="1"/>
  <c r="X1588" i="5"/>
  <c r="AD1588" i="5" s="1"/>
  <c r="X1386" i="5"/>
  <c r="AD1386" i="5" s="1"/>
  <c r="W1323" i="5"/>
  <c r="AC1323" i="5" s="1"/>
  <c r="W1072" i="5"/>
  <c r="AC1072" i="5" s="1"/>
  <c r="W1073" i="5"/>
  <c r="AC1073" i="5" s="1"/>
  <c r="X1024" i="5"/>
  <c r="AD1024" i="5" s="1"/>
  <c r="X1025" i="5"/>
  <c r="AD1025" i="5" s="1"/>
  <c r="W1626" i="5"/>
  <c r="AC1626" i="5" s="1"/>
  <c r="W1480" i="5"/>
  <c r="AC1480" i="5" s="1"/>
  <c r="X1380" i="5"/>
  <c r="AD1380" i="5" s="1"/>
  <c r="W1317" i="5"/>
  <c r="AC1317" i="5" s="1"/>
  <c r="X1265" i="5"/>
  <c r="AD1265" i="5" s="1"/>
  <c r="X1231" i="5"/>
  <c r="AD1231" i="5" s="1"/>
  <c r="X1196" i="5"/>
  <c r="AD1196" i="5" s="1"/>
  <c r="X1142" i="5"/>
  <c r="AD1142" i="5" s="1"/>
  <c r="W1024" i="5"/>
  <c r="AC1024" i="5" s="1"/>
  <c r="W1025" i="5"/>
  <c r="AC1025" i="5" s="1"/>
  <c r="X1610" i="5"/>
  <c r="AD1610" i="5" s="1"/>
  <c r="X1480" i="5"/>
  <c r="AD1480" i="5" s="1"/>
  <c r="W1423" i="5"/>
  <c r="AC1423" i="5" s="1"/>
  <c r="W1151" i="5"/>
  <c r="AC1151" i="5" s="1"/>
  <c r="W1152" i="5"/>
  <c r="AC1152" i="5" s="1"/>
  <c r="X92" i="5"/>
  <c r="AD92" i="5" s="1"/>
  <c r="W74" i="5"/>
  <c r="AC74" i="5" s="1"/>
  <c r="X455" i="5"/>
  <c r="AD455" i="5" s="1"/>
  <c r="W182" i="5"/>
  <c r="AC182" i="5" s="1"/>
  <c r="W327" i="5"/>
  <c r="AC327" i="5" s="1"/>
  <c r="X36" i="5"/>
  <c r="AD36" i="5" s="1"/>
  <c r="W454" i="5"/>
  <c r="AC454" i="5" s="1"/>
  <c r="W430" i="5"/>
  <c r="AC430" i="5" s="1"/>
  <c r="W431" i="5"/>
  <c r="AC431" i="5" s="1"/>
  <c r="X921" i="5"/>
  <c r="AD921" i="5" s="1"/>
  <c r="X922" i="5"/>
  <c r="AD922" i="5" s="1"/>
  <c r="W883" i="5"/>
  <c r="AC883" i="5" s="1"/>
  <c r="X623" i="5"/>
  <c r="AD623" i="5" s="1"/>
  <c r="W414" i="5"/>
  <c r="AC414" i="5" s="1"/>
  <c r="X291" i="5"/>
  <c r="AD291" i="5" s="1"/>
  <c r="X298" i="5"/>
  <c r="AD298" i="5" s="1"/>
  <c r="X58" i="5"/>
  <c r="AD58" i="5" s="1"/>
  <c r="X20" i="5"/>
  <c r="AD20" i="5" s="1"/>
  <c r="W921" i="5"/>
  <c r="AC921" i="5" s="1"/>
  <c r="W922" i="5"/>
  <c r="AC922" i="5" s="1"/>
  <c r="V836" i="5"/>
  <c r="AB836" i="5" s="1"/>
  <c r="X450" i="5"/>
  <c r="AD450" i="5" s="1"/>
  <c r="X320" i="5"/>
  <c r="AD320" i="5" s="1"/>
  <c r="X321" i="5"/>
  <c r="AD321" i="5" s="1"/>
  <c r="X214" i="5"/>
  <c r="AD214" i="5" s="1"/>
  <c r="X215" i="5"/>
  <c r="AD215" i="5" s="1"/>
  <c r="W888" i="5"/>
  <c r="AC888" i="5" s="1"/>
  <c r="W843" i="5"/>
  <c r="AC843" i="5" s="1"/>
  <c r="W821" i="5"/>
  <c r="AC821" i="5" s="1"/>
  <c r="X566" i="5"/>
  <c r="AD566" i="5" s="1"/>
  <c r="X567" i="5"/>
  <c r="AD567" i="5" s="1"/>
  <c r="W470" i="5"/>
  <c r="AC470" i="5" s="1"/>
  <c r="W250" i="5"/>
  <c r="AC250" i="5" s="1"/>
  <c r="W251" i="5"/>
  <c r="AC251" i="5" s="1"/>
  <c r="W804" i="5"/>
  <c r="AC804" i="5" s="1"/>
  <c r="W805" i="5"/>
  <c r="AC805" i="5" s="1"/>
  <c r="X141" i="5"/>
  <c r="AD141" i="5" s="1"/>
  <c r="W58" i="5"/>
  <c r="AC58" i="5" s="1"/>
  <c r="X954" i="5"/>
  <c r="AD954" i="5" s="1"/>
  <c r="X888" i="5"/>
  <c r="AD888" i="5" s="1"/>
  <c r="W847" i="5"/>
  <c r="AC847" i="5" s="1"/>
  <c r="W848" i="5"/>
  <c r="AC848" i="5" s="1"/>
  <c r="X475" i="5"/>
  <c r="AD475" i="5" s="1"/>
  <c r="X476" i="5"/>
  <c r="AD476" i="5" s="1"/>
  <c r="X821" i="5"/>
  <c r="AD821" i="5" s="1"/>
  <c r="X836" i="5"/>
  <c r="AD836" i="5" s="1"/>
  <c r="X635" i="5"/>
  <c r="AD635" i="5" s="1"/>
  <c r="W450" i="5"/>
  <c r="AC450" i="5" s="1"/>
  <c r="W254" i="5"/>
  <c r="AC254" i="5" s="1"/>
  <c r="W258" i="5"/>
  <c r="AC258" i="5" s="1"/>
  <c r="W214" i="5"/>
  <c r="AC214" i="5" s="1"/>
  <c r="W215" i="5"/>
  <c r="AC215" i="5" s="1"/>
  <c r="W141" i="5"/>
  <c r="AC141" i="5" s="1"/>
  <c r="W623" i="5"/>
  <c r="AC623" i="5" s="1"/>
  <c r="X430" i="5"/>
  <c r="AD430" i="5" s="1"/>
  <c r="X431" i="5"/>
  <c r="AD431" i="5" s="1"/>
  <c r="W517" i="5"/>
  <c r="AC517" i="5" s="1"/>
  <c r="W518" i="5"/>
  <c r="AC518" i="5" s="1"/>
  <c r="W512" i="5"/>
  <c r="AC512" i="5" s="1"/>
  <c r="X792" i="5"/>
  <c r="AD792" i="5" s="1"/>
  <c r="X847" i="5"/>
  <c r="AD847" i="5" s="1"/>
  <c r="X848" i="5"/>
  <c r="AD848" i="5" s="1"/>
  <c r="X254" i="5"/>
  <c r="AD254" i="5" s="1"/>
  <c r="X258" i="5"/>
  <c r="AD258" i="5" s="1"/>
  <c r="W954" i="5"/>
  <c r="AC954" i="5" s="1"/>
  <c r="X883" i="5"/>
  <c r="AD883" i="5" s="1"/>
  <c r="X517" i="5"/>
  <c r="AD517" i="5" s="1"/>
  <c r="X518" i="5"/>
  <c r="AD518" i="5" s="1"/>
  <c r="X512" i="5"/>
  <c r="AD512" i="5" s="1"/>
  <c r="W836" i="5"/>
  <c r="AC836" i="5" s="1"/>
  <c r="W664" i="5"/>
  <c r="AC664" i="5" s="1"/>
  <c r="W668" i="5"/>
  <c r="AC668" i="5" s="1"/>
  <c r="W635" i="5"/>
  <c r="AC635" i="5" s="1"/>
  <c r="X414" i="5"/>
  <c r="AD414" i="5" s="1"/>
  <c r="W210" i="5"/>
  <c r="AC210" i="5" s="1"/>
  <c r="W211" i="5"/>
  <c r="AC211" i="5" s="1"/>
  <c r="W291" i="5"/>
  <c r="AC291" i="5" s="1"/>
  <c r="W298" i="5"/>
  <c r="AC298" i="5" s="1"/>
  <c r="W20" i="5"/>
  <c r="AC20" i="5" s="1"/>
  <c r="W959" i="5"/>
  <c r="AC959" i="5" s="1"/>
  <c r="X843" i="5"/>
  <c r="AD843" i="5" s="1"/>
  <c r="X664" i="5"/>
  <c r="AD664" i="5" s="1"/>
  <c r="X668" i="5"/>
  <c r="AD668" i="5" s="1"/>
  <c r="X470" i="5"/>
  <c r="AD470" i="5" s="1"/>
  <c r="W320" i="5"/>
  <c r="AC320" i="5" s="1"/>
  <c r="W321" i="5"/>
  <c r="AC321" i="5" s="1"/>
  <c r="X250" i="5"/>
  <c r="AD250" i="5" s="1"/>
  <c r="X251" i="5"/>
  <c r="AD251" i="5" s="1"/>
  <c r="X210" i="5"/>
  <c r="AD210" i="5" s="1"/>
  <c r="X211" i="5"/>
  <c r="AD211" i="5" s="1"/>
  <c r="X959" i="5"/>
  <c r="AD959" i="5" s="1"/>
  <c r="X858" i="5"/>
  <c r="AD858" i="5" s="1"/>
  <c r="W858" i="5"/>
  <c r="AC858" i="5" s="1"/>
  <c r="X805" i="5" l="1"/>
  <c r="AD805" i="5" s="1"/>
  <c r="V969" i="5"/>
  <c r="AB969" i="5" s="1"/>
  <c r="X543" i="5"/>
  <c r="AD543" i="5" s="1"/>
  <c r="X1484" i="5"/>
  <c r="AD1484" i="5" s="1"/>
  <c r="X1221" i="5"/>
  <c r="AD1221" i="5" s="1"/>
  <c r="V1597" i="5"/>
  <c r="AB1597" i="5" s="1"/>
  <c r="V1547" i="5"/>
  <c r="AB1547" i="5" s="1"/>
  <c r="X1547" i="5"/>
  <c r="AD1547" i="5" s="1"/>
  <c r="X1332" i="5"/>
  <c r="AD1332" i="5" s="1"/>
  <c r="X1067" i="5"/>
  <c r="AD1067" i="5" s="1"/>
  <c r="V455" i="5"/>
  <c r="AB455" i="5" s="1"/>
  <c r="X606" i="5"/>
  <c r="AD606" i="5" s="1"/>
  <c r="V1221" i="5"/>
  <c r="AB1221" i="5" s="1"/>
  <c r="W792" i="5"/>
  <c r="AC792" i="5" s="1"/>
  <c r="W543" i="5"/>
  <c r="AC543" i="5" s="1"/>
  <c r="W764" i="5"/>
  <c r="AC764" i="5" s="1"/>
  <c r="W567" i="5"/>
  <c r="AC567" i="5" s="1"/>
  <c r="W1066" i="5"/>
  <c r="AC1066" i="5" s="1"/>
  <c r="X1597" i="5"/>
  <c r="AD1597" i="5" s="1"/>
  <c r="W639" i="5"/>
  <c r="AC639" i="5" s="1"/>
  <c r="V743" i="5"/>
  <c r="AB743" i="5" s="1"/>
  <c r="W743" i="5"/>
  <c r="AC743" i="5" s="1"/>
  <c r="W476" i="5"/>
  <c r="AC476" i="5" s="1"/>
  <c r="X1037" i="5"/>
  <c r="AD1037" i="5" s="1"/>
  <c r="W1307" i="5"/>
  <c r="AC1307" i="5" s="1"/>
  <c r="X985" i="5"/>
  <c r="AD985" i="5" s="1"/>
  <c r="W521" i="5"/>
  <c r="AC521" i="5" s="1"/>
  <c r="W1547" i="5"/>
  <c r="AC1547" i="5" s="1"/>
  <c r="X1510" i="5"/>
  <c r="AD1510" i="5" s="1"/>
  <c r="V73" i="5"/>
  <c r="AB73" i="5" s="1"/>
  <c r="X486" i="5"/>
  <c r="AD486" i="5" s="1"/>
  <c r="X766" i="5"/>
  <c r="AD766" i="5" s="1"/>
  <c r="X1523" i="5"/>
  <c r="AD1523" i="5" s="1"/>
  <c r="X1631" i="5"/>
  <c r="AD1631" i="5" s="1"/>
  <c r="X1401" i="5"/>
  <c r="AD1401" i="5" s="1"/>
  <c r="X527" i="5"/>
  <c r="AD527" i="5" s="1"/>
  <c r="V385" i="5"/>
  <c r="AB385" i="5" s="1"/>
  <c r="V1390" i="5"/>
  <c r="AB1390" i="5" s="1"/>
  <c r="V1269" i="5"/>
  <c r="AB1269" i="5" s="1"/>
  <c r="W1598" i="5"/>
  <c r="AC1598" i="5" s="1"/>
  <c r="W439" i="5"/>
  <c r="AC439" i="5" s="1"/>
  <c r="X342" i="5"/>
  <c r="AD342" i="5" s="1"/>
  <c r="W932" i="5"/>
  <c r="AC932" i="5" s="1"/>
  <c r="X1179" i="5"/>
  <c r="AD1179" i="5" s="1"/>
  <c r="W1445" i="5"/>
  <c r="AC1445" i="5" s="1"/>
  <c r="W1412" i="5"/>
  <c r="AC1412" i="5" s="1"/>
  <c r="W1370" i="5"/>
  <c r="AC1370" i="5" s="1"/>
  <c r="W606" i="5"/>
  <c r="AC606" i="5" s="1"/>
  <c r="X947" i="5"/>
  <c r="AD947" i="5" s="1"/>
  <c r="W1119" i="5"/>
  <c r="AC1119" i="5" s="1"/>
  <c r="V947" i="5"/>
  <c r="AB947" i="5" s="1"/>
  <c r="X1071" i="5"/>
  <c r="AD1071" i="5" s="1"/>
  <c r="V1038" i="5"/>
  <c r="AB1038" i="5" s="1"/>
  <c r="W1465" i="5"/>
  <c r="AC1465" i="5" s="1"/>
  <c r="W1521" i="5"/>
  <c r="AC1521" i="5" s="1"/>
  <c r="W985" i="5"/>
  <c r="AC985" i="5" s="1"/>
  <c r="X1119" i="5"/>
  <c r="AD1119" i="5" s="1"/>
  <c r="W1167" i="5"/>
  <c r="AC1167" i="5" s="1"/>
  <c r="V606" i="5"/>
  <c r="AB606" i="5" s="1"/>
  <c r="X541" i="5"/>
  <c r="AD541" i="5" s="1"/>
  <c r="W1181" i="5"/>
  <c r="AC1181" i="5" s="1"/>
  <c r="W1356" i="5"/>
  <c r="AC1356" i="5" s="1"/>
  <c r="W1250" i="5"/>
  <c r="AC1250" i="5" s="1"/>
  <c r="X1371" i="5"/>
  <c r="AD1371" i="5" s="1"/>
  <c r="W1630" i="5"/>
  <c r="AC1630" i="5" s="1"/>
  <c r="W1401" i="5"/>
  <c r="AC1401" i="5" s="1"/>
  <c r="X1249" i="5"/>
  <c r="AD1249" i="5" s="1"/>
  <c r="W1558" i="5"/>
  <c r="AC1558" i="5" s="1"/>
  <c r="W551" i="5"/>
  <c r="AC551" i="5" s="1"/>
  <c r="W947" i="5"/>
  <c r="AC947" i="5" s="1"/>
  <c r="X1167" i="5"/>
  <c r="AD1167" i="5" s="1"/>
  <c r="X1358" i="5"/>
  <c r="AD1358" i="5" s="1"/>
  <c r="X1108" i="5"/>
  <c r="AD1108" i="5" s="1"/>
  <c r="X1557" i="5"/>
  <c r="AD1557" i="5" s="1"/>
  <c r="X1235" i="5"/>
  <c r="AD1235" i="5" s="1"/>
  <c r="X1414" i="5"/>
  <c r="AD1414" i="5" s="1"/>
  <c r="X992" i="5"/>
  <c r="AD992" i="5" s="1"/>
  <c r="W1221" i="5"/>
  <c r="AC1221" i="5" s="1"/>
  <c r="X439" i="5"/>
  <c r="AD439" i="5" s="1"/>
  <c r="X1308" i="5"/>
  <c r="AD1308" i="5" s="1"/>
  <c r="W541" i="5"/>
  <c r="AC541" i="5" s="1"/>
  <c r="X639" i="5"/>
  <c r="AD639" i="5" s="1"/>
  <c r="W1108" i="5"/>
  <c r="AC1108" i="5" s="1"/>
  <c r="W1037" i="5"/>
  <c r="AC1037" i="5" s="1"/>
  <c r="W1332" i="5"/>
  <c r="AC1332" i="5" s="1"/>
  <c r="X1150" i="5"/>
  <c r="AD1150" i="5" s="1"/>
  <c r="W145" i="5"/>
  <c r="AC145" i="5" s="1"/>
  <c r="W147" i="5"/>
  <c r="AC147" i="5" s="1"/>
  <c r="V343" i="5"/>
  <c r="AB343" i="5" s="1"/>
  <c r="V804" i="5"/>
  <c r="AB804" i="5" s="1"/>
  <c r="V805" i="5"/>
  <c r="AB805" i="5" s="1"/>
  <c r="V475" i="5"/>
  <c r="AB475" i="5" s="1"/>
  <c r="V476" i="5"/>
  <c r="AB476" i="5" s="1"/>
  <c r="V1195" i="5"/>
  <c r="AB1195" i="5" s="1"/>
  <c r="V809" i="5"/>
  <c r="AB809" i="5" s="1"/>
  <c r="W799" i="5"/>
  <c r="AC799" i="5" s="1"/>
  <c r="V799" i="5"/>
  <c r="AB799" i="5" s="1"/>
  <c r="V1135" i="5"/>
  <c r="AB1135" i="5" s="1"/>
  <c r="V1371" i="5"/>
  <c r="AB1371" i="5" s="1"/>
  <c r="V1181" i="5"/>
  <c r="AB1181" i="5" s="1"/>
  <c r="V1230" i="5"/>
  <c r="AB1230" i="5" s="1"/>
  <c r="V1473" i="5"/>
  <c r="AB1473" i="5" s="1"/>
  <c r="V1328" i="5"/>
  <c r="AB1328" i="5" s="1"/>
  <c r="V1036" i="5"/>
  <c r="AB1036" i="5" s="1"/>
  <c r="V1037" i="5"/>
  <c r="AB1037" i="5" s="1"/>
  <c r="V1674" i="5"/>
  <c r="AB1674" i="5" s="1"/>
  <c r="V1237" i="5"/>
  <c r="AB1237" i="5" s="1"/>
  <c r="V920" i="5"/>
  <c r="AB920" i="5" s="1"/>
  <c r="V925" i="5"/>
  <c r="AB925" i="5" s="1"/>
  <c r="W486" i="5"/>
  <c r="AC486" i="5" s="1"/>
  <c r="V1294" i="5"/>
  <c r="AB1294" i="5" s="1"/>
  <c r="V129" i="5"/>
  <c r="AB129" i="5" s="1"/>
  <c r="X899" i="5"/>
  <c r="AD899" i="5" s="1"/>
  <c r="V1687" i="5"/>
  <c r="AB1687" i="5" s="1"/>
  <c r="V1613" i="5"/>
  <c r="AB1613" i="5" s="1"/>
  <c r="V1414" i="5"/>
  <c r="AB1414" i="5" s="1"/>
  <c r="V1510" i="5"/>
  <c r="AB1510" i="5" s="1"/>
  <c r="V166" i="5"/>
  <c r="AB166" i="5" s="1"/>
  <c r="V623" i="5"/>
  <c r="AB623" i="5" s="1"/>
  <c r="V1322" i="5"/>
  <c r="AB1322" i="5" s="1"/>
  <c r="V449" i="5"/>
  <c r="AB449" i="5" s="1"/>
  <c r="V767" i="5"/>
  <c r="AB767" i="5" s="1"/>
  <c r="V1061" i="5"/>
  <c r="AB1061" i="5" s="1"/>
  <c r="V1379" i="5"/>
  <c r="AB1379" i="5" s="1"/>
  <c r="V792" i="5"/>
  <c r="AB792" i="5" s="1"/>
  <c r="V1479" i="5"/>
  <c r="AB1479" i="5" s="1"/>
  <c r="V1537" i="5"/>
  <c r="AB1537" i="5" s="1"/>
  <c r="V1631" i="5"/>
  <c r="AB1631" i="5" s="1"/>
  <c r="V1558" i="5"/>
  <c r="AB1558" i="5" s="1"/>
  <c r="W318" i="5"/>
  <c r="AC318" i="5" s="1"/>
  <c r="V219" i="5"/>
  <c r="AB219" i="5" s="1"/>
  <c r="V230" i="5"/>
  <c r="AB230" i="5" s="1"/>
  <c r="W1436" i="5"/>
  <c r="AC1436" i="5" s="1"/>
  <c r="V1579" i="5"/>
  <c r="AB1579" i="5" s="1"/>
  <c r="W899" i="5"/>
  <c r="AC899" i="5" s="1"/>
  <c r="W1236" i="5"/>
  <c r="AC1236" i="5" s="1"/>
  <c r="X614" i="5"/>
  <c r="AD614" i="5" s="1"/>
  <c r="X613" i="5"/>
  <c r="AD613" i="5" s="1"/>
  <c r="V1608" i="5"/>
  <c r="AB1608" i="5" s="1"/>
  <c r="V1609" i="5"/>
  <c r="AB1609" i="5" s="1"/>
  <c r="V512" i="5"/>
  <c r="AB512" i="5" s="1"/>
  <c r="V1189" i="5"/>
  <c r="AB1189" i="5" s="1"/>
  <c r="V952" i="5"/>
  <c r="AB952" i="5" s="1"/>
  <c r="V953" i="5"/>
  <c r="AB953" i="5" s="1"/>
  <c r="V1264" i="5"/>
  <c r="AB1264" i="5" s="1"/>
  <c r="W1687" i="5"/>
  <c r="AC1687" i="5" s="1"/>
  <c r="V1250" i="5"/>
  <c r="AB1250" i="5" s="1"/>
  <c r="X808" i="5"/>
  <c r="AD808" i="5" s="1"/>
  <c r="V858" i="5"/>
  <c r="AB858" i="5" s="1"/>
  <c r="V19" i="5"/>
  <c r="AB19" i="5" s="1"/>
  <c r="V1129" i="5"/>
  <c r="AB1129" i="5" s="1"/>
  <c r="V1145" i="5"/>
  <c r="AB1145" i="5" s="1"/>
  <c r="V1146" i="5"/>
  <c r="AB1146" i="5" s="1"/>
  <c r="V886" i="5"/>
  <c r="AB886" i="5" s="1"/>
  <c r="V887" i="5"/>
  <c r="AB887" i="5" s="1"/>
  <c r="V1531" i="5"/>
  <c r="AB1531" i="5" s="1"/>
  <c r="V1200" i="5"/>
  <c r="AB1200" i="5" s="1"/>
  <c r="V1201" i="5"/>
  <c r="AB1201" i="5" s="1"/>
  <c r="W483" i="5"/>
  <c r="AC483" i="5" s="1"/>
  <c r="W479" i="5"/>
  <c r="AC479" i="5" s="1"/>
  <c r="V1258" i="5"/>
  <c r="AB1258" i="5" s="1"/>
  <c r="V1593" i="5"/>
  <c r="AB1593" i="5" s="1"/>
  <c r="V412" i="5"/>
  <c r="AB412" i="5" s="1"/>
  <c r="V413" i="5"/>
  <c r="AB413" i="5" s="1"/>
  <c r="W1674" i="5"/>
  <c r="AC1674" i="5" s="1"/>
  <c r="V1358" i="5"/>
  <c r="AB1358" i="5" s="1"/>
  <c r="X1687" i="5"/>
  <c r="AD1687" i="5" s="1"/>
  <c r="V1121" i="5"/>
  <c r="AB1121" i="5" s="1"/>
  <c r="X933" i="5"/>
  <c r="AD933" i="5" s="1"/>
  <c r="W1510" i="5"/>
  <c r="AC1510" i="5" s="1"/>
  <c r="X1465" i="5"/>
  <c r="AD1465" i="5" s="1"/>
  <c r="X1659" i="5"/>
  <c r="AD1659" i="5" s="1"/>
  <c r="V1523" i="5"/>
  <c r="AB1523" i="5" s="1"/>
  <c r="V439" i="5"/>
  <c r="AB439" i="5" s="1"/>
  <c r="V1385" i="5"/>
  <c r="AB1385" i="5" s="1"/>
  <c r="V635" i="5"/>
  <c r="AB635" i="5" s="1"/>
  <c r="V821" i="5"/>
  <c r="AB821" i="5" s="1"/>
  <c r="V614" i="5"/>
  <c r="AB614" i="5" s="1"/>
  <c r="V1571" i="5"/>
  <c r="AB1571" i="5" s="1"/>
  <c r="F72" i="6"/>
  <c r="F71" i="6" s="1"/>
  <c r="L71" i="6" s="1"/>
  <c r="R71" i="6" s="1"/>
  <c r="X71" i="6" s="1"/>
  <c r="X147" i="5"/>
  <c r="AD147" i="5" s="1"/>
  <c r="W962" i="5"/>
  <c r="AC962" i="5" s="1"/>
  <c r="X386" i="5"/>
  <c r="AD386" i="5" s="1"/>
  <c r="X1447" i="5"/>
  <c r="AD1447" i="5" s="1"/>
  <c r="V1422" i="5"/>
  <c r="AB1422" i="5" s="1"/>
  <c r="V1587" i="5"/>
  <c r="AB1587" i="5" s="1"/>
  <c r="V841" i="5"/>
  <c r="AB841" i="5" s="1"/>
  <c r="V842" i="5"/>
  <c r="AB842" i="5" s="1"/>
  <c r="V1542" i="5"/>
  <c r="AB1542" i="5" s="1"/>
  <c r="V1543" i="5"/>
  <c r="AB1543" i="5" s="1"/>
  <c r="V1086" i="5"/>
  <c r="AB1086" i="5" s="1"/>
  <c r="V1087" i="5"/>
  <c r="AB1087" i="5" s="1"/>
  <c r="V957" i="5"/>
  <c r="AB957" i="5" s="1"/>
  <c r="V958" i="5"/>
  <c r="AB958" i="5" s="1"/>
  <c r="V566" i="5"/>
  <c r="AB566" i="5" s="1"/>
  <c r="V567" i="5"/>
  <c r="AB567" i="5" s="1"/>
  <c r="V517" i="5"/>
  <c r="AB517" i="5" s="1"/>
  <c r="V518" i="5"/>
  <c r="AB518" i="5" s="1"/>
  <c r="V1428" i="5"/>
  <c r="AB1428" i="5" s="1"/>
  <c r="X1674" i="5"/>
  <c r="AD1674" i="5" s="1"/>
  <c r="W808" i="5"/>
  <c r="AC808" i="5" s="1"/>
  <c r="V417" i="5"/>
  <c r="AB417" i="5" s="1"/>
  <c r="V483" i="5"/>
  <c r="AB483" i="5" s="1"/>
  <c r="V479" i="5"/>
  <c r="AB479" i="5" s="1"/>
  <c r="X799" i="5"/>
  <c r="AD799" i="5" s="1"/>
  <c r="V1625" i="5"/>
  <c r="AB1625" i="5" s="1"/>
  <c r="V1447" i="5"/>
  <c r="AB1447" i="5" s="1"/>
  <c r="V35" i="5"/>
  <c r="AB35" i="5" s="1"/>
  <c r="V1205" i="5"/>
  <c r="AB1205" i="5" s="1"/>
  <c r="V543" i="5"/>
  <c r="AB543" i="5" s="1"/>
  <c r="V145" i="5"/>
  <c r="AB145" i="5" s="1"/>
  <c r="V147" i="5"/>
  <c r="AB147" i="5" s="1"/>
  <c r="V1436" i="5"/>
  <c r="AB1436" i="5" s="1"/>
  <c r="W385" i="5"/>
  <c r="AC385" i="5" s="1"/>
  <c r="V907" i="5"/>
  <c r="AB907" i="5" s="1"/>
  <c r="V571" i="5"/>
  <c r="AB571" i="5" s="1"/>
  <c r="V1659" i="5"/>
  <c r="AB1659" i="5" s="1"/>
  <c r="V1308" i="5"/>
  <c r="AB1308" i="5" s="1"/>
  <c r="V1067" i="5"/>
  <c r="AB1067" i="5" s="1"/>
  <c r="V596" i="5"/>
  <c r="AB596" i="5" s="1"/>
  <c r="V527" i="5"/>
  <c r="AB527" i="5" s="1"/>
  <c r="W1659" i="5"/>
  <c r="AC1659" i="5" s="1"/>
  <c r="V1639" i="5"/>
  <c r="AB1639" i="5" s="1"/>
  <c r="V1640" i="5"/>
  <c r="AB1640" i="5" s="1"/>
  <c r="V1465" i="5"/>
  <c r="AB1465" i="5" s="1"/>
  <c r="V1108" i="5"/>
  <c r="AB1108" i="5" s="1"/>
  <c r="V57" i="5"/>
  <c r="AB57" i="5" s="1"/>
  <c r="V140" i="5"/>
  <c r="AB140" i="5" s="1"/>
  <c r="V656" i="5"/>
  <c r="AB656" i="5" s="1"/>
  <c r="V583" i="5"/>
  <c r="AB583" i="5" s="1"/>
  <c r="V1316" i="5"/>
  <c r="AB1316" i="5" s="1"/>
  <c r="X1571" i="5"/>
  <c r="AD1571" i="5" s="1"/>
  <c r="V470" i="5"/>
  <c r="AB470" i="5" s="1"/>
  <c r="V664" i="5"/>
  <c r="AB664" i="5" s="1"/>
  <c r="V668" i="5"/>
  <c r="AB668" i="5" s="1"/>
  <c r="W586" i="5"/>
  <c r="AC586" i="5" s="1"/>
  <c r="X483" i="5"/>
  <c r="AD483" i="5" s="1"/>
  <c r="X479" i="5"/>
  <c r="AD479" i="5" s="1"/>
  <c r="V1140" i="5"/>
  <c r="AB1140" i="5" s="1"/>
  <c r="V1141" i="5"/>
  <c r="AB1141" i="5" s="1"/>
  <c r="W1571" i="5"/>
  <c r="AC1571" i="5" s="1"/>
  <c r="W614" i="5"/>
  <c r="AC614" i="5" s="1"/>
  <c r="V555" i="5"/>
  <c r="AB555" i="5" s="1"/>
  <c r="V881" i="5"/>
  <c r="AB881" i="5" s="1"/>
  <c r="V882" i="5"/>
  <c r="AB882" i="5" s="1"/>
  <c r="V1401" i="5"/>
  <c r="AB1401" i="5" s="1"/>
  <c r="V1168" i="5"/>
  <c r="AB1168" i="5" s="1"/>
  <c r="V899" i="5"/>
  <c r="AB899" i="5" s="1"/>
  <c r="V1071" i="5"/>
  <c r="AB1071" i="5" s="1"/>
  <c r="W920" i="5"/>
  <c r="AC920" i="5" s="1"/>
  <c r="W73" i="5"/>
  <c r="AC73" i="5" s="1"/>
  <c r="X550" i="5"/>
  <c r="AD550" i="5" s="1"/>
  <c r="X920" i="5"/>
  <c r="AD920" i="5" s="1"/>
  <c r="W906" i="5"/>
  <c r="AC906" i="5" s="1"/>
  <c r="X516" i="5"/>
  <c r="AD516" i="5" s="1"/>
  <c r="X35" i="5"/>
  <c r="AD35" i="5" s="1"/>
  <c r="X72" i="5"/>
  <c r="AD72" i="5" s="1"/>
  <c r="W36" i="5"/>
  <c r="AC36" i="5" s="1"/>
  <c r="W1579" i="5"/>
  <c r="AC1579" i="5" s="1"/>
  <c r="X1479" i="5"/>
  <c r="AD1479" i="5" s="1"/>
  <c r="X1195" i="5"/>
  <c r="AD1195" i="5" s="1"/>
  <c r="X1264" i="5"/>
  <c r="AD1264" i="5" s="1"/>
  <c r="X1379" i="5"/>
  <c r="AD1379" i="5" s="1"/>
  <c r="W1625" i="5"/>
  <c r="AC1625" i="5" s="1"/>
  <c r="X1385" i="5"/>
  <c r="AD1385" i="5" s="1"/>
  <c r="X1101" i="5"/>
  <c r="AD1101" i="5" s="1"/>
  <c r="W1195" i="5"/>
  <c r="AC1195" i="5" s="1"/>
  <c r="X1258" i="5"/>
  <c r="AD1258" i="5" s="1"/>
  <c r="W1379" i="5"/>
  <c r="AC1379" i="5" s="1"/>
  <c r="W1101" i="5"/>
  <c r="AC1101" i="5" s="1"/>
  <c r="X1322" i="5"/>
  <c r="AD1322" i="5" s="1"/>
  <c r="X1531" i="5"/>
  <c r="AD1531" i="5" s="1"/>
  <c r="X1521" i="5"/>
  <c r="AD1521" i="5" s="1"/>
  <c r="X1522" i="5"/>
  <c r="AD1522" i="5" s="1"/>
  <c r="X1508" i="5"/>
  <c r="AD1508" i="5" s="1"/>
  <c r="X1509" i="5"/>
  <c r="AD1509" i="5" s="1"/>
  <c r="X1399" i="5"/>
  <c r="AD1399" i="5" s="1"/>
  <c r="X1400" i="5"/>
  <c r="AD1400" i="5" s="1"/>
  <c r="X1356" i="5"/>
  <c r="AD1356" i="5" s="1"/>
  <c r="X1357" i="5"/>
  <c r="AD1357" i="5" s="1"/>
  <c r="X1445" i="5"/>
  <c r="AD1445" i="5" s="1"/>
  <c r="X1446" i="5"/>
  <c r="AD1446" i="5" s="1"/>
  <c r="W1107" i="5"/>
  <c r="AC1107" i="5" s="1"/>
  <c r="X1316" i="5"/>
  <c r="AD1316" i="5" s="1"/>
  <c r="V1101" i="5"/>
  <c r="AB1101" i="5" s="1"/>
  <c r="W1200" i="5"/>
  <c r="AC1200" i="5" s="1"/>
  <c r="W1201" i="5"/>
  <c r="AC1201" i="5" s="1"/>
  <c r="X1473" i="5"/>
  <c r="AD1473" i="5" s="1"/>
  <c r="W1587" i="5"/>
  <c r="AC1587" i="5" s="1"/>
  <c r="W1140" i="5"/>
  <c r="AC1140" i="5" s="1"/>
  <c r="W1141" i="5"/>
  <c r="AC1141" i="5" s="1"/>
  <c r="W1264" i="5"/>
  <c r="AC1264" i="5" s="1"/>
  <c r="W1473" i="5"/>
  <c r="AC1473" i="5" s="1"/>
  <c r="W1129" i="5"/>
  <c r="AC1129" i="5" s="1"/>
  <c r="W1135" i="5"/>
  <c r="AC1135" i="5" s="1"/>
  <c r="W1328" i="5"/>
  <c r="AC1328" i="5" s="1"/>
  <c r="W1537" i="5"/>
  <c r="AC1537" i="5" s="1"/>
  <c r="W1179" i="5"/>
  <c r="AC1179" i="5" s="1"/>
  <c r="W1180" i="5"/>
  <c r="AC1180" i="5" s="1"/>
  <c r="W1556" i="5"/>
  <c r="AC1556" i="5" s="1"/>
  <c r="W1557" i="5"/>
  <c r="AC1557" i="5" s="1"/>
  <c r="W1306" i="5"/>
  <c r="AC1306" i="5" s="1"/>
  <c r="X907" i="5"/>
  <c r="AD907" i="5" s="1"/>
  <c r="W1484" i="5"/>
  <c r="AC1484" i="5" s="1"/>
  <c r="X1579" i="5"/>
  <c r="AD1579" i="5" s="1"/>
  <c r="W1464" i="5"/>
  <c r="AC1464" i="5" s="1"/>
  <c r="X1205" i="5"/>
  <c r="AD1205" i="5" s="1"/>
  <c r="X1106" i="5"/>
  <c r="AD1106" i="5" s="1"/>
  <c r="X1107" i="5"/>
  <c r="AD1107" i="5" s="1"/>
  <c r="X454" i="5"/>
  <c r="AD454" i="5" s="1"/>
  <c r="W1422" i="5"/>
  <c r="AC1422" i="5" s="1"/>
  <c r="X1609" i="5"/>
  <c r="AD1609" i="5" s="1"/>
  <c r="X1140" i="5"/>
  <c r="AD1140" i="5" s="1"/>
  <c r="X1141" i="5"/>
  <c r="AD1141" i="5" s="1"/>
  <c r="X1230" i="5"/>
  <c r="AD1230" i="5" s="1"/>
  <c r="W1316" i="5"/>
  <c r="AC1316" i="5" s="1"/>
  <c r="W1479" i="5"/>
  <c r="AC1479" i="5" s="1"/>
  <c r="W1322" i="5"/>
  <c r="AC1322" i="5" s="1"/>
  <c r="X1587" i="5"/>
  <c r="AD1587" i="5" s="1"/>
  <c r="X1135" i="5"/>
  <c r="AD1135" i="5" s="1"/>
  <c r="W1230" i="5"/>
  <c r="AC1230" i="5" s="1"/>
  <c r="X1328" i="5"/>
  <c r="AD1328" i="5" s="1"/>
  <c r="X1537" i="5"/>
  <c r="AD1537" i="5" s="1"/>
  <c r="X1145" i="5"/>
  <c r="AD1145" i="5" s="1"/>
  <c r="X1146" i="5"/>
  <c r="AD1146" i="5" s="1"/>
  <c r="X1129" i="5"/>
  <c r="AD1129" i="5" s="1"/>
  <c r="W1189" i="5"/>
  <c r="AC1189" i="5" s="1"/>
  <c r="W1428" i="5"/>
  <c r="AC1428" i="5" s="1"/>
  <c r="W1248" i="5"/>
  <c r="AC1248" i="5" s="1"/>
  <c r="W1249" i="5"/>
  <c r="AC1249" i="5" s="1"/>
  <c r="W1508" i="5"/>
  <c r="AC1508" i="5" s="1"/>
  <c r="W1509" i="5"/>
  <c r="AC1509" i="5" s="1"/>
  <c r="X1306" i="5"/>
  <c r="AD1306" i="5" s="1"/>
  <c r="X1307" i="5"/>
  <c r="AD1307" i="5" s="1"/>
  <c r="X1464" i="5"/>
  <c r="AD1464" i="5" s="1"/>
  <c r="X1369" i="5"/>
  <c r="AD1369" i="5" s="1"/>
  <c r="X1370" i="5"/>
  <c r="AD1370" i="5" s="1"/>
  <c r="W1205" i="5"/>
  <c r="AC1205" i="5" s="1"/>
  <c r="W1399" i="5"/>
  <c r="AC1399" i="5" s="1"/>
  <c r="W1400" i="5"/>
  <c r="AC1400" i="5" s="1"/>
  <c r="X1412" i="5"/>
  <c r="AD1412" i="5" s="1"/>
  <c r="X1413" i="5"/>
  <c r="AD1413" i="5" s="1"/>
  <c r="W1086" i="5"/>
  <c r="AC1086" i="5" s="1"/>
  <c r="W1087" i="5"/>
  <c r="AC1087" i="5" s="1"/>
  <c r="W1593" i="5"/>
  <c r="AC1593" i="5" s="1"/>
  <c r="X1061" i="5"/>
  <c r="AD1061" i="5" s="1"/>
  <c r="W1145" i="5"/>
  <c r="AC1145" i="5" s="1"/>
  <c r="W1146" i="5"/>
  <c r="AC1146" i="5" s="1"/>
  <c r="W1385" i="5"/>
  <c r="AC1385" i="5" s="1"/>
  <c r="X1542" i="5"/>
  <c r="AD1542" i="5" s="1"/>
  <c r="X1543" i="5"/>
  <c r="AD1543" i="5" s="1"/>
  <c r="W1609" i="5"/>
  <c r="AC1609" i="5" s="1"/>
  <c r="W1531" i="5"/>
  <c r="AC1531" i="5" s="1"/>
  <c r="X1625" i="5"/>
  <c r="AD1625" i="5" s="1"/>
  <c r="W1061" i="5"/>
  <c r="AC1061" i="5" s="1"/>
  <c r="X1189" i="5"/>
  <c r="AD1189" i="5" s="1"/>
  <c r="X1428" i="5"/>
  <c r="AD1428" i="5" s="1"/>
  <c r="W1542" i="5"/>
  <c r="AC1542" i="5" s="1"/>
  <c r="W1543" i="5"/>
  <c r="AC1543" i="5" s="1"/>
  <c r="X1200" i="5"/>
  <c r="AD1200" i="5" s="1"/>
  <c r="X1201" i="5"/>
  <c r="AD1201" i="5" s="1"/>
  <c r="X1087" i="5"/>
  <c r="AD1087" i="5" s="1"/>
  <c r="W1258" i="5"/>
  <c r="AC1258" i="5" s="1"/>
  <c r="X1422" i="5"/>
  <c r="AD1422" i="5" s="1"/>
  <c r="X1593" i="5"/>
  <c r="AD1593" i="5" s="1"/>
  <c r="X429" i="5"/>
  <c r="AD429" i="5" s="1"/>
  <c r="W166" i="5"/>
  <c r="AC166" i="5" s="1"/>
  <c r="W455" i="5"/>
  <c r="AC455" i="5" s="1"/>
  <c r="W275" i="5"/>
  <c r="AC275" i="5" s="1"/>
  <c r="X841" i="5"/>
  <c r="AD841" i="5" s="1"/>
  <c r="X842" i="5"/>
  <c r="AD842" i="5" s="1"/>
  <c r="X413" i="5"/>
  <c r="AD413" i="5" s="1"/>
  <c r="X881" i="5"/>
  <c r="AD881" i="5" s="1"/>
  <c r="X882" i="5"/>
  <c r="AD882" i="5" s="1"/>
  <c r="X819" i="5"/>
  <c r="AD819" i="5" s="1"/>
  <c r="X820" i="5"/>
  <c r="AD820" i="5" s="1"/>
  <c r="X952" i="5"/>
  <c r="AD952" i="5" s="1"/>
  <c r="X953" i="5"/>
  <c r="AD953" i="5" s="1"/>
  <c r="V835" i="5"/>
  <c r="AB835" i="5" s="1"/>
  <c r="X622" i="5"/>
  <c r="AD622" i="5" s="1"/>
  <c r="X129" i="5"/>
  <c r="AD129" i="5" s="1"/>
  <c r="W343" i="5"/>
  <c r="AC343" i="5" s="1"/>
  <c r="X957" i="5"/>
  <c r="AD957" i="5" s="1"/>
  <c r="X958" i="5"/>
  <c r="AD958" i="5" s="1"/>
  <c r="W19" i="5"/>
  <c r="AC19" i="5" s="1"/>
  <c r="W511" i="5"/>
  <c r="AC511" i="5" s="1"/>
  <c r="W140" i="5"/>
  <c r="AC140" i="5" s="1"/>
  <c r="W886" i="5"/>
  <c r="AC886" i="5" s="1"/>
  <c r="W887" i="5"/>
  <c r="AC887" i="5" s="1"/>
  <c r="X19" i="5"/>
  <c r="AD19" i="5" s="1"/>
  <c r="W881" i="5"/>
  <c r="AC881" i="5" s="1"/>
  <c r="W882" i="5"/>
  <c r="AC882" i="5" s="1"/>
  <c r="X219" i="5"/>
  <c r="AD219" i="5" s="1"/>
  <c r="X230" i="5"/>
  <c r="AD230" i="5" s="1"/>
  <c r="W957" i="5"/>
  <c r="AC957" i="5" s="1"/>
  <c r="W958" i="5"/>
  <c r="AC958" i="5" s="1"/>
  <c r="W628" i="5"/>
  <c r="AC628" i="5" s="1"/>
  <c r="W634" i="5"/>
  <c r="AC634" i="5" s="1"/>
  <c r="W835" i="5"/>
  <c r="AC835" i="5" s="1"/>
  <c r="W952" i="5"/>
  <c r="AC952" i="5" s="1"/>
  <c r="W953" i="5"/>
  <c r="AC953" i="5" s="1"/>
  <c r="F49" i="6"/>
  <c r="X765" i="5"/>
  <c r="AD765" i="5" s="1"/>
  <c r="W165" i="5"/>
  <c r="AC165" i="5" s="1"/>
  <c r="W622" i="5"/>
  <c r="AC622" i="5" s="1"/>
  <c r="W449" i="5"/>
  <c r="AC449" i="5" s="1"/>
  <c r="X835" i="5"/>
  <c r="AD835" i="5" s="1"/>
  <c r="X886" i="5"/>
  <c r="AD886" i="5" s="1"/>
  <c r="X887" i="5"/>
  <c r="AD887" i="5" s="1"/>
  <c r="W57" i="5"/>
  <c r="AC57" i="5" s="1"/>
  <c r="W469" i="5"/>
  <c r="AC469" i="5" s="1"/>
  <c r="W819" i="5"/>
  <c r="AC819" i="5" s="1"/>
  <c r="W820" i="5"/>
  <c r="AC820" i="5" s="1"/>
  <c r="W841" i="5"/>
  <c r="AC841" i="5" s="1"/>
  <c r="W842" i="5"/>
  <c r="AC842" i="5" s="1"/>
  <c r="X449" i="5"/>
  <c r="AD449" i="5" s="1"/>
  <c r="X57" i="5"/>
  <c r="AD57" i="5" s="1"/>
  <c r="W413" i="5"/>
  <c r="AC413" i="5" s="1"/>
  <c r="W129" i="5"/>
  <c r="AC129" i="5" s="1"/>
  <c r="X469" i="5"/>
  <c r="AD469" i="5" s="1"/>
  <c r="W791" i="5"/>
  <c r="AC791" i="5" s="1"/>
  <c r="X511" i="5"/>
  <c r="AD511" i="5" s="1"/>
  <c r="X791" i="5"/>
  <c r="AD791" i="5" s="1"/>
  <c r="X438" i="5"/>
  <c r="AD438" i="5" s="1"/>
  <c r="W897" i="5"/>
  <c r="AC897" i="5" s="1"/>
  <c r="W898" i="5"/>
  <c r="AC898" i="5" s="1"/>
  <c r="W438" i="5"/>
  <c r="AC438" i="5" s="1"/>
  <c r="X628" i="5"/>
  <c r="AD628" i="5" s="1"/>
  <c r="X634" i="5"/>
  <c r="AD634" i="5" s="1"/>
  <c r="X140" i="5"/>
  <c r="AD140" i="5" s="1"/>
  <c r="X897" i="5"/>
  <c r="AD897" i="5" s="1"/>
  <c r="X898" i="5"/>
  <c r="AD898" i="5" s="1"/>
  <c r="W35" i="5"/>
  <c r="AC35" i="5" s="1"/>
  <c r="X1463" i="5" l="1"/>
  <c r="AD1463" i="5" s="1"/>
  <c r="W1463" i="5"/>
  <c r="AC1463" i="5" s="1"/>
  <c r="W516" i="5"/>
  <c r="AC516" i="5" s="1"/>
  <c r="X1293" i="5"/>
  <c r="AD1293" i="5" s="1"/>
  <c r="X1271" i="5"/>
  <c r="AD1271" i="5" s="1"/>
  <c r="V1293" i="5"/>
  <c r="AB1293" i="5" s="1"/>
  <c r="V1271" i="5"/>
  <c r="AB1271" i="5" s="1"/>
  <c r="W1293" i="5"/>
  <c r="AC1293" i="5" s="1"/>
  <c r="W1271" i="5"/>
  <c r="AC1271" i="5" s="1"/>
  <c r="E54" i="6"/>
  <c r="K54" i="6" s="1"/>
  <c r="Q54" i="6" s="1"/>
  <c r="W54" i="6" s="1"/>
  <c r="W219" i="5"/>
  <c r="AC219" i="5" s="1"/>
  <c r="W765" i="5"/>
  <c r="AC765" i="5" s="1"/>
  <c r="E49" i="6"/>
  <c r="E47" i="6" s="1"/>
  <c r="K47" i="6" s="1"/>
  <c r="Q47" i="6" s="1"/>
  <c r="W47" i="6" s="1"/>
  <c r="X1269" i="5"/>
  <c r="AD1269" i="5" s="1"/>
  <c r="W766" i="5"/>
  <c r="AC766" i="5" s="1"/>
  <c r="X1036" i="5"/>
  <c r="AD1036" i="5" s="1"/>
  <c r="W655" i="5"/>
  <c r="AC655" i="5" s="1"/>
  <c r="X1436" i="5"/>
  <c r="AD1436" i="5" s="1"/>
  <c r="W1435" i="5"/>
  <c r="AC1435" i="5" s="1"/>
  <c r="W1036" i="5"/>
  <c r="AC1036" i="5" s="1"/>
  <c r="V72" i="5"/>
  <c r="AB72" i="5" s="1"/>
  <c r="W1357" i="5"/>
  <c r="AC1357" i="5" s="1"/>
  <c r="F69" i="6"/>
  <c r="L69" i="6" s="1"/>
  <c r="R69" i="6" s="1"/>
  <c r="X69" i="6" s="1"/>
  <c r="W1413" i="5"/>
  <c r="AC1413" i="5" s="1"/>
  <c r="V386" i="5"/>
  <c r="AB386" i="5" s="1"/>
  <c r="X1556" i="5"/>
  <c r="AD1556" i="5" s="1"/>
  <c r="W1446" i="5"/>
  <c r="AC1446" i="5" s="1"/>
  <c r="X385" i="5"/>
  <c r="AD385" i="5" s="1"/>
  <c r="W146" i="5"/>
  <c r="AC146" i="5" s="1"/>
  <c r="E72" i="6"/>
  <c r="E71" i="6" s="1"/>
  <c r="K71" i="6" s="1"/>
  <c r="Q71" i="6" s="1"/>
  <c r="W71" i="6" s="1"/>
  <c r="X1390" i="5"/>
  <c r="AD1390" i="5" s="1"/>
  <c r="W1166" i="5"/>
  <c r="AC1166" i="5" s="1"/>
  <c r="X165" i="5"/>
  <c r="AD165" i="5" s="1"/>
  <c r="W319" i="5"/>
  <c r="AC319" i="5" s="1"/>
  <c r="X428" i="5"/>
  <c r="AD428" i="5" s="1"/>
  <c r="X1120" i="5"/>
  <c r="AD1120" i="5" s="1"/>
  <c r="E27" i="6"/>
  <c r="K27" i="6" s="1"/>
  <c r="Q27" i="6" s="1"/>
  <c r="W27" i="6" s="1"/>
  <c r="W663" i="5"/>
  <c r="AC663" i="5" s="1"/>
  <c r="X1294" i="5"/>
  <c r="AD1294" i="5" s="1"/>
  <c r="X962" i="5"/>
  <c r="AD962" i="5" s="1"/>
  <c r="W1522" i="5"/>
  <c r="AC1522" i="5" s="1"/>
  <c r="X146" i="5"/>
  <c r="AD146" i="5" s="1"/>
  <c r="W550" i="5"/>
  <c r="AC550" i="5" s="1"/>
  <c r="W1235" i="5"/>
  <c r="AC1235" i="5" s="1"/>
  <c r="W1120" i="5"/>
  <c r="AC1120" i="5" s="1"/>
  <c r="X1180" i="5"/>
  <c r="AD1180" i="5" s="1"/>
  <c r="E32" i="6"/>
  <c r="K32" i="6" s="1"/>
  <c r="Q32" i="6" s="1"/>
  <c r="W32" i="6" s="1"/>
  <c r="W1369" i="5"/>
  <c r="AC1369" i="5" s="1"/>
  <c r="X1236" i="5"/>
  <c r="AD1236" i="5" s="1"/>
  <c r="W1390" i="5"/>
  <c r="AC1390" i="5" s="1"/>
  <c r="W540" i="5"/>
  <c r="AC540" i="5" s="1"/>
  <c r="V1484" i="5"/>
  <c r="AB1484" i="5" s="1"/>
  <c r="V663" i="5"/>
  <c r="AB663" i="5" s="1"/>
  <c r="X1248" i="5"/>
  <c r="AD1248" i="5" s="1"/>
  <c r="F32" i="6"/>
  <c r="L32" i="6" s="1"/>
  <c r="R32" i="6" s="1"/>
  <c r="X32" i="6" s="1"/>
  <c r="X549" i="5"/>
  <c r="AD549" i="5" s="1"/>
  <c r="X1166" i="5"/>
  <c r="AD1166" i="5" s="1"/>
  <c r="X34" i="5"/>
  <c r="AD34" i="5" s="1"/>
  <c r="X540" i="5"/>
  <c r="AD540" i="5" s="1"/>
  <c r="F27" i="6"/>
  <c r="W72" i="5"/>
  <c r="AC72" i="5" s="1"/>
  <c r="W386" i="5"/>
  <c r="AC386" i="5" s="1"/>
  <c r="X467" i="5"/>
  <c r="AD467" i="5" s="1"/>
  <c r="W803" i="5"/>
  <c r="AC803" i="5" s="1"/>
  <c r="X604" i="5"/>
  <c r="AD604" i="5" s="1"/>
  <c r="W992" i="5"/>
  <c r="AC992" i="5" s="1"/>
  <c r="V931" i="5"/>
  <c r="AB931" i="5" s="1"/>
  <c r="W613" i="5"/>
  <c r="AC613" i="5" s="1"/>
  <c r="W579" i="5"/>
  <c r="AC579" i="5" s="1"/>
  <c r="V438" i="5"/>
  <c r="AB438" i="5" s="1"/>
  <c r="V486" i="5"/>
  <c r="AB486" i="5" s="1"/>
  <c r="V1127" i="5"/>
  <c r="AB1127" i="5" s="1"/>
  <c r="V1128" i="5"/>
  <c r="AB1128" i="5" s="1"/>
  <c r="V181" i="5"/>
  <c r="AB181" i="5" s="1"/>
  <c r="V1477" i="5"/>
  <c r="AB1477" i="5" s="1"/>
  <c r="V1478" i="5"/>
  <c r="AB1478" i="5" s="1"/>
  <c r="V165" i="5"/>
  <c r="AB165" i="5" s="1"/>
  <c r="V1686" i="5"/>
  <c r="AB1686" i="5" s="1"/>
  <c r="X145" i="5"/>
  <c r="AD145" i="5" s="1"/>
  <c r="W1294" i="5"/>
  <c r="AC1294" i="5" s="1"/>
  <c r="V1167" i="5"/>
  <c r="AB1167" i="5" s="1"/>
  <c r="V469" i="5"/>
  <c r="AB469" i="5" s="1"/>
  <c r="V1464" i="5"/>
  <c r="AB1464" i="5" s="1"/>
  <c r="V595" i="5"/>
  <c r="AB595" i="5" s="1"/>
  <c r="V570" i="5"/>
  <c r="AB570" i="5" s="1"/>
  <c r="V962" i="5"/>
  <c r="AB962" i="5" s="1"/>
  <c r="V992" i="5"/>
  <c r="AB992" i="5" s="1"/>
  <c r="V34" i="5"/>
  <c r="AB34" i="5" s="1"/>
  <c r="V33" i="5"/>
  <c r="AB33" i="5" s="1"/>
  <c r="V1529" i="5"/>
  <c r="AB1529" i="5" s="1"/>
  <c r="V1530" i="5"/>
  <c r="AB1530" i="5" s="1"/>
  <c r="D60" i="6"/>
  <c r="J60" i="6" s="1"/>
  <c r="P60" i="6" s="1"/>
  <c r="V60" i="6" s="1"/>
  <c r="V128" i="5"/>
  <c r="AB128" i="5" s="1"/>
  <c r="V1179" i="5"/>
  <c r="AB1179" i="5" s="1"/>
  <c r="V1180" i="5"/>
  <c r="AB1180" i="5" s="1"/>
  <c r="V1193" i="5"/>
  <c r="AB1193" i="5" s="1"/>
  <c r="V1194" i="5"/>
  <c r="AB1194" i="5" s="1"/>
  <c r="W474" i="5"/>
  <c r="AC474" i="5" s="1"/>
  <c r="W1269" i="5"/>
  <c r="AC1269" i="5" s="1"/>
  <c r="V551" i="5"/>
  <c r="AB551" i="5" s="1"/>
  <c r="V579" i="5"/>
  <c r="AB579" i="5" s="1"/>
  <c r="V906" i="5"/>
  <c r="AB906" i="5" s="1"/>
  <c r="V905" i="5"/>
  <c r="AB905" i="5" s="1"/>
  <c r="V429" i="5"/>
  <c r="AB429" i="5" s="1"/>
  <c r="X798" i="5"/>
  <c r="AD798" i="5" s="1"/>
  <c r="X1673" i="5"/>
  <c r="AD1673" i="5" s="1"/>
  <c r="F18" i="6"/>
  <c r="L18" i="6" s="1"/>
  <c r="R18" i="6" s="1"/>
  <c r="X18" i="6" s="1"/>
  <c r="V1585" i="5"/>
  <c r="AB1585" i="5" s="1"/>
  <c r="V1586" i="5"/>
  <c r="AB1586" i="5" s="1"/>
  <c r="V1569" i="5"/>
  <c r="AB1569" i="5" s="1"/>
  <c r="V1570" i="5"/>
  <c r="AB1570" i="5" s="1"/>
  <c r="V819" i="5"/>
  <c r="AB819" i="5" s="1"/>
  <c r="V820" i="5"/>
  <c r="AB820" i="5" s="1"/>
  <c r="V1383" i="5"/>
  <c r="AB1383" i="5" s="1"/>
  <c r="V1384" i="5"/>
  <c r="AB1384" i="5" s="1"/>
  <c r="V1521" i="5"/>
  <c r="AB1521" i="5" s="1"/>
  <c r="V1522" i="5"/>
  <c r="AB1522" i="5" s="1"/>
  <c r="V1389" i="5"/>
  <c r="AB1389" i="5" s="1"/>
  <c r="X1686" i="5"/>
  <c r="AD1686" i="5" s="1"/>
  <c r="W1673" i="5"/>
  <c r="AC1673" i="5" s="1"/>
  <c r="E18" i="6"/>
  <c r="K18" i="6" s="1"/>
  <c r="Q18" i="6" s="1"/>
  <c r="W18" i="6" s="1"/>
  <c r="V1592" i="5"/>
  <c r="AB1592" i="5" s="1"/>
  <c r="V1591" i="5"/>
  <c r="AB1591" i="5" s="1"/>
  <c r="V18" i="5"/>
  <c r="AB18" i="5" s="1"/>
  <c r="V17" i="5"/>
  <c r="AB17" i="5" s="1"/>
  <c r="W1686" i="5"/>
  <c r="AC1686" i="5" s="1"/>
  <c r="V511" i="5"/>
  <c r="AB511" i="5" s="1"/>
  <c r="V1577" i="5"/>
  <c r="AB1577" i="5" s="1"/>
  <c r="V1578" i="5"/>
  <c r="AB1578" i="5" s="1"/>
  <c r="V229" i="5"/>
  <c r="AB229" i="5" s="1"/>
  <c r="V1557" i="5"/>
  <c r="AB1557" i="5" s="1"/>
  <c r="V1535" i="5"/>
  <c r="AB1535" i="5" s="1"/>
  <c r="V1536" i="5"/>
  <c r="AB1536" i="5" s="1"/>
  <c r="V791" i="5"/>
  <c r="AB791" i="5" s="1"/>
  <c r="V1060" i="5"/>
  <c r="AB1060" i="5" s="1"/>
  <c r="V1059" i="5"/>
  <c r="AB1059" i="5" s="1"/>
  <c r="D23" i="6"/>
  <c r="J23" i="6" s="1"/>
  <c r="P23" i="6" s="1"/>
  <c r="V23" i="6" s="1"/>
  <c r="V448" i="5"/>
  <c r="AB448" i="5" s="1"/>
  <c r="V622" i="5"/>
  <c r="AB622" i="5" s="1"/>
  <c r="V1508" i="5"/>
  <c r="AB1508" i="5" s="1"/>
  <c r="V1509" i="5"/>
  <c r="AB1509" i="5" s="1"/>
  <c r="V798" i="5"/>
  <c r="AB798" i="5" s="1"/>
  <c r="V808" i="5"/>
  <c r="AB808" i="5" s="1"/>
  <c r="V655" i="5"/>
  <c r="AB655" i="5" s="1"/>
  <c r="V1426" i="5"/>
  <c r="AB1426" i="5" s="1"/>
  <c r="V1427" i="5"/>
  <c r="AB1427" i="5" s="1"/>
  <c r="V628" i="5"/>
  <c r="AB628" i="5" s="1"/>
  <c r="V634" i="5"/>
  <c r="AB634" i="5" s="1"/>
  <c r="X1652" i="5"/>
  <c r="AD1652" i="5" s="1"/>
  <c r="X1658" i="5"/>
  <c r="AD1658" i="5" s="1"/>
  <c r="V1119" i="5"/>
  <c r="AB1119" i="5" s="1"/>
  <c r="V1120" i="5"/>
  <c r="AB1120" i="5" s="1"/>
  <c r="V1356" i="5"/>
  <c r="AB1356" i="5" s="1"/>
  <c r="V1357" i="5"/>
  <c r="AB1357" i="5" s="1"/>
  <c r="V840" i="5"/>
  <c r="AB840" i="5" s="1"/>
  <c r="V846" i="5"/>
  <c r="AB846" i="5" s="1"/>
  <c r="V1262" i="5"/>
  <c r="AB1262" i="5" s="1"/>
  <c r="V1263" i="5"/>
  <c r="AB1263" i="5" s="1"/>
  <c r="V1187" i="5"/>
  <c r="AB1187" i="5" s="1"/>
  <c r="V1188" i="5"/>
  <c r="AB1188" i="5" s="1"/>
  <c r="V276" i="5"/>
  <c r="AB276" i="5" s="1"/>
  <c r="V1630" i="5"/>
  <c r="AB1630" i="5" s="1"/>
  <c r="V1320" i="5"/>
  <c r="AB1320" i="5" s="1"/>
  <c r="V1321" i="5"/>
  <c r="AB1321" i="5" s="1"/>
  <c r="V1412" i="5"/>
  <c r="AB1412" i="5" s="1"/>
  <c r="V1413" i="5"/>
  <c r="AB1413" i="5" s="1"/>
  <c r="W798" i="5"/>
  <c r="AC798" i="5" s="1"/>
  <c r="V1314" i="5"/>
  <c r="AB1314" i="5" s="1"/>
  <c r="V1315" i="5"/>
  <c r="AB1315" i="5" s="1"/>
  <c r="D55" i="6"/>
  <c r="J55" i="6" s="1"/>
  <c r="P55" i="6" s="1"/>
  <c r="V55" i="6" s="1"/>
  <c r="V56" i="5"/>
  <c r="AB56" i="5" s="1"/>
  <c r="W1652" i="5"/>
  <c r="AC1652" i="5" s="1"/>
  <c r="W1658" i="5"/>
  <c r="AC1658" i="5" s="1"/>
  <c r="V1307" i="5"/>
  <c r="AB1307" i="5" s="1"/>
  <c r="V542" i="5"/>
  <c r="AB542" i="5" s="1"/>
  <c r="V1623" i="5"/>
  <c r="AB1623" i="5" s="1"/>
  <c r="V1624" i="5"/>
  <c r="AB1624" i="5" s="1"/>
  <c r="X579" i="5"/>
  <c r="AD579" i="5" s="1"/>
  <c r="V319" i="5"/>
  <c r="AB319" i="5" s="1"/>
  <c r="V1235" i="5"/>
  <c r="AB1235" i="5" s="1"/>
  <c r="V1236" i="5"/>
  <c r="AB1236" i="5" s="1"/>
  <c r="V1471" i="5"/>
  <c r="AB1471" i="5" s="1"/>
  <c r="V1472" i="5"/>
  <c r="AB1472" i="5" s="1"/>
  <c r="V1133" i="5"/>
  <c r="AB1133" i="5" s="1"/>
  <c r="V1134" i="5"/>
  <c r="AB1134" i="5" s="1"/>
  <c r="V1268" i="5"/>
  <c r="AB1268" i="5" s="1"/>
  <c r="V897" i="5"/>
  <c r="AB897" i="5" s="1"/>
  <c r="V898" i="5"/>
  <c r="AB898" i="5" s="1"/>
  <c r="V1399" i="5"/>
  <c r="AB1399" i="5" s="1"/>
  <c r="V1400" i="5"/>
  <c r="AB1400" i="5" s="1"/>
  <c r="W1570" i="5"/>
  <c r="AC1570" i="5" s="1"/>
  <c r="W1569" i="5"/>
  <c r="AC1569" i="5" s="1"/>
  <c r="X1569" i="5"/>
  <c r="AD1569" i="5" s="1"/>
  <c r="X1570" i="5"/>
  <c r="AD1570" i="5" s="1"/>
  <c r="V138" i="5"/>
  <c r="AB138" i="5" s="1"/>
  <c r="V139" i="5"/>
  <c r="AB139" i="5" s="1"/>
  <c r="V1106" i="5"/>
  <c r="AB1106" i="5" s="1"/>
  <c r="V1107" i="5"/>
  <c r="AB1107" i="5" s="1"/>
  <c r="V521" i="5"/>
  <c r="AB521" i="5" s="1"/>
  <c r="V1066" i="5"/>
  <c r="AB1066" i="5" s="1"/>
  <c r="V1065" i="5"/>
  <c r="AB1065" i="5" s="1"/>
  <c r="V1652" i="5"/>
  <c r="AB1652" i="5" s="1"/>
  <c r="V1658" i="5"/>
  <c r="AB1658" i="5" s="1"/>
  <c r="V1435" i="5"/>
  <c r="AB1435" i="5" s="1"/>
  <c r="E37" i="6"/>
  <c r="K37" i="6" s="1"/>
  <c r="Q37" i="6" s="1"/>
  <c r="W37" i="6" s="1"/>
  <c r="W594" i="5"/>
  <c r="AC594" i="5" s="1"/>
  <c r="D72" i="6"/>
  <c r="V146" i="5"/>
  <c r="AB146" i="5" s="1"/>
  <c r="V1199" i="5"/>
  <c r="AB1199" i="5" s="1"/>
  <c r="V1445" i="5"/>
  <c r="AB1445" i="5" s="1"/>
  <c r="V1446" i="5"/>
  <c r="AB1446" i="5" s="1"/>
  <c r="V1420" i="5"/>
  <c r="AB1420" i="5" s="1"/>
  <c r="V1421" i="5"/>
  <c r="AB1421" i="5" s="1"/>
  <c r="F37" i="6"/>
  <c r="L37" i="6" s="1"/>
  <c r="R37" i="6" s="1"/>
  <c r="X37" i="6" s="1"/>
  <c r="X594" i="5"/>
  <c r="AD594" i="5" s="1"/>
  <c r="V613" i="5"/>
  <c r="AB613" i="5" s="1"/>
  <c r="V1483" i="5"/>
  <c r="AB1483" i="5" s="1"/>
  <c r="V1256" i="5"/>
  <c r="AB1256" i="5" s="1"/>
  <c r="V1257" i="5"/>
  <c r="AB1257" i="5" s="1"/>
  <c r="V1248" i="5"/>
  <c r="AB1248" i="5" s="1"/>
  <c r="V1249" i="5"/>
  <c r="AB1249" i="5" s="1"/>
  <c r="V1150" i="5"/>
  <c r="AB1150" i="5" s="1"/>
  <c r="V1377" i="5"/>
  <c r="AB1377" i="5" s="1"/>
  <c r="V1378" i="5"/>
  <c r="AB1378" i="5" s="1"/>
  <c r="V766" i="5"/>
  <c r="AB766" i="5" s="1"/>
  <c r="V1673" i="5"/>
  <c r="AB1673" i="5" s="1"/>
  <c r="D18" i="6"/>
  <c r="J18" i="6" s="1"/>
  <c r="P18" i="6" s="1"/>
  <c r="V18" i="6" s="1"/>
  <c r="V1327" i="5"/>
  <c r="AB1327" i="5" s="1"/>
  <c r="V1326" i="5"/>
  <c r="AB1326" i="5" s="1"/>
  <c r="V1228" i="5"/>
  <c r="AB1228" i="5" s="1"/>
  <c r="V1229" i="5"/>
  <c r="AB1229" i="5" s="1"/>
  <c r="V1369" i="5"/>
  <c r="AB1369" i="5" s="1"/>
  <c r="V1370" i="5"/>
  <c r="AB1370" i="5" s="1"/>
  <c r="V342" i="5"/>
  <c r="AB342" i="5" s="1"/>
  <c r="W905" i="5"/>
  <c r="AC905" i="5" s="1"/>
  <c r="X73" i="5"/>
  <c r="AD73" i="5" s="1"/>
  <c r="W276" i="5"/>
  <c r="AC276" i="5" s="1"/>
  <c r="W229" i="5"/>
  <c r="AC229" i="5" s="1"/>
  <c r="X931" i="5"/>
  <c r="AD931" i="5" s="1"/>
  <c r="F24" i="6"/>
  <c r="L24" i="6" s="1"/>
  <c r="R24" i="6" s="1"/>
  <c r="X24" i="6" s="1"/>
  <c r="L72" i="6"/>
  <c r="R72" i="6" s="1"/>
  <c r="X72" i="6" s="1"/>
  <c r="X1623" i="5"/>
  <c r="AD1623" i="5" s="1"/>
  <c r="X1624" i="5"/>
  <c r="AD1624" i="5" s="1"/>
  <c r="W1187" i="5"/>
  <c r="AC1187" i="5" s="1"/>
  <c r="W1188" i="5"/>
  <c r="AC1188" i="5" s="1"/>
  <c r="X1327" i="5"/>
  <c r="AD1327" i="5" s="1"/>
  <c r="X1326" i="5"/>
  <c r="AD1326" i="5" s="1"/>
  <c r="W1320" i="5"/>
  <c r="AC1320" i="5" s="1"/>
  <c r="W1321" i="5"/>
  <c r="AC1321" i="5" s="1"/>
  <c r="W1327" i="5"/>
  <c r="AC1327" i="5" s="1"/>
  <c r="W1326" i="5"/>
  <c r="AC1326" i="5" s="1"/>
  <c r="W1262" i="5"/>
  <c r="AC1262" i="5" s="1"/>
  <c r="W1263" i="5"/>
  <c r="AC1263" i="5" s="1"/>
  <c r="W1585" i="5"/>
  <c r="AC1585" i="5" s="1"/>
  <c r="W1586" i="5"/>
  <c r="AC1586" i="5" s="1"/>
  <c r="W1100" i="5"/>
  <c r="AC1100" i="5" s="1"/>
  <c r="X1100" i="5"/>
  <c r="AD1100" i="5" s="1"/>
  <c r="W1623" i="5"/>
  <c r="AC1623" i="5" s="1"/>
  <c r="W1624" i="5"/>
  <c r="AC1624" i="5" s="1"/>
  <c r="X1477" i="5"/>
  <c r="AD1477" i="5" s="1"/>
  <c r="X1478" i="5"/>
  <c r="AD1478" i="5" s="1"/>
  <c r="W1256" i="5"/>
  <c r="AC1256" i="5" s="1"/>
  <c r="W1257" i="5"/>
  <c r="AC1257" i="5" s="1"/>
  <c r="W1529" i="5"/>
  <c r="AC1529" i="5" s="1"/>
  <c r="W1530" i="5"/>
  <c r="AC1530" i="5" s="1"/>
  <c r="W1139" i="5"/>
  <c r="AC1139" i="5" s="1"/>
  <c r="W1150" i="5"/>
  <c r="AC1150" i="5" s="1"/>
  <c r="X1435" i="5"/>
  <c r="AD1435" i="5" s="1"/>
  <c r="X1268" i="5"/>
  <c r="AD1268" i="5" s="1"/>
  <c r="W1639" i="5"/>
  <c r="AC1639" i="5" s="1"/>
  <c r="W1483" i="5"/>
  <c r="AC1483" i="5" s="1"/>
  <c r="X906" i="5"/>
  <c r="AD906" i="5" s="1"/>
  <c r="X905" i="5"/>
  <c r="AD905" i="5" s="1"/>
  <c r="W1377" i="5"/>
  <c r="AC1377" i="5" s="1"/>
  <c r="W1378" i="5"/>
  <c r="AC1378" i="5" s="1"/>
  <c r="X1377" i="5"/>
  <c r="AD1377" i="5" s="1"/>
  <c r="X1378" i="5"/>
  <c r="AD1378" i="5" s="1"/>
  <c r="X1483" i="5"/>
  <c r="AD1483" i="5" s="1"/>
  <c r="W1383" i="5"/>
  <c r="AC1383" i="5" s="1"/>
  <c r="W1384" i="5"/>
  <c r="AC1384" i="5" s="1"/>
  <c r="X1262" i="5"/>
  <c r="AD1262" i="5" s="1"/>
  <c r="X1263" i="5"/>
  <c r="AD1263" i="5" s="1"/>
  <c r="X1592" i="5"/>
  <c r="AD1592" i="5" s="1"/>
  <c r="X1591" i="5"/>
  <c r="AD1591" i="5" s="1"/>
  <c r="X1426" i="5"/>
  <c r="AD1426" i="5" s="1"/>
  <c r="X1427" i="5"/>
  <c r="AD1427" i="5" s="1"/>
  <c r="W1060" i="5"/>
  <c r="AC1060" i="5" s="1"/>
  <c r="W1059" i="5"/>
  <c r="AC1059" i="5" s="1"/>
  <c r="W1592" i="5"/>
  <c r="AC1592" i="5" s="1"/>
  <c r="W1591" i="5"/>
  <c r="AC1591" i="5" s="1"/>
  <c r="W1199" i="5"/>
  <c r="AC1199" i="5" s="1"/>
  <c r="W1426" i="5"/>
  <c r="AC1426" i="5" s="1"/>
  <c r="W1427" i="5"/>
  <c r="AC1427" i="5" s="1"/>
  <c r="X1127" i="5"/>
  <c r="AD1127" i="5" s="1"/>
  <c r="X1128" i="5"/>
  <c r="AD1128" i="5" s="1"/>
  <c r="X1535" i="5"/>
  <c r="AD1535" i="5" s="1"/>
  <c r="X1536" i="5"/>
  <c r="AD1536" i="5" s="1"/>
  <c r="W1228" i="5"/>
  <c r="AC1228" i="5" s="1"/>
  <c r="W1229" i="5"/>
  <c r="AC1229" i="5" s="1"/>
  <c r="X1585" i="5"/>
  <c r="AD1585" i="5" s="1"/>
  <c r="X1586" i="5"/>
  <c r="AD1586" i="5" s="1"/>
  <c r="W1477" i="5"/>
  <c r="AC1477" i="5" s="1"/>
  <c r="W1478" i="5"/>
  <c r="AC1478" i="5" s="1"/>
  <c r="X1228" i="5"/>
  <c r="AD1228" i="5" s="1"/>
  <c r="X1229" i="5"/>
  <c r="AD1229" i="5" s="1"/>
  <c r="X1608" i="5"/>
  <c r="AD1608" i="5" s="1"/>
  <c r="W1071" i="5"/>
  <c r="AC1071" i="5" s="1"/>
  <c r="W1065" i="5"/>
  <c r="AC1065" i="5" s="1"/>
  <c r="X1199" i="5"/>
  <c r="AD1199" i="5" s="1"/>
  <c r="W1389" i="5"/>
  <c r="AC1389" i="5" s="1"/>
  <c r="X1389" i="5"/>
  <c r="AD1389" i="5" s="1"/>
  <c r="W1535" i="5"/>
  <c r="AC1535" i="5" s="1"/>
  <c r="W1536" i="5"/>
  <c r="AC1536" i="5" s="1"/>
  <c r="W1133" i="5"/>
  <c r="AC1133" i="5" s="1"/>
  <c r="W1134" i="5"/>
  <c r="AC1134" i="5" s="1"/>
  <c r="W1471" i="5"/>
  <c r="AC1471" i="5" s="1"/>
  <c r="W1472" i="5"/>
  <c r="AC1472" i="5" s="1"/>
  <c r="X1471" i="5"/>
  <c r="AD1471" i="5" s="1"/>
  <c r="X1472" i="5"/>
  <c r="AD1472" i="5" s="1"/>
  <c r="V1100" i="5"/>
  <c r="AB1100" i="5" s="1"/>
  <c r="X1320" i="5"/>
  <c r="AD1320" i="5" s="1"/>
  <c r="X1321" i="5"/>
  <c r="AD1321" i="5" s="1"/>
  <c r="W1193" i="5"/>
  <c r="AC1193" i="5" s="1"/>
  <c r="W1194" i="5"/>
  <c r="AC1194" i="5" s="1"/>
  <c r="X1383" i="5"/>
  <c r="AD1383" i="5" s="1"/>
  <c r="X1384" i="5"/>
  <c r="AD1384" i="5" s="1"/>
  <c r="X1193" i="5"/>
  <c r="AD1193" i="5" s="1"/>
  <c r="X1194" i="5"/>
  <c r="AD1194" i="5" s="1"/>
  <c r="W1578" i="5"/>
  <c r="AC1578" i="5" s="1"/>
  <c r="W1268" i="5"/>
  <c r="AC1268" i="5" s="1"/>
  <c r="X1086" i="5"/>
  <c r="AD1086" i="5" s="1"/>
  <c r="X1065" i="5"/>
  <c r="AD1065" i="5" s="1"/>
  <c r="X1187" i="5"/>
  <c r="AD1187" i="5" s="1"/>
  <c r="X1188" i="5"/>
  <c r="AD1188" i="5" s="1"/>
  <c r="W1608" i="5"/>
  <c r="AC1608" i="5" s="1"/>
  <c r="X1060" i="5"/>
  <c r="AD1060" i="5" s="1"/>
  <c r="X1059" i="5"/>
  <c r="AD1059" i="5" s="1"/>
  <c r="X1639" i="5"/>
  <c r="AD1639" i="5" s="1"/>
  <c r="X1133" i="5"/>
  <c r="AD1133" i="5" s="1"/>
  <c r="X1134" i="5"/>
  <c r="AD1134" i="5" s="1"/>
  <c r="W1315" i="5"/>
  <c r="AC1315" i="5" s="1"/>
  <c r="W1127" i="5"/>
  <c r="AC1127" i="5" s="1"/>
  <c r="W1128" i="5"/>
  <c r="AC1128" i="5" s="1"/>
  <c r="X1314" i="5"/>
  <c r="AD1314" i="5" s="1"/>
  <c r="X1315" i="5"/>
  <c r="AD1315" i="5" s="1"/>
  <c r="W1106" i="5"/>
  <c r="AC1106" i="5" s="1"/>
  <c r="X1420" i="5"/>
  <c r="AD1420" i="5" s="1"/>
  <c r="X1421" i="5"/>
  <c r="AD1421" i="5" s="1"/>
  <c r="W1420" i="5"/>
  <c r="AC1420" i="5" s="1"/>
  <c r="W1421" i="5"/>
  <c r="AC1421" i="5" s="1"/>
  <c r="X1577" i="5"/>
  <c r="AD1577" i="5" s="1"/>
  <c r="X1578" i="5"/>
  <c r="AD1578" i="5" s="1"/>
  <c r="X1529" i="5"/>
  <c r="AD1529" i="5" s="1"/>
  <c r="X1530" i="5"/>
  <c r="AD1530" i="5" s="1"/>
  <c r="X1256" i="5"/>
  <c r="AD1256" i="5" s="1"/>
  <c r="X1257" i="5"/>
  <c r="AD1257" i="5" s="1"/>
  <c r="E68" i="6"/>
  <c r="K68" i="6" s="1"/>
  <c r="Q68" i="6" s="1"/>
  <c r="W68" i="6" s="1"/>
  <c r="F59" i="6"/>
  <c r="L59" i="6" s="1"/>
  <c r="R59" i="6" s="1"/>
  <c r="X59" i="6" s="1"/>
  <c r="F44" i="6"/>
  <c r="L44" i="6" s="1"/>
  <c r="R44" i="6" s="1"/>
  <c r="X44" i="6" s="1"/>
  <c r="X663" i="5"/>
  <c r="AD663" i="5" s="1"/>
  <c r="E33" i="6"/>
  <c r="W565" i="5"/>
  <c r="AC565" i="5" s="1"/>
  <c r="W429" i="5"/>
  <c r="AC429" i="5" s="1"/>
  <c r="X164" i="5"/>
  <c r="AD164" i="5" s="1"/>
  <c r="F52" i="6"/>
  <c r="L52" i="6" s="1"/>
  <c r="R52" i="6" s="1"/>
  <c r="X52" i="6" s="1"/>
  <c r="X790" i="5"/>
  <c r="AD790" i="5" s="1"/>
  <c r="F63" i="6"/>
  <c r="X789" i="5"/>
  <c r="AD789" i="5" s="1"/>
  <c r="W790" i="5"/>
  <c r="AC790" i="5" s="1"/>
  <c r="W789" i="5"/>
  <c r="AC789" i="5" s="1"/>
  <c r="E63" i="6"/>
  <c r="E60" i="6"/>
  <c r="K60" i="6" s="1"/>
  <c r="Q60" i="6" s="1"/>
  <c r="W60" i="6" s="1"/>
  <c r="W128" i="5"/>
  <c r="AC128" i="5" s="1"/>
  <c r="K49" i="6"/>
  <c r="Q49" i="6" s="1"/>
  <c r="W49" i="6" s="1"/>
  <c r="F55" i="6"/>
  <c r="L55" i="6" s="1"/>
  <c r="R55" i="6" s="1"/>
  <c r="X55" i="6" s="1"/>
  <c r="X56" i="5"/>
  <c r="AD56" i="5" s="1"/>
  <c r="W468" i="5"/>
  <c r="AC468" i="5" s="1"/>
  <c r="E17" i="6"/>
  <c r="K17" i="6" s="1"/>
  <c r="Q17" i="6" s="1"/>
  <c r="W17" i="6" s="1"/>
  <c r="E23" i="6"/>
  <c r="K23" i="6" s="1"/>
  <c r="Q23" i="6" s="1"/>
  <c r="W23" i="6" s="1"/>
  <c r="W448" i="5"/>
  <c r="AC448" i="5" s="1"/>
  <c r="W164" i="5"/>
  <c r="AC164" i="5" s="1"/>
  <c r="E52" i="6"/>
  <c r="K52" i="6" s="1"/>
  <c r="Q52" i="6" s="1"/>
  <c r="W52" i="6" s="1"/>
  <c r="X18" i="5"/>
  <c r="AD18" i="5" s="1"/>
  <c r="X17" i="5"/>
  <c r="AD17" i="5" s="1"/>
  <c r="W138" i="5"/>
  <c r="AC138" i="5" s="1"/>
  <c r="W139" i="5"/>
  <c r="AC139" i="5" s="1"/>
  <c r="W18" i="5"/>
  <c r="AC18" i="5" s="1"/>
  <c r="W17" i="5"/>
  <c r="AC17" i="5" s="1"/>
  <c r="X276" i="5"/>
  <c r="AD276" i="5" s="1"/>
  <c r="W931" i="5"/>
  <c r="AC931" i="5" s="1"/>
  <c r="V834" i="5"/>
  <c r="AB834" i="5" s="1"/>
  <c r="X412" i="5"/>
  <c r="AD412" i="5" s="1"/>
  <c r="X181" i="5"/>
  <c r="AD181" i="5" s="1"/>
  <c r="E24" i="6"/>
  <c r="K24" i="6" s="1"/>
  <c r="Q24" i="6" s="1"/>
  <c r="W24" i="6" s="1"/>
  <c r="E56" i="6"/>
  <c r="K56" i="6" s="1"/>
  <c r="Q56" i="6" s="1"/>
  <c r="W56" i="6" s="1"/>
  <c r="W840" i="5"/>
  <c r="AC840" i="5" s="1"/>
  <c r="W846" i="5"/>
  <c r="AC846" i="5" s="1"/>
  <c r="F33" i="6"/>
  <c r="L33" i="6" s="1"/>
  <c r="R33" i="6" s="1"/>
  <c r="X33" i="6" s="1"/>
  <c r="X565" i="5"/>
  <c r="AD565" i="5" s="1"/>
  <c r="L49" i="6"/>
  <c r="R49" i="6" s="1"/>
  <c r="X49" i="6" s="1"/>
  <c r="F47" i="6"/>
  <c r="L47" i="6" s="1"/>
  <c r="R47" i="6" s="1"/>
  <c r="X47" i="6" s="1"/>
  <c r="W834" i="5"/>
  <c r="AC834" i="5" s="1"/>
  <c r="W34" i="5"/>
  <c r="AC34" i="5" s="1"/>
  <c r="W33" i="5"/>
  <c r="AC33" i="5" s="1"/>
  <c r="F60" i="6"/>
  <c r="L60" i="6" s="1"/>
  <c r="R60" i="6" s="1"/>
  <c r="X60" i="6" s="1"/>
  <c r="X128" i="5"/>
  <c r="AD128" i="5" s="1"/>
  <c r="X71" i="5"/>
  <c r="AD71" i="5" s="1"/>
  <c r="X840" i="5"/>
  <c r="AD840" i="5" s="1"/>
  <c r="X846" i="5"/>
  <c r="AD846" i="5" s="1"/>
  <c r="X319" i="5"/>
  <c r="AD319" i="5" s="1"/>
  <c r="X138" i="5"/>
  <c r="AD138" i="5" s="1"/>
  <c r="X139" i="5"/>
  <c r="AD139" i="5" s="1"/>
  <c r="W437" i="5"/>
  <c r="AC437" i="5" s="1"/>
  <c r="E22" i="6"/>
  <c r="K22" i="6" s="1"/>
  <c r="Q22" i="6" s="1"/>
  <c r="W22" i="6" s="1"/>
  <c r="X437" i="5"/>
  <c r="AD437" i="5" s="1"/>
  <c r="F22" i="6"/>
  <c r="L22" i="6" s="1"/>
  <c r="R22" i="6" s="1"/>
  <c r="X22" i="6" s="1"/>
  <c r="F20" i="6"/>
  <c r="L20" i="6" s="1"/>
  <c r="R20" i="6" s="1"/>
  <c r="X20" i="6" s="1"/>
  <c r="X510" i="5"/>
  <c r="AD510" i="5" s="1"/>
  <c r="F17" i="6"/>
  <c r="L17" i="6" s="1"/>
  <c r="R17" i="6" s="1"/>
  <c r="X17" i="6" s="1"/>
  <c r="X468" i="5"/>
  <c r="AD468" i="5" s="1"/>
  <c r="W181" i="5"/>
  <c r="AC181" i="5" s="1"/>
  <c r="W412" i="5"/>
  <c r="AC412" i="5" s="1"/>
  <c r="F23" i="6"/>
  <c r="L23" i="6" s="1"/>
  <c r="R23" i="6" s="1"/>
  <c r="X23" i="6" s="1"/>
  <c r="X448" i="5"/>
  <c r="AD448" i="5" s="1"/>
  <c r="E55" i="6"/>
  <c r="K55" i="6" s="1"/>
  <c r="Q55" i="6" s="1"/>
  <c r="W55" i="6" s="1"/>
  <c r="W56" i="5"/>
  <c r="AC56" i="5" s="1"/>
  <c r="X834" i="5"/>
  <c r="AD834" i="5" s="1"/>
  <c r="W621" i="5"/>
  <c r="AC621" i="5" s="1"/>
  <c r="E39" i="6"/>
  <c r="K39" i="6" s="1"/>
  <c r="Q39" i="6" s="1"/>
  <c r="W39" i="6" s="1"/>
  <c r="X229" i="5"/>
  <c r="AD229" i="5" s="1"/>
  <c r="E20" i="6"/>
  <c r="K20" i="6" s="1"/>
  <c r="Q20" i="6" s="1"/>
  <c r="W20" i="6" s="1"/>
  <c r="W510" i="5"/>
  <c r="AC510" i="5" s="1"/>
  <c r="W342" i="5"/>
  <c r="AC342" i="5" s="1"/>
  <c r="X621" i="5"/>
  <c r="AD621" i="5" s="1"/>
  <c r="F39" i="6"/>
  <c r="L39" i="6" s="1"/>
  <c r="R39" i="6" s="1"/>
  <c r="X39" i="6" s="1"/>
  <c r="V1463" i="5" l="1"/>
  <c r="AB1463" i="5" s="1"/>
  <c r="AC1460" i="5"/>
  <c r="AD1460" i="5"/>
  <c r="W228" i="5"/>
  <c r="AC228" i="5" s="1"/>
  <c r="D59" i="6"/>
  <c r="J59" i="6" s="1"/>
  <c r="P59" i="6" s="1"/>
  <c r="V59" i="6" s="1"/>
  <c r="X341" i="5"/>
  <c r="AD341" i="5" s="1"/>
  <c r="D44" i="6"/>
  <c r="J44" i="6" s="1"/>
  <c r="P44" i="6" s="1"/>
  <c r="V44" i="6" s="1"/>
  <c r="K72" i="6"/>
  <c r="Q72" i="6" s="1"/>
  <c r="W72" i="6" s="1"/>
  <c r="V71" i="5"/>
  <c r="AB71" i="5" s="1"/>
  <c r="E19" i="6"/>
  <c r="K19" i="6" s="1"/>
  <c r="Q19" i="6" s="1"/>
  <c r="W19" i="6" s="1"/>
  <c r="V627" i="5"/>
  <c r="AB627" i="5" s="1"/>
  <c r="E44" i="6"/>
  <c r="K44" i="6" s="1"/>
  <c r="Q44" i="6" s="1"/>
  <c r="W44" i="6" s="1"/>
  <c r="F43" i="6"/>
  <c r="L43" i="6" s="1"/>
  <c r="R43" i="6" s="1"/>
  <c r="X43" i="6" s="1"/>
  <c r="W549" i="5"/>
  <c r="AC549" i="5" s="1"/>
  <c r="W627" i="5"/>
  <c r="AC627" i="5" s="1"/>
  <c r="E26" i="6"/>
  <c r="K26" i="6" s="1"/>
  <c r="Q26" i="6" s="1"/>
  <c r="W26" i="6" s="1"/>
  <c r="W71" i="5"/>
  <c r="AC71" i="5" s="1"/>
  <c r="X33" i="5"/>
  <c r="AD33" i="5" s="1"/>
  <c r="E59" i="6"/>
  <c r="K59" i="6" s="1"/>
  <c r="Q59" i="6" s="1"/>
  <c r="W59" i="6" s="1"/>
  <c r="L27" i="6"/>
  <c r="R27" i="6" s="1"/>
  <c r="X27" i="6" s="1"/>
  <c r="F26" i="6"/>
  <c r="L26" i="6" s="1"/>
  <c r="R26" i="6" s="1"/>
  <c r="X26" i="6" s="1"/>
  <c r="F38" i="6"/>
  <c r="L38" i="6" s="1"/>
  <c r="R38" i="6" s="1"/>
  <c r="X38" i="6" s="1"/>
  <c r="E67" i="6"/>
  <c r="K67" i="6" s="1"/>
  <c r="Q67" i="6" s="1"/>
  <c r="W67" i="6" s="1"/>
  <c r="X474" i="5"/>
  <c r="AD474" i="5" s="1"/>
  <c r="F19" i="6"/>
  <c r="L19" i="6" s="1"/>
  <c r="R19" i="6" s="1"/>
  <c r="X19" i="6" s="1"/>
  <c r="W467" i="5"/>
  <c r="AC467" i="5" s="1"/>
  <c r="W1105" i="5"/>
  <c r="AC1105" i="5" s="1"/>
  <c r="W1165" i="5"/>
  <c r="AC1165" i="5" s="1"/>
  <c r="V1444" i="5"/>
  <c r="AB1444" i="5" s="1"/>
  <c r="V1398" i="5"/>
  <c r="AB1398" i="5" s="1"/>
  <c r="D71" i="6"/>
  <c r="J71" i="6" s="1"/>
  <c r="P71" i="6" s="1"/>
  <c r="V71" i="6" s="1"/>
  <c r="J72" i="6"/>
  <c r="P72" i="6" s="1"/>
  <c r="V72" i="6" s="1"/>
  <c r="V275" i="5"/>
  <c r="AB275" i="5" s="1"/>
  <c r="D56" i="6"/>
  <c r="J56" i="6" s="1"/>
  <c r="P56" i="6" s="1"/>
  <c r="V56" i="6" s="1"/>
  <c r="X1671" i="5"/>
  <c r="AD1671" i="5" s="1"/>
  <c r="X1672" i="5"/>
  <c r="AD1672" i="5" s="1"/>
  <c r="D37" i="6"/>
  <c r="J37" i="6" s="1"/>
  <c r="P37" i="6" s="1"/>
  <c r="V37" i="6" s="1"/>
  <c r="V594" i="5"/>
  <c r="AB594" i="5" s="1"/>
  <c r="W578" i="5"/>
  <c r="AC578" i="5" s="1"/>
  <c r="E36" i="6"/>
  <c r="K36" i="6" s="1"/>
  <c r="Q36" i="6" s="1"/>
  <c r="W36" i="6" s="1"/>
  <c r="X1165" i="5"/>
  <c r="AD1165" i="5" s="1"/>
  <c r="X1444" i="5"/>
  <c r="AD1444" i="5" s="1"/>
  <c r="D69" i="6"/>
  <c r="J69" i="6" s="1"/>
  <c r="P69" i="6" s="1"/>
  <c r="V69" i="6" s="1"/>
  <c r="V341" i="5"/>
  <c r="AB341" i="5" s="1"/>
  <c r="V1671" i="5"/>
  <c r="AB1671" i="5" s="1"/>
  <c r="V1672" i="5"/>
  <c r="AB1672" i="5" s="1"/>
  <c r="V604" i="5"/>
  <c r="AB604" i="5" s="1"/>
  <c r="D38" i="6"/>
  <c r="J38" i="6" s="1"/>
  <c r="P38" i="6" s="1"/>
  <c r="V38" i="6" s="1"/>
  <c r="X578" i="5"/>
  <c r="AD578" i="5" s="1"/>
  <c r="X577" i="5"/>
  <c r="AD577" i="5" s="1"/>
  <c r="F36" i="6"/>
  <c r="L36" i="6" s="1"/>
  <c r="R36" i="6" s="1"/>
  <c r="X36" i="6" s="1"/>
  <c r="V541" i="5"/>
  <c r="AB541" i="5" s="1"/>
  <c r="V540" i="5"/>
  <c r="AB540" i="5" s="1"/>
  <c r="D27" i="6"/>
  <c r="V1629" i="5"/>
  <c r="AB1629" i="5" s="1"/>
  <c r="V790" i="5"/>
  <c r="AB790" i="5" s="1"/>
  <c r="V789" i="5"/>
  <c r="AB789" i="5" s="1"/>
  <c r="D63" i="6"/>
  <c r="V1556" i="5"/>
  <c r="AB1556" i="5" s="1"/>
  <c r="V1555" i="5"/>
  <c r="AB1555" i="5" s="1"/>
  <c r="W1684" i="5"/>
  <c r="AC1684" i="5" s="1"/>
  <c r="W1685" i="5"/>
  <c r="AC1685" i="5" s="1"/>
  <c r="V428" i="5"/>
  <c r="AB428" i="5" s="1"/>
  <c r="V578" i="5"/>
  <c r="AB578" i="5" s="1"/>
  <c r="D36" i="6"/>
  <c r="V577" i="5"/>
  <c r="AB577" i="5" s="1"/>
  <c r="V468" i="5"/>
  <c r="AB468" i="5" s="1"/>
  <c r="D17" i="6"/>
  <c r="V467" i="5"/>
  <c r="AB467" i="5" s="1"/>
  <c r="V164" i="5"/>
  <c r="AB164" i="5" s="1"/>
  <c r="D52" i="6"/>
  <c r="D53" i="6"/>
  <c r="J53" i="6" s="1"/>
  <c r="P53" i="6" s="1"/>
  <c r="V53" i="6" s="1"/>
  <c r="V180" i="5"/>
  <c r="AB180" i="5" s="1"/>
  <c r="V474" i="5"/>
  <c r="AB474" i="5" s="1"/>
  <c r="D19" i="6"/>
  <c r="J19" i="6" s="1"/>
  <c r="P19" i="6" s="1"/>
  <c r="V19" i="6" s="1"/>
  <c r="X803" i="5"/>
  <c r="AD803" i="5" s="1"/>
  <c r="F67" i="6"/>
  <c r="L67" i="6" s="1"/>
  <c r="R67" i="6" s="1"/>
  <c r="X67" i="6" s="1"/>
  <c r="V803" i="5"/>
  <c r="AB803" i="5" s="1"/>
  <c r="D67" i="6"/>
  <c r="J67" i="6" s="1"/>
  <c r="P67" i="6" s="1"/>
  <c r="V67" i="6" s="1"/>
  <c r="V1355" i="5"/>
  <c r="AB1355" i="5" s="1"/>
  <c r="V1507" i="5"/>
  <c r="AB1507" i="5" s="1"/>
  <c r="V1541" i="5"/>
  <c r="AB1541" i="5" s="1"/>
  <c r="D49" i="6"/>
  <c r="V765" i="5"/>
  <c r="AB765" i="5" s="1"/>
  <c r="V764" i="5"/>
  <c r="AB764" i="5" s="1"/>
  <c r="V1105" i="5"/>
  <c r="AB1105" i="5" s="1"/>
  <c r="V1139" i="5"/>
  <c r="AB1139" i="5" s="1"/>
  <c r="V516" i="5"/>
  <c r="AB516" i="5" s="1"/>
  <c r="D24" i="6"/>
  <c r="J24" i="6" s="1"/>
  <c r="P24" i="6" s="1"/>
  <c r="V24" i="6" s="1"/>
  <c r="W577" i="5"/>
  <c r="AC577" i="5" s="1"/>
  <c r="V639" i="5"/>
  <c r="AB639" i="5" s="1"/>
  <c r="D43" i="6"/>
  <c r="J43" i="6" s="1"/>
  <c r="P43" i="6" s="1"/>
  <c r="V43" i="6" s="1"/>
  <c r="D66" i="6"/>
  <c r="V797" i="5"/>
  <c r="AB797" i="5" s="1"/>
  <c r="V796" i="5"/>
  <c r="AB796" i="5" s="1"/>
  <c r="W1671" i="5"/>
  <c r="AC1671" i="5" s="1"/>
  <c r="W1672" i="5"/>
  <c r="AC1672" i="5" s="1"/>
  <c r="X1684" i="5"/>
  <c r="AD1684" i="5" s="1"/>
  <c r="X1685" i="5"/>
  <c r="AD1685" i="5" s="1"/>
  <c r="V550" i="5"/>
  <c r="AB550" i="5" s="1"/>
  <c r="V549" i="5"/>
  <c r="AB549" i="5" s="1"/>
  <c r="D32" i="6"/>
  <c r="W604" i="5"/>
  <c r="AC604" i="5" s="1"/>
  <c r="E38" i="6"/>
  <c r="K38" i="6" s="1"/>
  <c r="Q38" i="6" s="1"/>
  <c r="W38" i="6" s="1"/>
  <c r="X796" i="5"/>
  <c r="AD796" i="5" s="1"/>
  <c r="X1292" i="5"/>
  <c r="AD1292" i="5" s="1"/>
  <c r="V411" i="5"/>
  <c r="AB411" i="5" s="1"/>
  <c r="D42" i="6"/>
  <c r="V1234" i="5"/>
  <c r="AB1234" i="5" s="1"/>
  <c r="V318" i="5"/>
  <c r="AB318" i="5" s="1"/>
  <c r="V317" i="5"/>
  <c r="AB317" i="5" s="1"/>
  <c r="D68" i="6"/>
  <c r="J68" i="6" s="1"/>
  <c r="P68" i="6" s="1"/>
  <c r="V68" i="6" s="1"/>
  <c r="V1306" i="5"/>
  <c r="AB1306" i="5" s="1"/>
  <c r="V1292" i="5"/>
  <c r="AB1292" i="5" s="1"/>
  <c r="W796" i="5"/>
  <c r="AC796" i="5" s="1"/>
  <c r="W797" i="5"/>
  <c r="AC797" i="5" s="1"/>
  <c r="E66" i="6"/>
  <c r="K66" i="6" s="1"/>
  <c r="Q66" i="6" s="1"/>
  <c r="W66" i="6" s="1"/>
  <c r="V1606" i="5"/>
  <c r="AB1606" i="5" s="1"/>
  <c r="V1607" i="5"/>
  <c r="AB1607" i="5" s="1"/>
  <c r="V621" i="5"/>
  <c r="AB621" i="5" s="1"/>
  <c r="D39" i="6"/>
  <c r="J39" i="6" s="1"/>
  <c r="P39" i="6" s="1"/>
  <c r="V39" i="6" s="1"/>
  <c r="D54" i="6"/>
  <c r="J54" i="6" s="1"/>
  <c r="P54" i="6" s="1"/>
  <c r="V54" i="6" s="1"/>
  <c r="V228" i="5"/>
  <c r="AB228" i="5" s="1"/>
  <c r="D20" i="6"/>
  <c r="J20" i="6" s="1"/>
  <c r="P20" i="6" s="1"/>
  <c r="V20" i="6" s="1"/>
  <c r="V510" i="5"/>
  <c r="AB510" i="5" s="1"/>
  <c r="X797" i="5"/>
  <c r="AD797" i="5" s="1"/>
  <c r="F66" i="6"/>
  <c r="L66" i="6" s="1"/>
  <c r="R66" i="6" s="1"/>
  <c r="X66" i="6" s="1"/>
  <c r="D33" i="6"/>
  <c r="J33" i="6" s="1"/>
  <c r="P33" i="6" s="1"/>
  <c r="V33" i="6" s="1"/>
  <c r="V565" i="5"/>
  <c r="AB565" i="5" s="1"/>
  <c r="V1166" i="5"/>
  <c r="AB1166" i="5" s="1"/>
  <c r="V1165" i="5"/>
  <c r="AB1165" i="5" s="1"/>
  <c r="V1684" i="5"/>
  <c r="AB1684" i="5" s="1"/>
  <c r="V1685" i="5"/>
  <c r="AB1685" i="5" s="1"/>
  <c r="V437" i="5"/>
  <c r="AB437" i="5" s="1"/>
  <c r="D22" i="6"/>
  <c r="J22" i="6" s="1"/>
  <c r="P22" i="6" s="1"/>
  <c r="V22" i="6" s="1"/>
  <c r="X1398" i="5"/>
  <c r="AD1398" i="5" s="1"/>
  <c r="W1098" i="5"/>
  <c r="AC1098" i="5" s="1"/>
  <c r="W1099" i="5"/>
  <c r="AC1099" i="5" s="1"/>
  <c r="W1398" i="5"/>
  <c r="AC1398" i="5" s="1"/>
  <c r="X1105" i="5"/>
  <c r="AD1105" i="5" s="1"/>
  <c r="X1139" i="5"/>
  <c r="AD1139" i="5" s="1"/>
  <c r="W1234" i="5"/>
  <c r="AC1234" i="5" s="1"/>
  <c r="X1355" i="5"/>
  <c r="AD1355" i="5" s="1"/>
  <c r="X1507" i="5"/>
  <c r="AD1507" i="5" s="1"/>
  <c r="X1541" i="5"/>
  <c r="AD1541" i="5" s="1"/>
  <c r="X1629" i="5"/>
  <c r="AD1629" i="5" s="1"/>
  <c r="W1606" i="5"/>
  <c r="AC1606" i="5" s="1"/>
  <c r="W1607" i="5"/>
  <c r="AC1607" i="5" s="1"/>
  <c r="W1444" i="5"/>
  <c r="AC1444" i="5" s="1"/>
  <c r="X1234" i="5"/>
  <c r="AD1234" i="5" s="1"/>
  <c r="X1099" i="5"/>
  <c r="AD1099" i="5" s="1"/>
  <c r="W1507" i="5"/>
  <c r="AC1507" i="5" s="1"/>
  <c r="W1541" i="5"/>
  <c r="AC1541" i="5" s="1"/>
  <c r="W1314" i="5"/>
  <c r="AC1314" i="5" s="1"/>
  <c r="W1292" i="5"/>
  <c r="AC1292" i="5" s="1"/>
  <c r="W1577" i="5"/>
  <c r="AC1577" i="5" s="1"/>
  <c r="W1555" i="5"/>
  <c r="AC1555" i="5" s="1"/>
  <c r="V1099" i="5"/>
  <c r="AB1099" i="5" s="1"/>
  <c r="W1355" i="5"/>
  <c r="AC1355" i="5" s="1"/>
  <c r="X1606" i="5"/>
  <c r="AD1606" i="5" s="1"/>
  <c r="X1607" i="5"/>
  <c r="AD1607" i="5" s="1"/>
  <c r="W1629" i="5"/>
  <c r="AC1629" i="5" s="1"/>
  <c r="X1555" i="5"/>
  <c r="AD1555" i="5" s="1"/>
  <c r="F29" i="6"/>
  <c r="L29" i="6" s="1"/>
  <c r="R29" i="6" s="1"/>
  <c r="X29" i="6" s="1"/>
  <c r="X275" i="5"/>
  <c r="AD275" i="5" s="1"/>
  <c r="F56" i="6"/>
  <c r="L56" i="6" s="1"/>
  <c r="R56" i="6" s="1"/>
  <c r="X56" i="6" s="1"/>
  <c r="K33" i="6"/>
  <c r="Q33" i="6" s="1"/>
  <c r="W33" i="6" s="1"/>
  <c r="E29" i="6"/>
  <c r="K29" i="6" s="1"/>
  <c r="Q29" i="6" s="1"/>
  <c r="W29" i="6" s="1"/>
  <c r="X627" i="5"/>
  <c r="AD627" i="5" s="1"/>
  <c r="F58" i="6"/>
  <c r="L58" i="6" s="1"/>
  <c r="R58" i="6" s="1"/>
  <c r="X58" i="6" s="1"/>
  <c r="E69" i="6"/>
  <c r="W341" i="5"/>
  <c r="AC341" i="5" s="1"/>
  <c r="W317" i="5"/>
  <c r="AC317" i="5" s="1"/>
  <c r="F54" i="6"/>
  <c r="L54" i="6" s="1"/>
  <c r="R54" i="6" s="1"/>
  <c r="X54" i="6" s="1"/>
  <c r="X228" i="5"/>
  <c r="AD228" i="5" s="1"/>
  <c r="X832" i="5"/>
  <c r="AD832" i="5" s="1"/>
  <c r="X833" i="5"/>
  <c r="AD833" i="5" s="1"/>
  <c r="F80" i="6"/>
  <c r="E53" i="6"/>
  <c r="W180" i="5"/>
  <c r="AC180" i="5" s="1"/>
  <c r="W832" i="5"/>
  <c r="AC832" i="5" s="1"/>
  <c r="W833" i="5"/>
  <c r="AC833" i="5" s="1"/>
  <c r="E80" i="6"/>
  <c r="F53" i="6"/>
  <c r="L53" i="6" s="1"/>
  <c r="R53" i="6" s="1"/>
  <c r="X53" i="6" s="1"/>
  <c r="X180" i="5"/>
  <c r="AD180" i="5" s="1"/>
  <c r="V832" i="5"/>
  <c r="AB832" i="5" s="1"/>
  <c r="V833" i="5"/>
  <c r="AB833" i="5" s="1"/>
  <c r="D80" i="6"/>
  <c r="E62" i="6"/>
  <c r="K62" i="6" s="1"/>
  <c r="Q62" i="6" s="1"/>
  <c r="W62" i="6" s="1"/>
  <c r="K63" i="6"/>
  <c r="Q63" i="6" s="1"/>
  <c r="W63" i="6" s="1"/>
  <c r="F62" i="6"/>
  <c r="L62" i="6" s="1"/>
  <c r="R62" i="6" s="1"/>
  <c r="X62" i="6" s="1"/>
  <c r="L63" i="6"/>
  <c r="R63" i="6" s="1"/>
  <c r="X63" i="6" s="1"/>
  <c r="X318" i="5"/>
  <c r="AD318" i="5" s="1"/>
  <c r="X317" i="5"/>
  <c r="AD317" i="5" s="1"/>
  <c r="F68" i="6"/>
  <c r="W411" i="5"/>
  <c r="AC411" i="5" s="1"/>
  <c r="E42" i="6"/>
  <c r="X434" i="5"/>
  <c r="AD434" i="5" s="1"/>
  <c r="X435" i="5"/>
  <c r="AD435" i="5" s="1"/>
  <c r="W434" i="5"/>
  <c r="AC434" i="5" s="1"/>
  <c r="W435" i="5"/>
  <c r="AC435" i="5" s="1"/>
  <c r="X411" i="5"/>
  <c r="AD411" i="5" s="1"/>
  <c r="F42" i="6"/>
  <c r="E43" i="6"/>
  <c r="K43" i="6" s="1"/>
  <c r="Q43" i="6" s="1"/>
  <c r="W43" i="6" s="1"/>
  <c r="W428" i="5"/>
  <c r="AC428" i="5" s="1"/>
  <c r="F77" i="6"/>
  <c r="L77" i="6" s="1"/>
  <c r="R77" i="6" s="1"/>
  <c r="X77" i="6" s="1"/>
  <c r="E77" i="6"/>
  <c r="K77" i="6" s="1"/>
  <c r="Q77" i="6" s="1"/>
  <c r="W77" i="6" s="1"/>
  <c r="D77" i="6"/>
  <c r="J77" i="6" s="1"/>
  <c r="P77" i="6" s="1"/>
  <c r="V77" i="6" s="1"/>
  <c r="F75" i="6"/>
  <c r="L75" i="6" s="1"/>
  <c r="R75" i="6" s="1"/>
  <c r="X75" i="6" s="1"/>
  <c r="E75" i="6"/>
  <c r="K75" i="6" s="1"/>
  <c r="Q75" i="6" s="1"/>
  <c r="W75" i="6" s="1"/>
  <c r="D75" i="6"/>
  <c r="J75" i="6" s="1"/>
  <c r="P75" i="6" s="1"/>
  <c r="V75" i="6" s="1"/>
  <c r="X73" i="6"/>
  <c r="W73" i="6"/>
  <c r="V73" i="6"/>
  <c r="F48" i="6"/>
  <c r="L48" i="6" s="1"/>
  <c r="R48" i="6" s="1"/>
  <c r="X48" i="6" s="1"/>
  <c r="E48" i="6"/>
  <c r="K48" i="6" s="1"/>
  <c r="Q48" i="6" s="1"/>
  <c r="W48" i="6" s="1"/>
  <c r="D48" i="6"/>
  <c r="J48" i="6" s="1"/>
  <c r="P48" i="6" s="1"/>
  <c r="V48" i="6" s="1"/>
  <c r="F31" i="6"/>
  <c r="L31" i="6" s="1"/>
  <c r="R31" i="6" s="1"/>
  <c r="X31" i="6" s="1"/>
  <c r="E31" i="6"/>
  <c r="K31" i="6" s="1"/>
  <c r="Q31" i="6" s="1"/>
  <c r="W31" i="6" s="1"/>
  <c r="D31" i="6"/>
  <c r="J31" i="6" s="1"/>
  <c r="P31" i="6" s="1"/>
  <c r="V31" i="6" s="1"/>
  <c r="F30" i="6"/>
  <c r="L30" i="6" s="1"/>
  <c r="R30" i="6" s="1"/>
  <c r="X30" i="6" s="1"/>
  <c r="E30" i="6"/>
  <c r="K30" i="6" s="1"/>
  <c r="Q30" i="6" s="1"/>
  <c r="W30" i="6" s="1"/>
  <c r="D30" i="6"/>
  <c r="J30" i="6" s="1"/>
  <c r="P30" i="6" s="1"/>
  <c r="V30" i="6" s="1"/>
  <c r="E58" i="6" l="1"/>
  <c r="K58" i="6" s="1"/>
  <c r="Q58" i="6" s="1"/>
  <c r="W58" i="6" s="1"/>
  <c r="AC1459" i="5"/>
  <c r="AC1458" i="5"/>
  <c r="AD1459" i="5"/>
  <c r="AD1458" i="5"/>
  <c r="AB1460" i="5"/>
  <c r="E16" i="6"/>
  <c r="K16" i="6" s="1"/>
  <c r="Q16" i="6" s="1"/>
  <c r="W16" i="6" s="1"/>
  <c r="V16" i="5"/>
  <c r="AB16" i="5" s="1"/>
  <c r="D58" i="6"/>
  <c r="J58" i="6" s="1"/>
  <c r="P58" i="6" s="1"/>
  <c r="V58" i="6" s="1"/>
  <c r="W16" i="5"/>
  <c r="AC16" i="5" s="1"/>
  <c r="F16" i="6"/>
  <c r="L16" i="6" s="1"/>
  <c r="R16" i="6" s="1"/>
  <c r="X16" i="6" s="1"/>
  <c r="X16" i="5"/>
  <c r="AD16" i="5" s="1"/>
  <c r="F35" i="6"/>
  <c r="L35" i="6" s="1"/>
  <c r="R35" i="6" s="1"/>
  <c r="X35" i="6" s="1"/>
  <c r="W839" i="5"/>
  <c r="AC839" i="5" s="1"/>
  <c r="E35" i="6"/>
  <c r="K35" i="6" s="1"/>
  <c r="Q35" i="6" s="1"/>
  <c r="W35" i="6" s="1"/>
  <c r="X1605" i="5"/>
  <c r="AD1605" i="5" s="1"/>
  <c r="J17" i="6"/>
  <c r="P17" i="6" s="1"/>
  <c r="V17" i="6" s="1"/>
  <c r="D16" i="6"/>
  <c r="J16" i="6" s="1"/>
  <c r="P16" i="6" s="1"/>
  <c r="V16" i="6" s="1"/>
  <c r="D29" i="6"/>
  <c r="J29" i="6" s="1"/>
  <c r="P29" i="6" s="1"/>
  <c r="V29" i="6" s="1"/>
  <c r="J32" i="6"/>
  <c r="P32" i="6" s="1"/>
  <c r="V32" i="6" s="1"/>
  <c r="J52" i="6"/>
  <c r="P52" i="6" s="1"/>
  <c r="V52" i="6" s="1"/>
  <c r="D51" i="6"/>
  <c r="J51" i="6" s="1"/>
  <c r="P51" i="6" s="1"/>
  <c r="V51" i="6" s="1"/>
  <c r="J66" i="6"/>
  <c r="P66" i="6" s="1"/>
  <c r="V66" i="6" s="1"/>
  <c r="D65" i="6"/>
  <c r="J65" i="6" s="1"/>
  <c r="P65" i="6" s="1"/>
  <c r="V65" i="6" s="1"/>
  <c r="V410" i="5"/>
  <c r="AB410" i="5" s="1"/>
  <c r="V384" i="5"/>
  <c r="AB384" i="5" s="1"/>
  <c r="J49" i="6"/>
  <c r="P49" i="6" s="1"/>
  <c r="V49" i="6" s="1"/>
  <c r="D47" i="6"/>
  <c r="J47" i="6" s="1"/>
  <c r="P47" i="6" s="1"/>
  <c r="V47" i="6" s="1"/>
  <c r="V163" i="5"/>
  <c r="AB163" i="5" s="1"/>
  <c r="V162" i="5"/>
  <c r="AB162" i="5" s="1"/>
  <c r="J27" i="6"/>
  <c r="P27" i="6" s="1"/>
  <c r="V27" i="6" s="1"/>
  <c r="D26" i="6"/>
  <c r="J26" i="6" s="1"/>
  <c r="P26" i="6" s="1"/>
  <c r="V26" i="6" s="1"/>
  <c r="V434" i="5"/>
  <c r="AB434" i="5" s="1"/>
  <c r="V435" i="5"/>
  <c r="AB435" i="5" s="1"/>
  <c r="J42" i="6"/>
  <c r="P42" i="6" s="1"/>
  <c r="V42" i="6" s="1"/>
  <c r="D41" i="6"/>
  <c r="J41" i="6" s="1"/>
  <c r="P41" i="6" s="1"/>
  <c r="V41" i="6" s="1"/>
  <c r="J36" i="6"/>
  <c r="P36" i="6" s="1"/>
  <c r="V36" i="6" s="1"/>
  <c r="D35" i="6"/>
  <c r="J35" i="6" s="1"/>
  <c r="P35" i="6" s="1"/>
  <c r="V35" i="6" s="1"/>
  <c r="J63" i="6"/>
  <c r="P63" i="6" s="1"/>
  <c r="V63" i="6" s="1"/>
  <c r="D62" i="6"/>
  <c r="J62" i="6" s="1"/>
  <c r="P62" i="6" s="1"/>
  <c r="V62" i="6" s="1"/>
  <c r="V1605" i="5"/>
  <c r="AB1605" i="5" s="1"/>
  <c r="V466" i="5"/>
  <c r="AB466" i="5" s="1"/>
  <c r="X466" i="5"/>
  <c r="AD466" i="5" s="1"/>
  <c r="V1098" i="5"/>
  <c r="AB1098" i="5" s="1"/>
  <c r="V839" i="5"/>
  <c r="AB839" i="5" s="1"/>
  <c r="X1098" i="5"/>
  <c r="AD1098" i="5" s="1"/>
  <c r="X839" i="5"/>
  <c r="AD839" i="5" s="1"/>
  <c r="W1605" i="5"/>
  <c r="AC1605" i="5" s="1"/>
  <c r="X163" i="5"/>
  <c r="AD163" i="5" s="1"/>
  <c r="D79" i="6"/>
  <c r="J80" i="6"/>
  <c r="P80" i="6" s="1"/>
  <c r="V80" i="6" s="1"/>
  <c r="F79" i="6"/>
  <c r="L79" i="6" s="1"/>
  <c r="R79" i="6" s="1"/>
  <c r="X79" i="6" s="1"/>
  <c r="L80" i="6"/>
  <c r="R80" i="6" s="1"/>
  <c r="X80" i="6" s="1"/>
  <c r="F51" i="6"/>
  <c r="L51" i="6" s="1"/>
  <c r="R51" i="6" s="1"/>
  <c r="X51" i="6" s="1"/>
  <c r="L42" i="6"/>
  <c r="R42" i="6" s="1"/>
  <c r="X42" i="6" s="1"/>
  <c r="F41" i="6"/>
  <c r="L41" i="6" s="1"/>
  <c r="R41" i="6" s="1"/>
  <c r="X41" i="6" s="1"/>
  <c r="K53" i="6"/>
  <c r="Q53" i="6" s="1"/>
  <c r="W53" i="6" s="1"/>
  <c r="E51" i="6"/>
  <c r="K51" i="6" s="1"/>
  <c r="Q51" i="6" s="1"/>
  <c r="W51" i="6" s="1"/>
  <c r="K69" i="6"/>
  <c r="Q69" i="6" s="1"/>
  <c r="W69" i="6" s="1"/>
  <c r="E65" i="6"/>
  <c r="K65" i="6" s="1"/>
  <c r="Q65" i="6" s="1"/>
  <c r="W65" i="6" s="1"/>
  <c r="W466" i="5"/>
  <c r="AC466" i="5" s="1"/>
  <c r="W384" i="5"/>
  <c r="AC384" i="5" s="1"/>
  <c r="W410" i="5"/>
  <c r="AC410" i="5" s="1"/>
  <c r="L68" i="6"/>
  <c r="R68" i="6" s="1"/>
  <c r="X68" i="6" s="1"/>
  <c r="F65" i="6"/>
  <c r="L65" i="6" s="1"/>
  <c r="R65" i="6" s="1"/>
  <c r="X65" i="6" s="1"/>
  <c r="W163" i="5"/>
  <c r="AC163" i="5" s="1"/>
  <c r="W162" i="5"/>
  <c r="AC162" i="5" s="1"/>
  <c r="X384" i="5"/>
  <c r="AD384" i="5" s="1"/>
  <c r="X410" i="5"/>
  <c r="AD410" i="5" s="1"/>
  <c r="K42" i="6"/>
  <c r="Q42" i="6" s="1"/>
  <c r="W42" i="6" s="1"/>
  <c r="E41" i="6"/>
  <c r="K41" i="6" s="1"/>
  <c r="Q41" i="6" s="1"/>
  <c r="W41" i="6" s="1"/>
  <c r="K80" i="6"/>
  <c r="Q80" i="6" s="1"/>
  <c r="W80" i="6" s="1"/>
  <c r="E79" i="6"/>
  <c r="K79" i="6" s="1"/>
  <c r="Q79" i="6" s="1"/>
  <c r="W79" i="6" s="1"/>
  <c r="E76" i="6"/>
  <c r="K76" i="6" s="1"/>
  <c r="Q76" i="6" s="1"/>
  <c r="W76" i="6" s="1"/>
  <c r="F76" i="6"/>
  <c r="L76" i="6" s="1"/>
  <c r="R76" i="6" s="1"/>
  <c r="X76" i="6" s="1"/>
  <c r="AB1459" i="5" l="1"/>
  <c r="AB1458" i="5"/>
  <c r="V1697" i="5"/>
  <c r="AB1697" i="5" s="1"/>
  <c r="J79" i="6"/>
  <c r="P79" i="6" s="1"/>
  <c r="V79" i="6" s="1"/>
  <c r="D82" i="6"/>
  <c r="J82" i="6" s="1"/>
  <c r="P82" i="6" s="1"/>
  <c r="V82" i="6" s="1"/>
  <c r="X162" i="5"/>
  <c r="AD162" i="5" s="1"/>
  <c r="E82" i="6"/>
  <c r="K82" i="6" s="1"/>
  <c r="Q82" i="6" s="1"/>
  <c r="W82" i="6" s="1"/>
  <c r="F82" i="6"/>
  <c r="L82" i="6" s="1"/>
  <c r="R82" i="6" s="1"/>
  <c r="X82" i="6" s="1"/>
  <c r="D76" i="6"/>
  <c r="J76" i="6" s="1"/>
  <c r="P76" i="6" s="1"/>
  <c r="V76" i="6" s="1"/>
  <c r="W1697" i="5" l="1"/>
  <c r="AC1697" i="5" s="1"/>
  <c r="X1697" i="5"/>
  <c r="AD1697" i="5" s="1"/>
  <c r="Y1698" i="5" l="1"/>
  <c r="Y1699" i="5" s="1"/>
  <c r="Z1698" i="5" l="1"/>
  <c r="Z1699" i="5" s="1"/>
  <c r="AA1698" i="5"/>
  <c r="AA1699" i="5" s="1"/>
</calcChain>
</file>

<file path=xl/sharedStrings.xml><?xml version="1.0" encoding="utf-8"?>
<sst xmlns="http://schemas.openxmlformats.org/spreadsheetml/2006/main" count="13078" uniqueCount="505">
  <si>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</si>
  <si>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</si>
  <si>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07</t>
  </si>
  <si>
    <t>06</t>
  </si>
  <si>
    <t>Физическая культура и спорт</t>
  </si>
  <si>
    <t>Социальная политика</t>
  </si>
  <si>
    <t>Пенсионное обеспечение</t>
  </si>
  <si>
    <t>Социальное обеспечение населения</t>
  </si>
  <si>
    <t>Дошкольное образование</t>
  </si>
  <si>
    <t>Целевая статья</t>
  </si>
  <si>
    <t>Наименование</t>
  </si>
  <si>
    <t>Раз-дел</t>
  </si>
  <si>
    <t>Под-раз-дел</t>
  </si>
  <si>
    <t>03</t>
  </si>
  <si>
    <t>09</t>
  </si>
  <si>
    <t>Национальная экономика</t>
  </si>
  <si>
    <t>04</t>
  </si>
  <si>
    <t>02</t>
  </si>
  <si>
    <t>05</t>
  </si>
  <si>
    <t>11</t>
  </si>
  <si>
    <t>01</t>
  </si>
  <si>
    <t>Охрана семьи и детства</t>
  </si>
  <si>
    <t>Резервные фонды</t>
  </si>
  <si>
    <t>Транспорт</t>
  </si>
  <si>
    <t>Образование</t>
  </si>
  <si>
    <t>Общее образование</t>
  </si>
  <si>
    <t>Национальная безопасность и правоохранительная деятельность</t>
  </si>
  <si>
    <t>08</t>
  </si>
  <si>
    <t>Культура</t>
  </si>
  <si>
    <t>14</t>
  </si>
  <si>
    <t>10</t>
  </si>
  <si>
    <t>12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</si>
  <si>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</si>
  <si>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</si>
  <si>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</si>
  <si>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образования</t>
  </si>
  <si>
    <t>Сельское хозяйство и рыболовство</t>
  </si>
  <si>
    <t>Другие вопросы в области национальной экономики</t>
  </si>
  <si>
    <t>ВСЕГО</t>
  </si>
  <si>
    <t>Глава</t>
  </si>
  <si>
    <t>017</t>
  </si>
  <si>
    <t>015</t>
  </si>
  <si>
    <t>к решению Собрания депутатов</t>
  </si>
  <si>
    <t>4</t>
  </si>
  <si>
    <t>Функционирование высшего должностного лица субъекта Российской Федерации и муниципального образования</t>
  </si>
  <si>
    <t>Жилищно-коммунальное хозяйство</t>
  </si>
  <si>
    <t xml:space="preserve">Коммунальное хозяйство </t>
  </si>
  <si>
    <t>Вид расхо-дов</t>
  </si>
  <si>
    <t>13</t>
  </si>
  <si>
    <t>Другие вопросы в области культуры, кинематографии</t>
  </si>
  <si>
    <t xml:space="preserve">Физическая культура 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</si>
  <si>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</si>
  <si>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Культура и кинематография</t>
  </si>
  <si>
    <t>Национальная оборона</t>
  </si>
  <si>
    <t>Мобилизационная и вневойсковая подготовка</t>
  </si>
  <si>
    <t>Средства массовой информации</t>
  </si>
  <si>
    <t>Телевидение и радиовещание</t>
  </si>
  <si>
    <t>Осуществление государственных полномочий по выплате вознаграждений профессиональным опекунам</t>
  </si>
  <si>
    <t>Другие вопросы в области социальной политики</t>
  </si>
  <si>
    <t>Дорожное хозяйство (дорожные фонды)</t>
  </si>
  <si>
    <t>Жилищное хозяйство</t>
  </si>
  <si>
    <t>Осуществление государственных полномочий по формированию торгового реестра</t>
  </si>
  <si>
    <t>028</t>
  </si>
  <si>
    <t>Охрана окружающей среды</t>
  </si>
  <si>
    <t>Охрана объектов растительного и животного мира и среды их обитания</t>
  </si>
  <si>
    <t>6</t>
  </si>
  <si>
    <t>Благоустройство</t>
  </si>
  <si>
    <t>Массовый спорт</t>
  </si>
  <si>
    <t>0</t>
  </si>
  <si>
    <t>600</t>
  </si>
  <si>
    <t>Предоставление субсидий бюджетным, автономным учреждениям и иным некоммерческим организациям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</si>
  <si>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</si>
  <si>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610</t>
  </si>
  <si>
    <t>Субсидии бюджетным учреждениям</t>
  </si>
  <si>
    <t>Осуществление государственных полномочий в сфере охраны труда</t>
  </si>
  <si>
    <t>800</t>
  </si>
  <si>
    <t>810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</si>
  <si>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</si>
  <si>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</si>
  <si>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</si>
  <si>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50</t>
  </si>
  <si>
    <t>Непрограммные расходы</t>
  </si>
  <si>
    <t xml:space="preserve">Непрограммные расходы </t>
  </si>
  <si>
    <t>15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</si>
  <si>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</si>
  <si>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</si>
  <si>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Мероприятия в области образования</t>
  </si>
  <si>
    <t xml:space="preserve">Обеспечение деятельности детского оздоровительно-образовательного центра "Стрела"  </t>
  </si>
  <si>
    <t>Представительские расходы</t>
  </si>
  <si>
    <t>Расходы на обеспечение деятельности казенных учреждений</t>
  </si>
  <si>
    <t>100</t>
  </si>
  <si>
    <t>110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</si>
  <si>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</si>
  <si>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</si>
  <si>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</si>
  <si>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</si>
  <si>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</si>
  <si>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</si>
  <si>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</si>
  <si>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Организация отдыха детей в каникулярное время</t>
  </si>
  <si>
    <t>120</t>
  </si>
  <si>
    <t>Расходы на выплаты персоналу государственных (муниципальных) органов</t>
  </si>
  <si>
    <t>870</t>
  </si>
  <si>
    <t>Резервные средства</t>
  </si>
  <si>
    <t>Социальные выплаты гражданам, кроме публичных нормативных социальных выплат</t>
  </si>
  <si>
    <t>320</t>
  </si>
  <si>
    <t>Социальные помощь</t>
  </si>
  <si>
    <t>Обслуживание муниципального долга</t>
  </si>
  <si>
    <t>700</t>
  </si>
  <si>
    <t>730</t>
  </si>
  <si>
    <t>Обслуживание государственного (муниципального) долга</t>
  </si>
  <si>
    <t>3</t>
  </si>
  <si>
    <t>5</t>
  </si>
  <si>
    <t>360</t>
  </si>
  <si>
    <t>Иные выплаты населению</t>
  </si>
  <si>
    <t>Проведение мероприятий  для молодежи</t>
  </si>
  <si>
    <t>Проведение мероприятий профилактической направленности для несовершеннолетних</t>
  </si>
  <si>
    <t>850</t>
  </si>
  <si>
    <t>Уплата налогов, сборов и иных платежей</t>
  </si>
  <si>
    <t>Спорт высших достижений</t>
  </si>
  <si>
    <t>1</t>
  </si>
  <si>
    <t>Здравоохранение</t>
  </si>
  <si>
    <t>Другие вопросы в области здравоохранения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</si>
  <si>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</si>
  <si>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Поддержка и развитие детского юношеского творчества</t>
  </si>
  <si>
    <t>Обеспечение деятельности ДШИ № 15</t>
  </si>
  <si>
    <t>2</t>
  </si>
  <si>
    <t>Подпрограмма «Организация библиотечной деятельности и информационного обслуживания»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</si>
  <si>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</si>
  <si>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Участие в областных и всероссийских соревнованиях</t>
  </si>
  <si>
    <t>Органы внутренних дел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</si>
  <si>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</si>
  <si>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</si>
  <si>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Подпрограмма «Развитие системы выявления, поддержки и сопровождения одаренных и талантливых детей»</t>
  </si>
  <si>
    <t>Подпрограмма «Повышение доступности и качества общего образования»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</si>
  <si>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</si>
  <si>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</si>
  <si>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</si>
  <si>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</si>
  <si>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</si>
  <si>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>00</t>
  </si>
  <si>
    <t>00000</t>
  </si>
  <si>
    <t>25130</t>
  </si>
  <si>
    <t>25140</t>
  </si>
  <si>
    <t>25410</t>
  </si>
  <si>
    <t>25010</t>
  </si>
  <si>
    <t>25080</t>
  </si>
  <si>
    <t>27050</t>
  </si>
  <si>
    <t>25090</t>
  </si>
  <si>
    <t>20030</t>
  </si>
  <si>
    <t>27340</t>
  </si>
  <si>
    <t>27350</t>
  </si>
  <si>
    <t>24090</t>
  </si>
  <si>
    <t>24140</t>
  </si>
  <si>
    <t>24100</t>
  </si>
  <si>
    <t>24210</t>
  </si>
  <si>
    <t>24120</t>
  </si>
  <si>
    <t>24190</t>
  </si>
  <si>
    <t>20020</t>
  </si>
  <si>
    <t>20060</t>
  </si>
  <si>
    <t>20070</t>
  </si>
  <si>
    <t>20120</t>
  </si>
  <si>
    <t>20110</t>
  </si>
  <si>
    <t>22230</t>
  </si>
  <si>
    <t>27040</t>
  </si>
  <si>
    <t>27030</t>
  </si>
  <si>
    <t>27100</t>
  </si>
  <si>
    <t>27110</t>
  </si>
  <si>
    <t>27060</t>
  </si>
  <si>
    <t>21060</t>
  </si>
  <si>
    <t>21750</t>
  </si>
  <si>
    <t>21180</t>
  </si>
  <si>
    <t>Обеспечение деятельности туристского культурно-музейного центра «Кимжа»</t>
  </si>
  <si>
    <t>21010</t>
  </si>
  <si>
    <t>Судебная система</t>
  </si>
  <si>
    <t>Другие вопросы в области национальной безопасности и правоохранительной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</si>
  <si>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</si>
  <si>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16</t>
  </si>
  <si>
    <t>27450</t>
  </si>
  <si>
    <t>20</t>
  </si>
  <si>
    <t>Выплата единовременного пособия молодым специалистам</t>
  </si>
  <si>
    <t>20500</t>
  </si>
  <si>
    <t xml:space="preserve">Молодежная политика </t>
  </si>
  <si>
    <t>Молодежная политика</t>
  </si>
  <si>
    <t>Культура, кинематография</t>
  </si>
  <si>
    <t>Другие вопросы в области культуры , кинематографии</t>
  </si>
  <si>
    <t>Дополнительное образование детей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</si>
  <si>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</si>
  <si>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24110</t>
  </si>
  <si>
    <t>Трудоустройство несовершеннолетних граждан в период каникулярного времени</t>
  </si>
  <si>
    <t>S8330</t>
  </si>
  <si>
    <t>20010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</si>
  <si>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</si>
  <si>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</si>
  <si>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</si>
  <si>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18</t>
  </si>
  <si>
    <t>Другие вопросы в области охраны окружающей среды</t>
  </si>
  <si>
    <t xml:space="preserve">Выплата пенсии за выслугу лет лицам, замещавшим муниципальные должности </t>
  </si>
  <si>
    <t>350</t>
  </si>
  <si>
    <t>Премии и гранты</t>
  </si>
  <si>
    <t>24220</t>
  </si>
  <si>
    <t>21530</t>
  </si>
  <si>
    <t>Финансовая поддержка субъектов малого и среднего предпринимательства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</si>
  <si>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</si>
  <si>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</si>
  <si>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</si>
  <si>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</si>
  <si>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</si>
  <si>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</si>
  <si>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</si>
  <si>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Другие вопросы в области жилищно-коммунального хозяйства</t>
  </si>
  <si>
    <t>Расходы на проведение мероприятий за счет благотворительной помощи</t>
  </si>
  <si>
    <t>27400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</si>
  <si>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</si>
  <si>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</si>
  <si>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</si>
  <si>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</si>
  <si>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</si>
  <si>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</si>
  <si>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</si>
  <si>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310</t>
  </si>
  <si>
    <t>Публичные нормативные социальные выплаты гражданам</t>
  </si>
  <si>
    <t>Закупка товаров, работ и услуг для обеспечения государственных (муниципальных) нужд</t>
  </si>
  <si>
    <t>Обслуживание государственного (муниципального) внутреннего долга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</si>
  <si>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</si>
  <si>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L5198</t>
  </si>
  <si>
    <t>20830</t>
  </si>
  <si>
    <t>22030</t>
  </si>
  <si>
    <t>024</t>
  </si>
  <si>
    <t>Приложение № 4</t>
  </si>
  <si>
    <t>Расходы на обеспечение деятельности контрольно-счетной комиссии</t>
  </si>
  <si>
    <t>20240</t>
  </si>
  <si>
    <t>2025 год</t>
  </si>
  <si>
    <t>Всего</t>
  </si>
  <si>
    <t>Подпрограмма «Повышение доступности и качества
 общего образования»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</si>
  <si>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 на 2023-2025 годы»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</si>
  <si>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 на 2023 – 2025 годы»</t>
  </si>
  <si>
    <t>Подпрограмма «Управление муниципальным долгом Мезенского муниципального округа»</t>
  </si>
  <si>
    <t>Подпрограмма «Организация и обеспечение бюджетного процесса в Мезенском муниципальном округе»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</si>
  <si>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</si>
  <si>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Осуществление первичного воинского учета на территориях, где отсутствуют военные комиссариаты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</si>
  <si>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</si>
  <si>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Подпрограмма «Развитие туристского культурно-музейного центра «Кимжа»</t>
  </si>
  <si>
    <t>Мероприятия в области туризма</t>
  </si>
  <si>
    <t>17</t>
  </si>
  <si>
    <t>Реализация мероприятий по обеспечению жильем молодых семей</t>
  </si>
  <si>
    <t>20090</t>
  </si>
  <si>
    <t>Паспортизация, инвентаризация и оценка технического состояния муниципального имущества</t>
  </si>
  <si>
    <t>Выполнение кадастровых работ</t>
  </si>
  <si>
    <t>Взносы на капитальный ремонт многоквартирных домов,  находящихся в муниципальной собственности</t>
  </si>
  <si>
    <t>20080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</si>
  <si>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</si>
  <si>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</si>
  <si>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>Глава муниципального округа</t>
  </si>
  <si>
    <t>S8220</t>
  </si>
  <si>
    <t>Резервный фонд администрации Мезенского муниципального округа</t>
  </si>
  <si>
    <t>20820</t>
  </si>
  <si>
    <t>Осуществление мероприятий по обеспечению пожарной безопасности</t>
  </si>
  <si>
    <t>Обеспечение жизнедеятельности населения, предупреждение и ликвидация чрезвычайных ситуаций и стихийных бедствий</t>
  </si>
  <si>
    <t>20840</t>
  </si>
  <si>
    <t>Обеспечение безопасности людей на водных объектах</t>
  </si>
  <si>
    <t>Мероприятия в сфере профилактики правонарушений</t>
  </si>
  <si>
    <t>21700</t>
  </si>
  <si>
    <t>Информирование жителей муниципального округа по вопросам противодействия терроризму и экстремизму</t>
  </si>
  <si>
    <t>Организация и проведение сельскохозяйственной ярмарки</t>
  </si>
  <si>
    <t>20260</t>
  </si>
  <si>
    <t xml:space="preserve">Обеспечение деятельности МАУ </t>
  </si>
  <si>
    <t>23080</t>
  </si>
  <si>
    <t>23040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</si>
  <si>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</si>
  <si>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</si>
  <si>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21</t>
  </si>
  <si>
    <t>20270</t>
  </si>
  <si>
    <t>Мероприятия в области коммунального хозяйства</t>
  </si>
  <si>
    <t>20330</t>
  </si>
  <si>
    <t>20310</t>
  </si>
  <si>
    <t>Организация ритуальных услуг и содержание мест захоронения</t>
  </si>
  <si>
    <t>22</t>
  </si>
  <si>
    <t xml:space="preserve">Мероприятия по благоустройству на территории муниципального округа </t>
  </si>
  <si>
    <t>Содержание муниципального имущества</t>
  </si>
  <si>
    <t>Мероприятия по ликвидации мест несанкционированного размещения отходов</t>
  </si>
  <si>
    <t>20410</t>
  </si>
  <si>
    <t>Мероприятия по рекультивациии земельных участков на территории муниципального округа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</si>
  <si>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</si>
  <si>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 xml:space="preserve">Капитальный и текущий ремонты в муниципальных учреждениях, модернизация и приобретение основных средств </t>
  </si>
  <si>
    <t>Мероприятия в области культуры</t>
  </si>
  <si>
    <t>Обеспечение деятельности Домов культуры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</si>
  <si>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</si>
  <si>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Проведение спортивных мероприятий</t>
  </si>
  <si>
    <t>20440</t>
  </si>
  <si>
    <t>Содержание мест (площадок) для ТКО</t>
  </si>
  <si>
    <t>22240</t>
  </si>
  <si>
    <t>Организация и проведение соревнований конников на лошадях мезенской породы</t>
  </si>
  <si>
    <t>Условно утверждаемые расходы</t>
  </si>
  <si>
    <t>УСЛОВНО УТВЕРЖДАЕМЫЕ РАСХОДЫ</t>
  </si>
  <si>
    <t>Приложение № 3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</si>
  <si>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</si>
  <si>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</si>
  <si>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</si>
  <si>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</si>
  <si>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</si>
  <si>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</si>
  <si>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</si>
  <si>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029</t>
  </si>
  <si>
    <t>031</t>
  </si>
  <si>
    <t>030</t>
  </si>
  <si>
    <t>УПРАВЛЕНИЕ КУЛЬТУРЫ, СПОРТА, ТУРИЗМА И МОЛОДЕЖНОЙ ПОЛИТИКИ АДМИНИСТРАЦИИ МЕЗЕНСКОГО МУНИЦИПАЛЬНОГО ОКРУГА АРХАНГЕЛЬСКОЙ ОБЛАСТИ</t>
  </si>
  <si>
    <t>УПРАВЛЕНИЕ ОБРАЗОВАНИЯ АДМИНИСТРАЦИИ МЕЗЕНСКОГО МУНИЦИПАЛЬНОГО ОКРУГА АРХАНГЕЛЬСКОЙ ОБЛАСТИ</t>
  </si>
  <si>
    <t>КОМИТЕТ ПО УПРАВЛЕНИЮ МУНИЦИПАЛЬНЫМ ИМУЩЕСТВОМ АДМИНИСТРАЦИИ МЕЗЕНСКОГО МУНИЦИПАЛЬНОГО ОКРУГА АРХАНГНЛЬСКОЙ ОБЛАСТИ</t>
  </si>
  <si>
    <t>ФИНАНСОВОЕ УПРАВЛЕНИЕ АДМИНИСТРАЦИИ МЕЗЕНСКОГО МУНИЦИПАЛЬНОГО ОКРУГА АРХАНГЕЛЬСКОЙ ОБЛАСТИ</t>
  </si>
  <si>
    <t xml:space="preserve"> АДМИНИСТРАЦИЯ МЕЗЕНСКОГО МУНИЦИПАЛЬНОГО ОКРУГА АРХАНГЕЛЬСКОЙ ОБЛАСТИ</t>
  </si>
  <si>
    <t>СОБРАНИЕ ДЕПУТАТОВ МЕЗЕНСКОГО МУНИЦИПАЛЬНОГО ОКРУГА АРХАНГЕЛЬСКОЙ ОБЛАСТИ</t>
  </si>
  <si>
    <t>КОНТРОЛЬНО - СЧЕТНАЯ КОМИССИЯ МЕЗЕНСКОГО МУНИЦИПАЛЬНОГО ОКРУГА АРХАНГЕЛЬСКОЙ ОБЛАСТИ</t>
  </si>
  <si>
    <t>20230</t>
  </si>
  <si>
    <t xml:space="preserve">Резервные средства на оплату коммунальных услуг </t>
  </si>
  <si>
    <t>АМО</t>
  </si>
  <si>
    <t>КАМЕНСКИЙ ТЕР.ОТДЕЛ</t>
  </si>
  <si>
    <t>ДОРОГОРСКИЙ ТЕР.ОТДЕЛ</t>
  </si>
  <si>
    <t>ЗАРЕЧЕНСКИЙ ТЕР.ОТДЕЛ</t>
  </si>
  <si>
    <t>БЫЧЕНСКИЙ ТЕР.ОТДЕЛ</t>
  </si>
  <si>
    <t>СОВПОЛЬСКИЙ ТЕР.ОТДЕЛ</t>
  </si>
  <si>
    <t>СОЯНСКИЙ ТЕР.ОТДЕЛ</t>
  </si>
  <si>
    <t>ДОЛГОЩЕЛЬСКИЙ ТЕР.ОТДЕЛ</t>
  </si>
  <si>
    <t>КОЙДЕНСКИЙ ТЕР.ОТДЕЛ</t>
  </si>
  <si>
    <t>РУЧЬЕКСКОЙ ТЕР.ОТДЕЛ</t>
  </si>
  <si>
    <t>ХОЗ.СЛУЖБА</t>
  </si>
  <si>
    <t>2026 год</t>
  </si>
  <si>
    <t>25</t>
  </si>
  <si>
    <t>Л8650</t>
  </si>
  <si>
    <t>Л8710</t>
  </si>
  <si>
    <t>Л8690</t>
  </si>
  <si>
    <t>Л8730</t>
  </si>
  <si>
    <t>Л8700</t>
  </si>
  <si>
    <t>Л8320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</si>
  <si>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</si>
  <si>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51181</t>
  </si>
  <si>
    <t>51201</t>
  </si>
  <si>
    <t>Л8791</t>
  </si>
  <si>
    <t>Л8621</t>
  </si>
  <si>
    <t>Л8622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</si>
  <si>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</si>
  <si>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</si>
  <si>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Л8390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</si>
  <si>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</si>
  <si>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</si>
  <si>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</si>
  <si>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</si>
  <si>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</si>
  <si>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</si>
  <si>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</si>
  <si>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</si>
  <si>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</si>
  <si>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</si>
  <si>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</si>
  <si>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«Улучшение условий и охраны труда на территории Мезенского муниципального округа»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</si>
  <si>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</si>
  <si>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</si>
  <si>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</si>
  <si>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</si>
  <si>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</si>
  <si>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</si>
  <si>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</si>
  <si>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</si>
  <si>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</si>
  <si>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</si>
  <si>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24</t>
  </si>
  <si>
    <t>24830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</si>
  <si>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</si>
  <si>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Развитие системы инициативного бюджетирования в Мезенском муниципальном округе</t>
  </si>
  <si>
    <t>Обеспечение проведения выборов и референдумов</t>
  </si>
  <si>
    <t>20040</t>
  </si>
  <si>
    <t>Выполнение обязательств органами местного самоуправления</t>
  </si>
  <si>
    <t>20130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</si>
  <si>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</si>
  <si>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7</t>
  </si>
  <si>
    <t>Подпрограмма "Совершенствование системы предоставления услуг в сфере образования в Мезенском муниципальном округе"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</si>
  <si>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</si>
  <si>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S8240</t>
  </si>
  <si>
    <t>Ведомственная структура расходов бюджета муниципального округа на 2025 год и на плановый период 2026 и 2027 годов</t>
  </si>
  <si>
    <t>2027 год</t>
  </si>
  <si>
    <t>Распределение бюджетных ассигнований по разделам и подразделам классификации расходов бюджета на 2025 год и на плановый период 2026 и 2027 годов</t>
  </si>
  <si>
    <t>L576Ю</t>
  </si>
  <si>
    <t>Обеспечение коплексного развития сельских территорий (строительство тепловых сетей в мкр. Малая Слобода в г. Мезень Архангельской области)</t>
  </si>
  <si>
    <t>L576А</t>
  </si>
  <si>
    <t>Обеспечение комплексного развития сельских территорий (капитальный ремонт фасадов и помещений здания детского сада по адресу: Архангельская область, Мезенский муниципальный район, г. Мезень, пр. Советский, д. 26а)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</si>
  <si>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</si>
  <si>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</si>
  <si>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</si>
  <si>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</si>
  <si>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государственных полномочий по организации и осуществлению деятельности по опеке и попечительству</t>
  </si>
  <si>
    <t>Л8660</t>
  </si>
  <si>
    <t>51792</t>
  </si>
  <si>
    <t>Ю6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</si>
  <si>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</si>
  <si>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Обеспечение комплексного развития сельских территорий (строительство тепловых сетей в мкр. Малая Слобода в г. Мезень Архангельской области)</t>
  </si>
  <si>
    <t>Л8770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</si>
  <si>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</si>
  <si>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R0821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</si>
  <si>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</si>
  <si>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Л8792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</si>
  <si>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</si>
  <si>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L576Л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</si>
  <si>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</si>
  <si>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53032</t>
  </si>
  <si>
    <t>20520</t>
  </si>
  <si>
    <t>Модернизация и капитальный ремонт учреждений</t>
  </si>
  <si>
    <t>20250</t>
  </si>
  <si>
    <t xml:space="preserve">Резервные средства на индексацию заработной платы и на повышение средней заработной платы отдельных категорий работников </t>
  </si>
  <si>
    <t>Проект благоустройства "Малая Слобода"</t>
  </si>
  <si>
    <t>20320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</si>
  <si>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</si>
  <si>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</si>
  <si>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24050</t>
  </si>
  <si>
    <t>L4971</t>
  </si>
  <si>
    <t>2303Д</t>
  </si>
  <si>
    <t>2041Э</t>
  </si>
  <si>
    <t>2042Э</t>
  </si>
  <si>
    <t>Предлагаемы поправки (+ увеличение, - уменьшение)</t>
  </si>
  <si>
    <t>"Приложение № 4</t>
  </si>
  <si>
    <t>"</t>
  </si>
  <si>
    <t>"Приложение № 3</t>
  </si>
  <si>
    <t>Расходы за счет средств благотворительной помощи</t>
  </si>
  <si>
    <t>687456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</si>
  <si>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</si>
  <si>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50502</t>
  </si>
  <si>
    <t>L3043</t>
  </si>
  <si>
    <t>L576Ж</t>
  </si>
  <si>
    <t>Обеспечение комплексного развития сельских территорий (капитальный ремонт фасадов, крылец, кровли и помещений здания лыжной базы по адресу: Архангельская область, г. Мезень, Чупров, д.1)</t>
  </si>
  <si>
    <t xml:space="preserve">от 12  декабря 2024 года № 283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</si>
  <si>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</si>
  <si>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L4671</t>
  </si>
  <si>
    <t>Реализация мероприятий по модернизации школьных систем образования</t>
  </si>
  <si>
    <t>57502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</si>
  <si>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</si>
  <si>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20190</t>
  </si>
  <si>
    <t>Поддержка территориального общественного самоуправления</t>
  </si>
  <si>
    <t>Обеспечение комплексного развития сельских территорий (капитальный ремонт здания по адресу: Архангельская область, Мезенский муниципальный район, г. Мезень, пр. Советский, д. 26а)</t>
  </si>
  <si>
    <t>И6</t>
  </si>
  <si>
    <t>55551</t>
  </si>
  <si>
    <t>Реализация программ формирования современной городской среды</t>
  </si>
  <si>
    <t>И4</t>
  </si>
  <si>
    <t>54241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</si>
  <si>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</si>
  <si>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S4660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</si>
  <si>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</si>
  <si>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S8890</t>
  </si>
  <si>
    <t>S8891</t>
  </si>
  <si>
    <t>S8898</t>
  </si>
  <si>
    <t>Развитие инициативных проектов в рамках реализации проекта "Комфортное Поморье"</t>
  </si>
  <si>
    <t>Реализация инициативного проекта "Здесь живет искусство"</t>
  </si>
  <si>
    <t>S8896</t>
  </si>
  <si>
    <t>S889Г</t>
  </si>
  <si>
    <t>S8895</t>
  </si>
  <si>
    <t>Реализация инициативного проекта "Молодежный проект от Движения Первых по ремонту баскетбольной и волейбольной площадки г.Мезень"</t>
  </si>
  <si>
    <t>S8899</t>
  </si>
  <si>
    <t>S8892</t>
  </si>
  <si>
    <t>S8893</t>
  </si>
  <si>
    <t>S8894</t>
  </si>
  <si>
    <t>S8897</t>
  </si>
  <si>
    <t>S889А</t>
  </si>
  <si>
    <t>S889Б</t>
  </si>
  <si>
    <t>S889Е</t>
  </si>
  <si>
    <t>S889Ж</t>
  </si>
  <si>
    <t>Реализация инициативного проекта "Новогоднее настроение в с. Долгощелье"</t>
  </si>
  <si>
    <t>Реализация инициативного проекта "Устройство уличного освещения в деревне Березник"</t>
  </si>
  <si>
    <t>Реализация инициативного проекта "Есть тротуары-нет травматизма"</t>
  </si>
  <si>
    <t>Реализация инициативного проекта "Тротуар - зона безопасности для пешеходов"</t>
  </si>
  <si>
    <t>Реализация инициативного проекта "Оформление праздничной световой иллюминацией Малой Слободы"</t>
  </si>
  <si>
    <t>Реализация инициативного проекта "Минувших лет святая память"</t>
  </si>
  <si>
    <t>Реализация инициативного проекта "Честь и память: ограда для защитников Родины"</t>
  </si>
  <si>
    <t>S889В</t>
  </si>
  <si>
    <t>Реализация инициативного проекта "Благоустройство Щельи"</t>
  </si>
  <si>
    <t>Реализация инициативного проекта "Через года, через века ПОМНИТЕ!"</t>
  </si>
  <si>
    <t>Реализация инициативного проекта "СоваПарк"</t>
  </si>
  <si>
    <t>Реализация инициативного проекта "Помните, герои живы, люди помните"</t>
  </si>
  <si>
    <t>24838</t>
  </si>
  <si>
    <t>24833</t>
  </si>
  <si>
    <t>24834</t>
  </si>
  <si>
    <t>24837</t>
  </si>
  <si>
    <t>Реализация инициативного проекта "Молодежный проект на оснащение Молодежного пространства АМБР"</t>
  </si>
  <si>
    <t>24836</t>
  </si>
  <si>
    <t>24839</t>
  </si>
  <si>
    <t>Реализация инициативного проекта "Молодежный проект Вечерняя лыжня"</t>
  </si>
  <si>
    <t>24835</t>
  </si>
  <si>
    <t>2483Е</t>
  </si>
  <si>
    <t>2483Ж</t>
  </si>
  <si>
    <t>24832</t>
  </si>
  <si>
    <t>24831</t>
  </si>
  <si>
    <t>2483В</t>
  </si>
  <si>
    <t>2483Г</t>
  </si>
  <si>
    <t>2483А</t>
  </si>
  <si>
    <t>2483Б</t>
  </si>
  <si>
    <t>Реализация инициативного проекта "Одежда сцены"</t>
  </si>
  <si>
    <t>21580</t>
  </si>
  <si>
    <t>Мероприятия по переселению граждан из аварийного жилищного фонда</t>
  </si>
  <si>
    <t xml:space="preserve">Подпрограмма "Жилищное строительство" </t>
  </si>
  <si>
    <t>И3</t>
  </si>
  <si>
    <t>51541</t>
  </si>
  <si>
    <t>23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</si>
  <si>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</si>
  <si>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>2483И</t>
  </si>
  <si>
    <t>S889И</t>
  </si>
  <si>
    <t>Реализация мероприятий по коммунальной инфраструктуре</t>
  </si>
  <si>
    <t>от  19 марта 2025 года № 311</t>
  </si>
  <si>
    <t>от   19 марта 2025 года № 311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</si>
</sst>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35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2"/>
      <name val="Arial Сur"/>
      <charset val="204"/>
    </font>
    <font>
      <sz val="12"/>
      <name val="Arial Сur"/>
      <charset val="204"/>
    </font>
    <font>
      <b/>
      <sz val="10"/>
      <name val="Arial Сur"/>
      <charset val="204"/>
    </font>
    <font>
      <sz val="10"/>
      <name val="Arial Сur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theme="1"/>
      <name val="Arial Cyr"/>
      <charset val="204"/>
    </font>
    <font>
      <b/>
      <sz val="13"/>
      <name val="Arial Cyr"/>
      <charset val="204"/>
    </font>
    <font>
      <b/>
      <sz val="13"/>
      <color theme="1"/>
      <name val="Calibri"/>
      <family val="2"/>
      <charset val="204"/>
      <scheme val="minor"/>
    </font>
    <font>
      <sz val="11"/>
      <color theme="1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0"/>
      <color rgb="FF008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</fills>
  <borders count="4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4" fontId="34" fillId="0" borderId="48">
      <alignment vertical="top" shrinkToFit="1"/>
    </xf>
  </cellStyleXfs>
  <cellXfs count="377">
    <xf numFmtId="0" fontId="0" fillId="0" borderId="0" xfId="0"/>
    <xf numFmtId="49" fontId="3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0" fillId="0" borderId="7" xfId="0" applyBorder="1"/>
    <xf numFmtId="0" fontId="0" fillId="0" borderId="8" xfId="0" applyBorder="1"/>
    <xf numFmtId="0" fontId="7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/>
    <xf numFmtId="0" fontId="10" fillId="2" borderId="16" xfId="0" applyFont="1" applyFill="1" applyBorder="1" applyAlignment="1">
      <alignment wrapText="1"/>
    </xf>
    <xf numFmtId="0" fontId="0" fillId="2" borderId="17" xfId="0" applyFill="1" applyBorder="1"/>
    <xf numFmtId="49" fontId="3" fillId="2" borderId="6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2" xfId="0" applyFont="1" applyBorder="1"/>
    <xf numFmtId="49" fontId="8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11" xfId="0" applyFont="1" applyBorder="1" applyAlignment="1">
      <alignment horizontal="left" vertical="center" wrapText="1"/>
    </xf>
    <xf numFmtId="0" fontId="10" fillId="0" borderId="2" xfId="0" applyFont="1" applyBorder="1"/>
    <xf numFmtId="0" fontId="0" fillId="0" borderId="0" xfId="0" applyAlignment="1">
      <alignment horizontal="right" vertical="center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/>
    </xf>
    <xf numFmtId="49" fontId="16" fillId="0" borderId="3" xfId="0" applyNumberFormat="1" applyFont="1" applyBorder="1" applyAlignment="1">
      <alignment horizontal="left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10" xfId="0" applyFont="1" applyBorder="1"/>
    <xf numFmtId="0" fontId="17" fillId="0" borderId="23" xfId="0" applyFont="1" applyBorder="1"/>
    <xf numFmtId="0" fontId="18" fillId="0" borderId="23" xfId="0" applyFont="1" applyBorder="1"/>
    <xf numFmtId="0" fontId="3" fillId="0" borderId="16" xfId="0" applyFont="1" applyBorder="1" applyAlignment="1">
      <alignment horizontal="left" vertical="center" wrapText="1"/>
    </xf>
    <xf numFmtId="49" fontId="3" fillId="0" borderId="24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7" xfId="0" applyFont="1" applyBorder="1" applyAlignment="1">
      <alignment wrapText="1"/>
    </xf>
    <xf numFmtId="49" fontId="7" fillId="0" borderId="5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vertical="center" wrapText="1"/>
    </xf>
    <xf numFmtId="4" fontId="0" fillId="0" borderId="28" xfId="0" applyNumberFormat="1" applyBorder="1" applyAlignment="1">
      <alignment horizontal="right" vertical="center"/>
    </xf>
    <xf numFmtId="164" fontId="0" fillId="0" borderId="28" xfId="0" applyNumberFormat="1" applyBorder="1" applyAlignment="1">
      <alignment horizontal="right" vertical="center"/>
    </xf>
    <xf numFmtId="4" fontId="0" fillId="0" borderId="9" xfId="0" applyNumberFormat="1" applyBorder="1" applyAlignment="1">
      <alignment horizontal="center" vertical="center"/>
    </xf>
    <xf numFmtId="0" fontId="15" fillId="0" borderId="0" xfId="0" applyFont="1"/>
    <xf numFmtId="164" fontId="17" fillId="0" borderId="10" xfId="0" applyNumberFormat="1" applyFont="1" applyBorder="1" applyAlignment="1">
      <alignment horizontal="right" vertical="center"/>
    </xf>
    <xf numFmtId="164" fontId="10" fillId="0" borderId="28" xfId="0" applyNumberFormat="1" applyFont="1" applyBorder="1" applyAlignment="1">
      <alignment horizontal="right" vertical="center"/>
    </xf>
    <xf numFmtId="164" fontId="0" fillId="0" borderId="29" xfId="0" applyNumberFormat="1" applyBorder="1" applyAlignment="1">
      <alignment horizontal="right" vertical="center"/>
    </xf>
    <xf numFmtId="0" fontId="6" fillId="0" borderId="27" xfId="0" applyFont="1" applyBorder="1" applyAlignment="1">
      <alignment horizontal="left" vertical="center" wrapText="1"/>
    </xf>
    <xf numFmtId="0" fontId="0" fillId="2" borderId="1" xfId="0" applyFill="1" applyBorder="1"/>
    <xf numFmtId="164" fontId="1" fillId="0" borderId="28" xfId="0" applyNumberFormat="1" applyFont="1" applyBorder="1" applyAlignment="1">
      <alignment horizontal="right" vertical="center"/>
    </xf>
    <xf numFmtId="49" fontId="15" fillId="0" borderId="6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/>
    </xf>
    <xf numFmtId="0" fontId="1" fillId="0" borderId="8" xfId="0" applyFont="1" applyBorder="1"/>
    <xf numFmtId="0" fontId="15" fillId="2" borderId="1" xfId="0" applyFont="1" applyFill="1" applyBorder="1"/>
    <xf numFmtId="0" fontId="23" fillId="0" borderId="0" xfId="0" applyFont="1"/>
    <xf numFmtId="4" fontId="11" fillId="2" borderId="28" xfId="0" applyNumberFormat="1" applyFont="1" applyFill="1" applyBorder="1" applyAlignment="1">
      <alignment horizontal="right" vertical="center"/>
    </xf>
    <xf numFmtId="4" fontId="11" fillId="0" borderId="28" xfId="0" applyNumberFormat="1" applyFont="1" applyBorder="1" applyAlignment="1">
      <alignment horizontal="right" vertical="center"/>
    </xf>
    <xf numFmtId="4" fontId="10" fillId="0" borderId="28" xfId="0" applyNumberFormat="1" applyFont="1" applyBorder="1" applyAlignment="1">
      <alignment horizontal="right" vertical="center"/>
    </xf>
    <xf numFmtId="4" fontId="1" fillId="0" borderId="28" xfId="0" applyNumberFormat="1" applyFont="1" applyBorder="1" applyAlignment="1">
      <alignment horizontal="right" vertical="center"/>
    </xf>
    <xf numFmtId="4" fontId="0" fillId="0" borderId="31" xfId="0" applyNumberFormat="1" applyBorder="1" applyAlignment="1">
      <alignment horizontal="right" vertical="center"/>
    </xf>
    <xf numFmtId="4" fontId="15" fillId="0" borderId="28" xfId="0" applyNumberFormat="1" applyFont="1" applyBorder="1" applyAlignment="1">
      <alignment horizontal="right" vertical="center"/>
    </xf>
    <xf numFmtId="4" fontId="1" fillId="0" borderId="31" xfId="0" applyNumberFormat="1" applyFont="1" applyBorder="1" applyAlignment="1">
      <alignment horizontal="right" vertical="center"/>
    </xf>
    <xf numFmtId="4" fontId="11" fillId="2" borderId="31" xfId="0" applyNumberFormat="1" applyFont="1" applyFill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0" fontId="6" fillId="0" borderId="16" xfId="0" applyFont="1" applyBorder="1" applyAlignment="1">
      <alignment vertical="center" wrapText="1"/>
    </xf>
    <xf numFmtId="0" fontId="0" fillId="0" borderId="2" xfId="0" applyBorder="1" applyAlignment="1">
      <alignment horizontal="left" vertical="justify" wrapText="1"/>
    </xf>
    <xf numFmtId="0" fontId="0" fillId="0" borderId="2" xfId="0" applyBorder="1"/>
    <xf numFmtId="0" fontId="6" fillId="0" borderId="2" xfId="0" applyFont="1" applyBorder="1" applyAlignment="1">
      <alignment wrapText="1"/>
    </xf>
    <xf numFmtId="49" fontId="5" fillId="0" borderId="15" xfId="0" applyNumberFormat="1" applyFon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0" fillId="2" borderId="30" xfId="0" applyFill="1" applyBorder="1"/>
    <xf numFmtId="49" fontId="0" fillId="0" borderId="17" xfId="0" applyNumberFormat="1" applyBorder="1" applyAlignment="1">
      <alignment horizontal="center" vertical="center"/>
    </xf>
    <xf numFmtId="0" fontId="6" fillId="0" borderId="27" xfId="0" applyFont="1" applyBorder="1" applyAlignment="1">
      <alignment vertical="center" wrapText="1"/>
    </xf>
    <xf numFmtId="0" fontId="10" fillId="0" borderId="0" xfId="0" applyFont="1"/>
    <xf numFmtId="4" fontId="15" fillId="0" borderId="31" xfId="0" applyNumberFormat="1" applyFont="1" applyBorder="1" applyAlignment="1">
      <alignment horizontal="right" vertical="center"/>
    </xf>
    <xf numFmtId="0" fontId="0" fillId="0" borderId="2" xfId="0" applyBorder="1" applyAlignment="1">
      <alignment wrapText="1"/>
    </xf>
    <xf numFmtId="0" fontId="3" fillId="0" borderId="27" xfId="0" applyFont="1" applyBorder="1" applyAlignment="1">
      <alignment horizontal="left" vertical="center" wrapText="1"/>
    </xf>
    <xf numFmtId="49" fontId="12" fillId="0" borderId="24" xfId="0" applyNumberFormat="1" applyFont="1" applyBorder="1" applyAlignment="1">
      <alignment horizontal="center" vertical="center"/>
    </xf>
    <xf numFmtId="49" fontId="12" fillId="0" borderId="17" xfId="0" applyNumberFormat="1" applyFont="1" applyBorder="1" applyAlignment="1">
      <alignment horizontal="center" vertical="center"/>
    </xf>
    <xf numFmtId="49" fontId="12" fillId="0" borderId="25" xfId="0" applyNumberFormat="1" applyFont="1" applyBorder="1" applyAlignment="1">
      <alignment horizontal="center" vertical="center"/>
    </xf>
    <xf numFmtId="4" fontId="12" fillId="0" borderId="31" xfId="0" applyNumberFormat="1" applyFont="1" applyBorder="1" applyAlignment="1">
      <alignment horizontal="right" vertical="center"/>
    </xf>
    <xf numFmtId="0" fontId="9" fillId="3" borderId="16" xfId="0" applyFont="1" applyFill="1" applyBorder="1" applyAlignment="1">
      <alignment horizontal="left" vertical="center" wrapText="1"/>
    </xf>
    <xf numFmtId="49" fontId="12" fillId="3" borderId="24" xfId="0" applyNumberFormat="1" applyFont="1" applyFill="1" applyBorder="1" applyAlignment="1">
      <alignment horizontal="center" vertical="center"/>
    </xf>
    <xf numFmtId="49" fontId="12" fillId="3" borderId="17" xfId="0" applyNumberFormat="1" applyFont="1" applyFill="1" applyBorder="1" applyAlignment="1">
      <alignment horizontal="center" vertical="center"/>
    </xf>
    <xf numFmtId="4" fontId="12" fillId="3" borderId="31" xfId="0" applyNumberFormat="1" applyFont="1" applyFill="1" applyBorder="1" applyAlignment="1">
      <alignment horizontal="right" vertical="center"/>
    </xf>
    <xf numFmtId="0" fontId="24" fillId="0" borderId="0" xfId="0" applyFont="1"/>
    <xf numFmtId="1" fontId="7" fillId="0" borderId="33" xfId="0" applyNumberFormat="1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0" fillId="0" borderId="16" xfId="0" applyBorder="1" applyAlignment="1">
      <alignment horizontal="left" vertical="justify" wrapText="1"/>
    </xf>
    <xf numFmtId="49" fontId="0" fillId="0" borderId="24" xfId="0" applyNumberForma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30" xfId="0" applyNumberFormat="1" applyFont="1" applyFill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right" vertical="center"/>
    </xf>
    <xf numFmtId="0" fontId="13" fillId="0" borderId="0" xfId="0" applyFont="1"/>
    <xf numFmtId="49" fontId="6" fillId="0" borderId="15" xfId="0" applyNumberFormat="1" applyFont="1" applyBorder="1" applyAlignment="1">
      <alignment horizontal="center" vertical="center"/>
    </xf>
    <xf numFmtId="4" fontId="6" fillId="0" borderId="28" xfId="0" applyNumberFormat="1" applyFont="1" applyBorder="1" applyAlignment="1">
      <alignment horizontal="right" vertical="center"/>
    </xf>
    <xf numFmtId="0" fontId="6" fillId="0" borderId="0" xfId="0" applyFont="1"/>
    <xf numFmtId="49" fontId="8" fillId="0" borderId="1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" fontId="8" fillId="0" borderId="28" xfId="0" applyNumberFormat="1" applyFont="1" applyBorder="1" applyAlignment="1">
      <alignment horizontal="right" vertical="center"/>
    </xf>
    <xf numFmtId="0" fontId="8" fillId="0" borderId="0" xfId="0" applyFont="1"/>
    <xf numFmtId="0" fontId="9" fillId="3" borderId="27" xfId="0" applyFont="1" applyFill="1" applyBorder="1" applyAlignment="1">
      <alignment horizontal="left" vertical="center" wrapText="1"/>
    </xf>
    <xf numFmtId="49" fontId="5" fillId="3" borderId="12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3" xfId="0" applyNumberFormat="1" applyFont="1" applyFill="1" applyBorder="1" applyAlignment="1">
      <alignment horizontal="center" vertical="center"/>
    </xf>
    <xf numFmtId="4" fontId="10" fillId="3" borderId="28" xfId="0" applyNumberFormat="1" applyFont="1" applyFill="1" applyBorder="1" applyAlignment="1">
      <alignment horizontal="right" vertical="center"/>
    </xf>
    <xf numFmtId="0" fontId="17" fillId="0" borderId="0" xfId="0" applyFont="1"/>
    <xf numFmtId="0" fontId="18" fillId="0" borderId="0" xfId="0" applyFont="1"/>
    <xf numFmtId="0" fontId="9" fillId="0" borderId="45" xfId="0" applyFont="1" applyBorder="1" applyAlignment="1">
      <alignment horizontal="left" vertical="center" wrapText="1"/>
    </xf>
    <xf numFmtId="49" fontId="10" fillId="0" borderId="44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64" fontId="10" fillId="0" borderId="32" xfId="0" applyNumberFormat="1" applyFont="1" applyBorder="1" applyAlignment="1">
      <alignment horizontal="right" vertical="center"/>
    </xf>
    <xf numFmtId="49" fontId="1" fillId="0" borderId="12" xfId="0" applyNumberFormat="1" applyFont="1" applyBorder="1" applyAlignment="1">
      <alignment horizontal="center" vertical="center"/>
    </xf>
    <xf numFmtId="0" fontId="10" fillId="2" borderId="2" xfId="0" applyFont="1" applyFill="1" applyBorder="1" applyAlignment="1">
      <alignment wrapText="1"/>
    </xf>
    <xf numFmtId="49" fontId="3" fillId="0" borderId="30" xfId="0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0" fillId="0" borderId="9" xfId="0" applyBorder="1"/>
    <xf numFmtId="3" fontId="7" fillId="0" borderId="33" xfId="0" applyNumberFormat="1" applyFont="1" applyBorder="1" applyAlignment="1">
      <alignment horizontal="center" vertical="center"/>
    </xf>
    <xf numFmtId="0" fontId="1" fillId="2" borderId="1" xfId="0" applyFont="1" applyFill="1" applyBorder="1"/>
    <xf numFmtId="0" fontId="30" fillId="4" borderId="0" xfId="0" applyFont="1" applyFill="1" applyAlignment="1">
      <alignment horizontal="left" vertical="center" wrapText="1"/>
    </xf>
    <xf numFmtId="0" fontId="31" fillId="4" borderId="0" xfId="0" applyFont="1" applyFill="1"/>
    <xf numFmtId="4" fontId="31" fillId="4" borderId="0" xfId="0" applyNumberFormat="1" applyFont="1" applyFill="1"/>
    <xf numFmtId="0" fontId="1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7" xfId="0" applyFont="1" applyBorder="1" applyAlignment="1">
      <alignment wrapText="1"/>
    </xf>
    <xf numFmtId="0" fontId="1" fillId="0" borderId="26" xfId="0" applyFont="1" applyBorder="1" applyAlignment="1">
      <alignment vertical="center" wrapText="1"/>
    </xf>
    <xf numFmtId="49" fontId="11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" fontId="19" fillId="0" borderId="28" xfId="0" applyNumberFormat="1" applyFont="1" applyBorder="1" applyAlignment="1">
      <alignment horizontal="right" vertical="center"/>
    </xf>
    <xf numFmtId="49" fontId="10" fillId="0" borderId="26" xfId="0" applyNumberFormat="1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4" fontId="21" fillId="0" borderId="28" xfId="0" applyNumberFormat="1" applyFont="1" applyBorder="1" applyAlignment="1">
      <alignment horizontal="right" vertical="center"/>
    </xf>
    <xf numFmtId="49" fontId="1" fillId="0" borderId="26" xfId="0" applyNumberFormat="1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4" fontId="22" fillId="0" borderId="28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justify" wrapText="1"/>
    </xf>
    <xf numFmtId="0" fontId="1" fillId="0" borderId="11" xfId="0" applyFont="1" applyBorder="1" applyAlignment="1">
      <alignment horizontal="left" vertical="center" wrapText="1"/>
    </xf>
    <xf numFmtId="0" fontId="11" fillId="4" borderId="0" xfId="0" applyFont="1" applyFill="1" applyAlignment="1">
      <alignment horizontal="left" vertical="center" wrapText="1"/>
    </xf>
    <xf numFmtId="0" fontId="33" fillId="4" borderId="0" xfId="0" applyFont="1" applyFill="1"/>
    <xf numFmtId="4" fontId="33" fillId="4" borderId="0" xfId="0" applyNumberFormat="1" applyFont="1" applyFill="1"/>
    <xf numFmtId="0" fontId="11" fillId="4" borderId="45" xfId="0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left" vertical="center" wrapText="1"/>
    </xf>
    <xf numFmtId="49" fontId="11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" fontId="11" fillId="5" borderId="28" xfId="0" applyNumberFormat="1" applyFont="1" applyFill="1" applyBorder="1" applyAlignment="1">
      <alignment horizontal="right" vertical="center"/>
    </xf>
    <xf numFmtId="0" fontId="0" fillId="5" borderId="0" xfId="0" applyFill="1"/>
    <xf numFmtId="0" fontId="10" fillId="5" borderId="2" xfId="0" applyFont="1" applyFill="1" applyBorder="1" applyAlignment="1">
      <alignment horizontal="left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49" fontId="5" fillId="5" borderId="6" xfId="0" applyNumberFormat="1" applyFont="1" applyFill="1" applyBorder="1" applyAlignment="1">
      <alignment horizontal="center" vertical="center"/>
    </xf>
    <xf numFmtId="4" fontId="10" fillId="5" borderId="28" xfId="0" applyNumberFormat="1" applyFont="1" applyFill="1" applyBorder="1" applyAlignment="1">
      <alignment horizontal="right" vertical="center"/>
    </xf>
    <xf numFmtId="0" fontId="1" fillId="5" borderId="2" xfId="0" applyFont="1" applyFill="1" applyBorder="1" applyAlignment="1">
      <alignment horizontal="left" vertical="center" wrapText="1"/>
    </xf>
    <xf numFmtId="49" fontId="0" fillId="5" borderId="1" xfId="0" applyNumberForma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" fontId="0" fillId="5" borderId="28" xfId="0" applyNumberFormat="1" applyFill="1" applyBorder="1" applyAlignment="1">
      <alignment horizontal="right" vertical="center"/>
    </xf>
    <xf numFmtId="0" fontId="1" fillId="5" borderId="2" xfId="0" applyFont="1" applyFill="1" applyBorder="1" applyAlignment="1">
      <alignment vertical="center" wrapText="1"/>
    </xf>
    <xf numFmtId="0" fontId="1" fillId="5" borderId="27" xfId="0" applyFont="1" applyFill="1" applyBorder="1" applyAlignment="1">
      <alignment wrapText="1"/>
    </xf>
    <xf numFmtId="0" fontId="1" fillId="5" borderId="26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" fillId="5" borderId="28" xfId="0" applyNumberFormat="1" applyFont="1" applyFill="1" applyBorder="1" applyAlignment="1">
      <alignment horizontal="right" vertical="center"/>
    </xf>
    <xf numFmtId="0" fontId="1" fillId="5" borderId="2" xfId="0" applyFont="1" applyFill="1" applyBorder="1" applyAlignment="1">
      <alignment wrapText="1"/>
    </xf>
    <xf numFmtId="49" fontId="6" fillId="5" borderId="1" xfId="0" applyNumberFormat="1" applyFont="1" applyFill="1" applyBorder="1" applyAlignment="1">
      <alignment horizontal="center" vertical="center"/>
    </xf>
    <xf numFmtId="49" fontId="6" fillId="5" borderId="6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left" vertical="center" wrapText="1"/>
    </xf>
    <xf numFmtId="49" fontId="10" fillId="5" borderId="2" xfId="0" applyNumberFormat="1" applyFont="1" applyFill="1" applyBorder="1" applyAlignment="1">
      <alignment horizontal="left" vertical="center" wrapText="1"/>
    </xf>
    <xf numFmtId="49" fontId="19" fillId="5" borderId="1" xfId="0" applyNumberFormat="1" applyFont="1" applyFill="1" applyBorder="1" applyAlignment="1">
      <alignment horizontal="center" vertical="center"/>
    </xf>
    <xf numFmtId="49" fontId="20" fillId="5" borderId="1" xfId="0" applyNumberFormat="1" applyFont="1" applyFill="1" applyBorder="1" applyAlignment="1">
      <alignment horizontal="center" vertical="center"/>
    </xf>
    <xf numFmtId="49" fontId="20" fillId="5" borderId="6" xfId="0" applyNumberFormat="1" applyFont="1" applyFill="1" applyBorder="1" applyAlignment="1">
      <alignment horizontal="center" vertical="center"/>
    </xf>
    <xf numFmtId="4" fontId="19" fillId="5" borderId="28" xfId="0" applyNumberFormat="1" applyFont="1" applyFill="1" applyBorder="1" applyAlignment="1">
      <alignment horizontal="right" vertical="center"/>
    </xf>
    <xf numFmtId="0" fontId="10" fillId="5" borderId="0" xfId="0" applyFont="1" applyFill="1"/>
    <xf numFmtId="49" fontId="10" fillId="5" borderId="26" xfId="0" applyNumberFormat="1" applyFont="1" applyFill="1" applyBorder="1" applyAlignment="1">
      <alignment horizontal="left" vertical="center" wrapText="1"/>
    </xf>
    <xf numFmtId="49" fontId="21" fillId="5" borderId="1" xfId="0" applyNumberFormat="1" applyFont="1" applyFill="1" applyBorder="1" applyAlignment="1">
      <alignment horizontal="center" vertical="center"/>
    </xf>
    <xf numFmtId="49" fontId="21" fillId="5" borderId="6" xfId="0" applyNumberFormat="1" applyFont="1" applyFill="1" applyBorder="1" applyAlignment="1">
      <alignment horizontal="center" vertical="center"/>
    </xf>
    <xf numFmtId="4" fontId="21" fillId="5" borderId="28" xfId="0" applyNumberFormat="1" applyFont="1" applyFill="1" applyBorder="1" applyAlignment="1">
      <alignment horizontal="right" vertical="center"/>
    </xf>
    <xf numFmtId="49" fontId="1" fillId="5" borderId="26" xfId="0" applyNumberFormat="1" applyFont="1" applyFill="1" applyBorder="1" applyAlignment="1">
      <alignment horizontal="left" vertical="center" wrapText="1"/>
    </xf>
    <xf numFmtId="49" fontId="22" fillId="5" borderId="1" xfId="0" applyNumberFormat="1" applyFont="1" applyFill="1" applyBorder="1" applyAlignment="1">
      <alignment horizontal="center" vertical="center"/>
    </xf>
    <xf numFmtId="49" fontId="22" fillId="5" borderId="6" xfId="0" applyNumberFormat="1" applyFont="1" applyFill="1" applyBorder="1" applyAlignment="1">
      <alignment horizontal="center" vertical="center"/>
    </xf>
    <xf numFmtId="4" fontId="22" fillId="5" borderId="28" xfId="0" applyNumberFormat="1" applyFont="1" applyFill="1" applyBorder="1" applyAlignment="1">
      <alignment horizontal="right" vertical="center"/>
    </xf>
    <xf numFmtId="4" fontId="6" fillId="5" borderId="28" xfId="0" applyNumberFormat="1" applyFont="1" applyFill="1" applyBorder="1" applyAlignment="1">
      <alignment horizontal="right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 wrapText="1"/>
    </xf>
    <xf numFmtId="0" fontId="26" fillId="5" borderId="2" xfId="0" applyFont="1" applyFill="1" applyBorder="1" applyAlignment="1">
      <alignment horizontal="left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vertical="center" wrapText="1"/>
    </xf>
    <xf numFmtId="0" fontId="27" fillId="5" borderId="2" xfId="0" applyFont="1" applyFill="1" applyBorder="1" applyAlignment="1">
      <alignment horizontal="left" vertical="center" wrapText="1"/>
    </xf>
    <xf numFmtId="49" fontId="12" fillId="5" borderId="1" xfId="0" applyNumberFormat="1" applyFont="1" applyFill="1" applyBorder="1" applyAlignment="1">
      <alignment horizontal="center" vertical="center"/>
    </xf>
    <xf numFmtId="49" fontId="12" fillId="5" borderId="6" xfId="0" applyNumberFormat="1" applyFont="1" applyFill="1" applyBorder="1" applyAlignment="1">
      <alignment horizontal="center" vertical="center"/>
    </xf>
    <xf numFmtId="0" fontId="28" fillId="5" borderId="2" xfId="0" applyFont="1" applyFill="1" applyBorder="1" applyAlignment="1">
      <alignment horizontal="left" vertical="center" wrapText="1"/>
    </xf>
    <xf numFmtId="49" fontId="0" fillId="5" borderId="6" xfId="0" applyNumberFormat="1" applyFill="1" applyBorder="1" applyAlignment="1">
      <alignment horizontal="center" vertical="center"/>
    </xf>
    <xf numFmtId="0" fontId="10" fillId="5" borderId="2" xfId="0" applyFont="1" applyFill="1" applyBorder="1"/>
    <xf numFmtId="0" fontId="32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justify" wrapText="1"/>
    </xf>
    <xf numFmtId="49" fontId="1" fillId="5" borderId="6" xfId="0" applyNumberFormat="1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left" vertical="center" wrapText="1"/>
    </xf>
    <xf numFmtId="49" fontId="3" fillId="5" borderId="12" xfId="0" applyNumberFormat="1" applyFont="1" applyFill="1" applyBorder="1" applyAlignment="1">
      <alignment horizontal="center" vertical="center"/>
    </xf>
    <xf numFmtId="49" fontId="3" fillId="5" borderId="13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justify" wrapText="1"/>
    </xf>
    <xf numFmtId="0" fontId="29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wrapText="1"/>
    </xf>
    <xf numFmtId="0" fontId="29" fillId="5" borderId="2" xfId="0" applyFont="1" applyFill="1" applyBorder="1" applyAlignment="1">
      <alignment horizontal="left" vertical="justify" wrapText="1"/>
    </xf>
    <xf numFmtId="0" fontId="29" fillId="5" borderId="2" xfId="0" applyFont="1" applyFill="1" applyBorder="1" applyAlignment="1">
      <alignment horizontal="left" vertical="center" wrapText="1"/>
    </xf>
    <xf numFmtId="0" fontId="29" fillId="5" borderId="2" xfId="0" applyFont="1" applyFill="1" applyBorder="1" applyAlignment="1">
      <alignment horizontal="left" wrapText="1"/>
    </xf>
    <xf numFmtId="0" fontId="0" fillId="0" borderId="43" xfId="0" applyBorder="1"/>
    <xf numFmtId="49" fontId="0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0" fillId="5" borderId="2" xfId="0" applyFont="1" applyFill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28" xfId="0" applyNumberFormat="1" applyFill="1" applyBorder="1" applyAlignment="1">
      <alignment horizontal="right" vertical="center"/>
    </xf>
    <xf numFmtId="0" fontId="26" fillId="0" borderId="2" xfId="0" applyFont="1" applyFill="1" applyBorder="1" applyAlignment="1">
      <alignment horizontal="left" vertical="center" wrapText="1"/>
    </xf>
    <xf numFmtId="4" fontId="1" fillId="0" borderId="28" xfId="0" applyNumberFormat="1" applyFont="1" applyFill="1" applyBorder="1" applyAlignment="1">
      <alignment horizontal="right" vertical="center"/>
    </xf>
    <xf numFmtId="0" fontId="1" fillId="0" borderId="27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4" fontId="0" fillId="0" borderId="0" xfId="0" applyNumberFormat="1"/>
    <xf numFmtId="49" fontId="0" fillId="0" borderId="26" xfId="0" applyNumberFormat="1" applyFont="1" applyBorder="1" applyAlignment="1">
      <alignment horizontal="left" vertical="center" wrapText="1"/>
    </xf>
    <xf numFmtId="0" fontId="0" fillId="0" borderId="26" xfId="0" applyFont="1" applyBorder="1" applyAlignment="1">
      <alignment vertical="center" wrapText="1"/>
    </xf>
    <xf numFmtId="0" fontId="0" fillId="0" borderId="2" xfId="0" applyFont="1" applyBorder="1" applyAlignment="1">
      <alignment horizontal="left" vertical="justify" wrapText="1"/>
    </xf>
    <xf numFmtId="0" fontId="0" fillId="0" borderId="11" xfId="0" applyFont="1" applyBorder="1" applyAlignment="1">
      <alignment horizontal="left" vertical="center" wrapText="1"/>
    </xf>
    <xf numFmtId="0" fontId="0" fillId="5" borderId="2" xfId="0" applyFont="1" applyFill="1" applyBorder="1" applyAlignment="1">
      <alignment horizontal="left" vertical="center" wrapText="1"/>
    </xf>
    <xf numFmtId="49" fontId="0" fillId="5" borderId="26" xfId="0" applyNumberFormat="1" applyFont="1" applyFill="1" applyBorder="1" applyAlignment="1">
      <alignment horizontal="left" vertical="center" wrapText="1"/>
    </xf>
    <xf numFmtId="0" fontId="0" fillId="5" borderId="26" xfId="0" applyFont="1" applyFill="1" applyBorder="1" applyAlignment="1">
      <alignment vertical="center" wrapText="1"/>
    </xf>
    <xf numFmtId="0" fontId="0" fillId="5" borderId="2" xfId="0" applyFont="1" applyFill="1" applyBorder="1" applyAlignment="1">
      <alignment horizontal="left" vertical="justify" wrapText="1"/>
    </xf>
    <xf numFmtId="4" fontId="0" fillId="0" borderId="28" xfId="0" applyNumberFormat="1" applyFont="1" applyBorder="1" applyAlignment="1">
      <alignment horizontal="right" vertical="center"/>
    </xf>
    <xf numFmtId="49" fontId="0" fillId="5" borderId="1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5" borderId="27" xfId="0" applyFont="1" applyFill="1" applyBorder="1" applyAlignment="1">
      <alignment wrapText="1"/>
    </xf>
    <xf numFmtId="0" fontId="29" fillId="0" borderId="2" xfId="0" applyFont="1" applyFill="1" applyBorder="1" applyAlignment="1">
      <alignment horizontal="left" vertical="justify" wrapText="1"/>
    </xf>
    <xf numFmtId="0" fontId="0" fillId="0" borderId="27" xfId="0" applyFont="1" applyFill="1" applyBorder="1" applyAlignment="1">
      <alignment wrapText="1"/>
    </xf>
    <xf numFmtId="49" fontId="10" fillId="0" borderId="15" xfId="0" applyNumberFormat="1" applyFon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49" fontId="0" fillId="5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17" fillId="0" borderId="0" xfId="0" applyFont="1" applyBorder="1"/>
    <xf numFmtId="0" fontId="18" fillId="0" borderId="0" xfId="0" applyFont="1" applyBorder="1"/>
    <xf numFmtId="4" fontId="17" fillId="0" borderId="0" xfId="0" applyNumberFormat="1" applyFont="1" applyBorder="1" applyAlignment="1">
      <alignment horizontal="right" vertical="center"/>
    </xf>
    <xf numFmtId="0" fontId="0" fillId="0" borderId="27" xfId="0" applyFont="1" applyBorder="1"/>
    <xf numFmtId="0" fontId="0" fillId="0" borderId="2" xfId="0" applyFont="1" applyBorder="1" applyAlignment="1">
      <alignment wrapText="1"/>
    </xf>
    <xf numFmtId="0" fontId="0" fillId="5" borderId="27" xfId="0" applyFont="1" applyFill="1" applyBorder="1"/>
    <xf numFmtId="0" fontId="0" fillId="5" borderId="2" xfId="0" applyFont="1" applyFill="1" applyBorder="1" applyAlignment="1">
      <alignment wrapText="1"/>
    </xf>
    <xf numFmtId="0" fontId="13" fillId="0" borderId="16" xfId="0" applyFont="1" applyBorder="1" applyAlignment="1">
      <alignment vertical="center" wrapText="1"/>
    </xf>
    <xf numFmtId="4" fontId="11" fillId="0" borderId="31" xfId="0" applyNumberFormat="1" applyFont="1" applyBorder="1" applyAlignment="1">
      <alignment horizontal="right" vertical="center"/>
    </xf>
    <xf numFmtId="0" fontId="11" fillId="0" borderId="0" xfId="0" applyFont="1"/>
    <xf numFmtId="0" fontId="8" fillId="0" borderId="16" xfId="0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4" fontId="10" fillId="0" borderId="31" xfId="0" applyNumberFormat="1" applyFont="1" applyBorder="1" applyAlignment="1">
      <alignment horizontal="right" vertical="center"/>
    </xf>
    <xf numFmtId="4" fontId="6" fillId="0" borderId="28" xfId="0" applyNumberFormat="1" applyFont="1" applyFill="1" applyBorder="1" applyAlignment="1">
      <alignment horizontal="right" vertical="center"/>
    </xf>
    <xf numFmtId="0" fontId="11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49" fontId="11" fillId="5" borderId="6" xfId="0" applyNumberFormat="1" applyFont="1" applyFill="1" applyBorder="1" applyAlignment="1">
      <alignment horizontal="center" vertical="center"/>
    </xf>
    <xf numFmtId="0" fontId="11" fillId="5" borderId="0" xfId="0" applyFont="1" applyFill="1"/>
    <xf numFmtId="0" fontId="11" fillId="0" borderId="2" xfId="0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" fontId="11" fillId="0" borderId="28" xfId="0" applyNumberFormat="1" applyFont="1" applyFill="1" applyBorder="1" applyAlignment="1">
      <alignment horizontal="right" vertical="center"/>
    </xf>
    <xf numFmtId="0" fontId="11" fillId="0" borderId="0" xfId="0" applyFont="1" applyFill="1"/>
    <xf numFmtId="0" fontId="10" fillId="0" borderId="2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4" fontId="10" fillId="0" borderId="28" xfId="0" applyNumberFormat="1" applyFont="1" applyFill="1" applyBorder="1" applyAlignment="1">
      <alignment horizontal="right" vertical="center"/>
    </xf>
    <xf numFmtId="0" fontId="10" fillId="0" borderId="0" xfId="0" applyFont="1" applyFill="1"/>
    <xf numFmtId="0" fontId="0" fillId="0" borderId="2" xfId="0" applyFill="1" applyBorder="1" applyAlignment="1">
      <alignment vertical="center" wrapText="1"/>
    </xf>
    <xf numFmtId="4" fontId="0" fillId="3" borderId="28" xfId="0" applyNumberFormat="1" applyFill="1" applyBorder="1" applyAlignment="1">
      <alignment horizontal="right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1" fillId="3" borderId="28" xfId="0" applyNumberFormat="1" applyFont="1" applyFill="1" applyBorder="1" applyAlignment="1">
      <alignment horizontal="right" vertical="center"/>
    </xf>
    <xf numFmtId="0" fontId="9" fillId="0" borderId="11" xfId="0" applyFont="1" applyBorder="1" applyAlignment="1">
      <alignment horizontal="left" vertical="center" wrapText="1"/>
    </xf>
    <xf numFmtId="4" fontId="0" fillId="0" borderId="31" xfId="0" applyNumberFormat="1" applyFont="1" applyBorder="1" applyAlignment="1">
      <alignment horizontal="right" vertical="center"/>
    </xf>
    <xf numFmtId="49" fontId="0" fillId="0" borderId="6" xfId="0" applyNumberFormat="1" applyFont="1" applyBorder="1" applyAlignment="1">
      <alignment horizontal="center" vertical="center"/>
    </xf>
    <xf numFmtId="49" fontId="0" fillId="0" borderId="17" xfId="0" applyNumberFormat="1" applyFont="1" applyBorder="1" applyAlignment="1">
      <alignment horizontal="center" vertical="center"/>
    </xf>
    <xf numFmtId="49" fontId="0" fillId="0" borderId="25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49" fontId="15" fillId="0" borderId="24" xfId="0" applyNumberFormat="1" applyFont="1" applyBorder="1" applyAlignment="1">
      <alignment horizontal="center" vertical="center"/>
    </xf>
    <xf numFmtId="0" fontId="3" fillId="5" borderId="2" xfId="0" applyFont="1" applyFill="1" applyBorder="1" applyAlignment="1">
      <alignment horizontal="left" vertical="center" wrapText="1"/>
    </xf>
    <xf numFmtId="4" fontId="15" fillId="5" borderId="28" xfId="0" applyNumberFormat="1" applyFont="1" applyFill="1" applyBorder="1" applyAlignment="1">
      <alignment horizontal="right" vertical="center"/>
    </xf>
    <xf numFmtId="0" fontId="6" fillId="5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4" fontId="15" fillId="0" borderId="28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0" fontId="25" fillId="0" borderId="47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46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20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1" fillId="0" borderId="0" xfId="0" quotePrefix="1" applyFont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</cellXfs>
  <cellStyles count="3">
    <cellStyle name="st18" xfId="2"/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%20&#1044;&#1086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_реш"/>
    </sheetNames>
    <sheetDataSet>
      <sheetData sheetId="0">
        <row r="119">
          <cell r="R119">
            <v>83792915.650000006</v>
          </cell>
          <cell r="S119">
            <v>1921764.64</v>
          </cell>
          <cell r="T119">
            <v>1845156.85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4"/>
  <sheetViews>
    <sheetView view="pageBreakPreview" zoomScale="80" zoomScaleNormal="100" zoomScaleSheetLayoutView="80" workbookViewId="0">
      <pane xSplit="3" ySplit="15" topLeftCell="M16" activePane="bottomRight" state="frozen"/>
      <selection pane="topRight" activeCell="D1" sqref="D1"/>
      <selection pane="bottomLeft" activeCell="A17" sqref="A17"/>
      <selection pane="bottomRight" activeCell="X4" sqref="X4"/>
    </sheetView>
  </sheetViews>
  <sheetFormatPr defaultColWidth="9.109375" defaultRowHeight="13.2"/>
  <cols>
    <col min="1" max="1" width="72.109375" style="47" customWidth="1"/>
    <col min="2" max="2" width="6.44140625" style="48" customWidth="1"/>
    <col min="3" max="3" width="6" style="48" customWidth="1"/>
    <col min="4" max="4" width="19.5546875" hidden="1" customWidth="1"/>
    <col min="5" max="6" width="19.6640625" hidden="1" customWidth="1"/>
    <col min="7" max="7" width="18.44140625" hidden="1" customWidth="1"/>
    <col min="8" max="8" width="15.6640625" hidden="1" customWidth="1"/>
    <col min="9" max="9" width="17.6640625" hidden="1" customWidth="1"/>
    <col min="10" max="10" width="21" hidden="1" customWidth="1"/>
    <col min="11" max="11" width="19.6640625" hidden="1" customWidth="1"/>
    <col min="12" max="12" width="20.44140625" hidden="1" customWidth="1"/>
    <col min="13" max="13" width="18.44140625" hidden="1" customWidth="1"/>
    <col min="14" max="14" width="15.6640625" hidden="1" customWidth="1"/>
    <col min="15" max="15" width="17.6640625" hidden="1" customWidth="1"/>
    <col min="16" max="16" width="21" hidden="1" customWidth="1"/>
    <col min="17" max="17" width="19.6640625" hidden="1" customWidth="1"/>
    <col min="18" max="18" width="20.44140625" hidden="1" customWidth="1"/>
    <col min="19" max="19" width="18.44140625" hidden="1" customWidth="1"/>
    <col min="20" max="20" width="17.33203125" hidden="1" customWidth="1"/>
    <col min="21" max="21" width="17.6640625" hidden="1" customWidth="1"/>
    <col min="22" max="22" width="21" customWidth="1"/>
    <col min="23" max="23" width="19.6640625" customWidth="1"/>
    <col min="24" max="24" width="20.44140625" customWidth="1"/>
    <col min="25" max="25" width="2" customWidth="1"/>
    <col min="26" max="26" width="9.109375" customWidth="1"/>
  </cols>
  <sheetData>
    <row r="1" spans="1:24">
      <c r="F1" s="60"/>
      <c r="L1" s="60"/>
      <c r="R1" s="60"/>
      <c r="X1" s="60" t="s">
        <v>295</v>
      </c>
    </row>
    <row r="2" spans="1:24">
      <c r="F2" s="57"/>
      <c r="L2" s="57"/>
      <c r="R2" s="57"/>
      <c r="X2" s="57" t="s">
        <v>42</v>
      </c>
    </row>
    <row r="3" spans="1:24">
      <c r="F3" s="57"/>
      <c r="L3" s="57"/>
      <c r="R3" s="57"/>
      <c r="X3" s="57" t="s">
        <v>302</v>
      </c>
    </row>
    <row r="4" spans="1:24">
      <c r="F4" s="60"/>
      <c r="L4" s="60"/>
      <c r="R4" s="60"/>
      <c r="X4" s="60" t="s">
        <v>504</v>
      </c>
    </row>
    <row r="6" spans="1:24">
      <c r="L6" s="60"/>
      <c r="R6" s="60"/>
      <c r="X6" s="60" t="s">
        <v>420</v>
      </c>
    </row>
    <row r="7" spans="1:24">
      <c r="L7" s="57"/>
      <c r="R7" s="57"/>
      <c r="X7" s="57" t="s">
        <v>42</v>
      </c>
    </row>
    <row r="8" spans="1:24">
      <c r="L8" s="57"/>
      <c r="R8" s="57"/>
      <c r="X8" s="57" t="s">
        <v>302</v>
      </c>
    </row>
    <row r="9" spans="1:24">
      <c r="L9" s="60"/>
      <c r="R9" s="60"/>
      <c r="X9" s="60" t="s">
        <v>428</v>
      </c>
    </row>
    <row r="10" spans="1:24" ht="36.75" customHeight="1">
      <c r="A10" s="357" t="s">
        <v>380</v>
      </c>
      <c r="B10" s="357"/>
      <c r="C10" s="357"/>
      <c r="D10" s="358"/>
      <c r="E10" s="358"/>
      <c r="F10" s="358"/>
      <c r="G10" s="358"/>
      <c r="H10" s="358"/>
      <c r="I10" s="358"/>
      <c r="J10" s="358"/>
      <c r="K10" s="358"/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</row>
    <row r="11" spans="1:24">
      <c r="D11" s="361"/>
      <c r="E11" s="361"/>
      <c r="F11" s="361"/>
    </row>
    <row r="12" spans="1:24" ht="43.5" customHeight="1">
      <c r="A12" s="362" t="s">
        <v>10</v>
      </c>
      <c r="B12" s="364" t="s">
        <v>11</v>
      </c>
      <c r="C12" s="359" t="s">
        <v>12</v>
      </c>
      <c r="D12" s="353" t="s">
        <v>299</v>
      </c>
      <c r="E12" s="355"/>
      <c r="F12" s="356"/>
      <c r="G12" s="352" t="s">
        <v>417</v>
      </c>
      <c r="H12" s="353"/>
      <c r="I12" s="354"/>
      <c r="J12" s="353" t="s">
        <v>299</v>
      </c>
      <c r="K12" s="355"/>
      <c r="L12" s="356"/>
      <c r="M12" s="352" t="s">
        <v>417</v>
      </c>
      <c r="N12" s="353"/>
      <c r="O12" s="354"/>
      <c r="P12" s="353" t="s">
        <v>299</v>
      </c>
      <c r="Q12" s="355"/>
      <c r="R12" s="356"/>
      <c r="S12" s="352" t="s">
        <v>417</v>
      </c>
      <c r="T12" s="353"/>
      <c r="U12" s="354"/>
      <c r="V12" s="353" t="s">
        <v>299</v>
      </c>
      <c r="W12" s="355"/>
      <c r="X12" s="356"/>
    </row>
    <row r="13" spans="1:24" ht="25.5" customHeight="1">
      <c r="A13" s="363"/>
      <c r="B13" s="365"/>
      <c r="C13" s="360"/>
      <c r="D13" s="263" t="s">
        <v>232</v>
      </c>
      <c r="E13" s="263" t="s">
        <v>326</v>
      </c>
      <c r="F13" s="263" t="s">
        <v>379</v>
      </c>
      <c r="G13" s="263" t="s">
        <v>232</v>
      </c>
      <c r="H13" s="263" t="s">
        <v>326</v>
      </c>
      <c r="I13" s="263" t="s">
        <v>379</v>
      </c>
      <c r="J13" s="263" t="s">
        <v>232</v>
      </c>
      <c r="K13" s="263" t="s">
        <v>326</v>
      </c>
      <c r="L13" s="263" t="s">
        <v>379</v>
      </c>
      <c r="M13" s="263" t="s">
        <v>232</v>
      </c>
      <c r="N13" s="263" t="s">
        <v>326</v>
      </c>
      <c r="O13" s="263" t="s">
        <v>379</v>
      </c>
      <c r="P13" s="263" t="s">
        <v>232</v>
      </c>
      <c r="Q13" s="263" t="s">
        <v>326</v>
      </c>
      <c r="R13" s="263" t="s">
        <v>379</v>
      </c>
      <c r="S13" s="263" t="s">
        <v>232</v>
      </c>
      <c r="T13" s="263" t="s">
        <v>326</v>
      </c>
      <c r="U13" s="263" t="s">
        <v>379</v>
      </c>
      <c r="V13" s="263" t="s">
        <v>232</v>
      </c>
      <c r="W13" s="263" t="s">
        <v>326</v>
      </c>
      <c r="X13" s="263" t="s">
        <v>379</v>
      </c>
    </row>
    <row r="14" spans="1:24" ht="11.25" customHeight="1">
      <c r="A14" s="8">
        <v>1</v>
      </c>
      <c r="B14" s="21">
        <v>2</v>
      </c>
      <c r="C14" s="49">
        <v>3</v>
      </c>
      <c r="D14" s="49">
        <v>4</v>
      </c>
      <c r="E14" s="49">
        <v>5</v>
      </c>
      <c r="F14" s="49">
        <v>6</v>
      </c>
      <c r="G14" s="49"/>
      <c r="H14" s="49"/>
      <c r="I14" s="49"/>
      <c r="J14" s="49">
        <v>4</v>
      </c>
      <c r="K14" s="49">
        <v>5</v>
      </c>
      <c r="L14" s="49">
        <v>6</v>
      </c>
      <c r="M14" s="49"/>
      <c r="N14" s="49"/>
      <c r="O14" s="49"/>
      <c r="P14" s="49">
        <v>4</v>
      </c>
      <c r="Q14" s="49">
        <v>5</v>
      </c>
      <c r="R14" s="49">
        <v>6</v>
      </c>
      <c r="S14" s="49"/>
      <c r="T14" s="49"/>
      <c r="U14" s="49"/>
      <c r="V14" s="49">
        <v>4</v>
      </c>
      <c r="W14" s="49">
        <v>5</v>
      </c>
      <c r="X14" s="49">
        <v>6</v>
      </c>
    </row>
    <row r="15" spans="1:24">
      <c r="A15" s="50"/>
      <c r="B15" s="51"/>
      <c r="C15" s="52"/>
      <c r="D15" s="129"/>
      <c r="E15" s="161"/>
      <c r="F15" s="260"/>
      <c r="G15" s="260"/>
      <c r="H15" s="260"/>
      <c r="I15" s="260"/>
      <c r="J15" s="260"/>
      <c r="K15" s="260"/>
      <c r="L15" s="260"/>
      <c r="M15" s="260"/>
      <c r="N15" s="260"/>
      <c r="O15" s="260"/>
      <c r="P15" s="260"/>
      <c r="Q15" s="260"/>
      <c r="R15" s="260"/>
      <c r="S15" s="260"/>
      <c r="T15" s="260"/>
      <c r="U15" s="260"/>
      <c r="V15" s="260"/>
      <c r="W15" s="260"/>
      <c r="X15" s="260"/>
    </row>
    <row r="16" spans="1:24">
      <c r="A16" s="4" t="s">
        <v>32</v>
      </c>
      <c r="B16" s="14" t="s">
        <v>20</v>
      </c>
      <c r="C16" s="1"/>
      <c r="D16" s="83">
        <f>D17+D18+D19+D20+D22+D23+D24+D21</f>
        <v>276646293.50999999</v>
      </c>
      <c r="E16" s="83">
        <f t="shared" ref="E16:F16" si="0">E17+E18+E19+E20+E22+E23+E24+E21</f>
        <v>267847447.56</v>
      </c>
      <c r="F16" s="83">
        <f t="shared" si="0"/>
        <v>261609270.35000002</v>
      </c>
      <c r="G16" s="83">
        <f t="shared" ref="G16:I16" si="1">G17+G18+G19+G20+G22+G23+G24+G21</f>
        <v>-1247000</v>
      </c>
      <c r="H16" s="83">
        <f t="shared" si="1"/>
        <v>-7.2759576141834259E-11</v>
      </c>
      <c r="I16" s="83">
        <f t="shared" si="1"/>
        <v>-2.9103830456733704E-11</v>
      </c>
      <c r="J16" s="83">
        <f>D16+G16</f>
        <v>275399293.50999999</v>
      </c>
      <c r="K16" s="83">
        <f>E16+H16</f>
        <v>267847447.56</v>
      </c>
      <c r="L16" s="83">
        <f>F16+I16</f>
        <v>261609270.35000002</v>
      </c>
      <c r="M16" s="83">
        <f t="shared" ref="M16:O16" si="2">M17+M18+M19+M20+M22+M23+M24+M21</f>
        <v>-1331010</v>
      </c>
      <c r="N16" s="83">
        <f t="shared" si="2"/>
        <v>0</v>
      </c>
      <c r="O16" s="83">
        <f t="shared" si="2"/>
        <v>0</v>
      </c>
      <c r="P16" s="83">
        <f>J16+M16</f>
        <v>274068283.50999999</v>
      </c>
      <c r="Q16" s="83">
        <f>K16+N16</f>
        <v>267847447.56</v>
      </c>
      <c r="R16" s="83">
        <f>L16+O16</f>
        <v>261609270.35000002</v>
      </c>
      <c r="S16" s="83">
        <f t="shared" ref="S16:U16" si="3">S17+S18+S19+S20+S22+S23+S24+S21</f>
        <v>-6089381.7899999991</v>
      </c>
      <c r="T16" s="83">
        <f t="shared" si="3"/>
        <v>0</v>
      </c>
      <c r="U16" s="83">
        <f t="shared" si="3"/>
        <v>0</v>
      </c>
      <c r="V16" s="83">
        <f>P16+S16</f>
        <v>267978901.72</v>
      </c>
      <c r="W16" s="83">
        <f>Q16+T16</f>
        <v>267847447.56</v>
      </c>
      <c r="X16" s="83">
        <f>R16+U16</f>
        <v>261609270.35000002</v>
      </c>
    </row>
    <row r="17" spans="1:24" ht="29.25" customHeight="1">
      <c r="A17" s="11" t="s">
        <v>44</v>
      </c>
      <c r="B17" s="1" t="s">
        <v>20</v>
      </c>
      <c r="C17" s="1" t="s">
        <v>17</v>
      </c>
      <c r="D17" s="79">
        <f>ведомств!J468</f>
        <v>4134000</v>
      </c>
      <c r="E17" s="79">
        <f>ведомств!K468</f>
        <v>4176503.52</v>
      </c>
      <c r="F17" s="79">
        <f>ведомств!L468</f>
        <v>4218268.5599999996</v>
      </c>
      <c r="G17" s="79">
        <f>ведомств!M468</f>
        <v>0</v>
      </c>
      <c r="H17" s="79">
        <f>ведомств!N468</f>
        <v>0</v>
      </c>
      <c r="I17" s="79">
        <f>ведомств!O468</f>
        <v>0</v>
      </c>
      <c r="J17" s="79">
        <f t="shared" ref="J17:J80" si="4">D17+G17</f>
        <v>4134000</v>
      </c>
      <c r="K17" s="79">
        <f t="shared" ref="K17:K80" si="5">E17+H17</f>
        <v>4176503.52</v>
      </c>
      <c r="L17" s="79">
        <f t="shared" ref="L17:L80" si="6">F17+I17</f>
        <v>4218268.5599999996</v>
      </c>
      <c r="M17" s="79">
        <f>ведомств!S468</f>
        <v>0</v>
      </c>
      <c r="N17" s="79">
        <f>ведомств!T468</f>
        <v>0</v>
      </c>
      <c r="O17" s="79">
        <f>ведомств!U468</f>
        <v>0</v>
      </c>
      <c r="P17" s="79">
        <f t="shared" ref="P17:P27" si="7">J17+M17</f>
        <v>4134000</v>
      </c>
      <c r="Q17" s="79">
        <f t="shared" ref="Q17:Q27" si="8">K17+N17</f>
        <v>4176503.52</v>
      </c>
      <c r="R17" s="79">
        <f t="shared" ref="R17:R27" si="9">L17+O17</f>
        <v>4218268.5599999996</v>
      </c>
      <c r="S17" s="79">
        <f>ведомств!Y468</f>
        <v>0</v>
      </c>
      <c r="T17" s="79">
        <f>ведомств!Z468</f>
        <v>0</v>
      </c>
      <c r="U17" s="79">
        <f>ведомств!AA468</f>
        <v>0</v>
      </c>
      <c r="V17" s="79">
        <f t="shared" ref="V17:V27" si="10">P17+S17</f>
        <v>4134000</v>
      </c>
      <c r="W17" s="79">
        <f t="shared" ref="W17:W27" si="11">Q17+T17</f>
        <v>4176503.52</v>
      </c>
      <c r="X17" s="79">
        <f t="shared" ref="X17:X27" si="12">R17+U17</f>
        <v>4218268.5599999996</v>
      </c>
    </row>
    <row r="18" spans="1:24" ht="39.6">
      <c r="A18" s="2" t="s">
        <v>33</v>
      </c>
      <c r="B18" s="1" t="s">
        <v>20</v>
      </c>
      <c r="C18" s="1" t="s">
        <v>13</v>
      </c>
      <c r="D18" s="79">
        <f>ведомств!J1673</f>
        <v>2566000</v>
      </c>
      <c r="E18" s="79">
        <f>ведомств!K1673</f>
        <v>2588860.1</v>
      </c>
      <c r="F18" s="79">
        <f>ведомств!L1673</f>
        <v>2611938.7000000002</v>
      </c>
      <c r="G18" s="79">
        <f>ведомств!M1673</f>
        <v>0</v>
      </c>
      <c r="H18" s="79">
        <f>ведомств!N1673</f>
        <v>0</v>
      </c>
      <c r="I18" s="79">
        <f>ведомств!O1673</f>
        <v>0</v>
      </c>
      <c r="J18" s="79">
        <f t="shared" si="4"/>
        <v>2566000</v>
      </c>
      <c r="K18" s="79">
        <f t="shared" si="5"/>
        <v>2588860.1</v>
      </c>
      <c r="L18" s="79">
        <f t="shared" si="6"/>
        <v>2611938.7000000002</v>
      </c>
      <c r="M18" s="79">
        <f>ведомств!S1673</f>
        <v>0</v>
      </c>
      <c r="N18" s="79">
        <f>ведомств!T1673</f>
        <v>0</v>
      </c>
      <c r="O18" s="79">
        <f>ведомств!U1673</f>
        <v>0</v>
      </c>
      <c r="P18" s="79">
        <f t="shared" si="7"/>
        <v>2566000</v>
      </c>
      <c r="Q18" s="79">
        <f t="shared" si="8"/>
        <v>2588860.1</v>
      </c>
      <c r="R18" s="79">
        <f t="shared" si="9"/>
        <v>2611938.7000000002</v>
      </c>
      <c r="S18" s="79">
        <f>ведомств!Y1673</f>
        <v>0</v>
      </c>
      <c r="T18" s="79">
        <f>ведомств!Z1673</f>
        <v>0</v>
      </c>
      <c r="U18" s="79">
        <f>ведомств!AA1673</f>
        <v>0</v>
      </c>
      <c r="V18" s="79">
        <f t="shared" si="10"/>
        <v>2566000</v>
      </c>
      <c r="W18" s="79">
        <f t="shared" si="11"/>
        <v>2588860.1</v>
      </c>
      <c r="X18" s="79">
        <f t="shared" si="12"/>
        <v>2611938.7000000002</v>
      </c>
    </row>
    <row r="19" spans="1:24" ht="39.6">
      <c r="A19" s="11" t="s">
        <v>376</v>
      </c>
      <c r="B19" s="1" t="s">
        <v>20</v>
      </c>
      <c r="C19" s="1" t="s">
        <v>16</v>
      </c>
      <c r="D19" s="79">
        <f>ведомств!J474</f>
        <v>120486645.42999999</v>
      </c>
      <c r="E19" s="79">
        <f>ведомств!K474</f>
        <v>121904569.86</v>
      </c>
      <c r="F19" s="79">
        <f>ведомств!L474</f>
        <v>123344566.37000002</v>
      </c>
      <c r="G19" s="79">
        <f>ведомств!M474</f>
        <v>-108640</v>
      </c>
      <c r="H19" s="79">
        <f>ведомств!N474</f>
        <v>-112985.60000000006</v>
      </c>
      <c r="I19" s="79">
        <f>ведомств!O474</f>
        <v>-117505.03000000003</v>
      </c>
      <c r="J19" s="79">
        <f t="shared" si="4"/>
        <v>120378005.42999999</v>
      </c>
      <c r="K19" s="79">
        <f t="shared" si="5"/>
        <v>121791584.26000001</v>
      </c>
      <c r="L19" s="79">
        <f t="shared" si="6"/>
        <v>123227061.34000002</v>
      </c>
      <c r="M19" s="79">
        <f>ведомств!S474</f>
        <v>0</v>
      </c>
      <c r="N19" s="79">
        <f>ведомств!T474</f>
        <v>0</v>
      </c>
      <c r="O19" s="79">
        <f>ведомств!U474</f>
        <v>0</v>
      </c>
      <c r="P19" s="79">
        <f t="shared" si="7"/>
        <v>120378005.42999999</v>
      </c>
      <c r="Q19" s="79">
        <f t="shared" si="8"/>
        <v>121791584.26000001</v>
      </c>
      <c r="R19" s="79">
        <f t="shared" si="9"/>
        <v>123227061.34000002</v>
      </c>
      <c r="S19" s="79">
        <f>ведомств!Y474</f>
        <v>0</v>
      </c>
      <c r="T19" s="79">
        <f>ведомств!Z474</f>
        <v>0</v>
      </c>
      <c r="U19" s="79">
        <f>ведомств!AA474</f>
        <v>0</v>
      </c>
      <c r="V19" s="79">
        <f t="shared" si="10"/>
        <v>120378005.42999999</v>
      </c>
      <c r="W19" s="79">
        <f t="shared" si="11"/>
        <v>121791584.26000001</v>
      </c>
      <c r="X19" s="79">
        <f t="shared" si="12"/>
        <v>123227061.34000002</v>
      </c>
    </row>
    <row r="20" spans="1:24">
      <c r="A20" s="11" t="s">
        <v>174</v>
      </c>
      <c r="B20" s="1" t="s">
        <v>20</v>
      </c>
      <c r="C20" s="1" t="s">
        <v>18</v>
      </c>
      <c r="D20" s="79">
        <f>ведомств!J510</f>
        <v>3128.01</v>
      </c>
      <c r="E20" s="79">
        <f>ведомств!K510</f>
        <v>97108.87</v>
      </c>
      <c r="F20" s="79">
        <f>ведомств!L510</f>
        <v>3097.79</v>
      </c>
      <c r="G20" s="79">
        <f>ведомств!M510</f>
        <v>0</v>
      </c>
      <c r="H20" s="79">
        <f>ведомств!N510</f>
        <v>0</v>
      </c>
      <c r="I20" s="79">
        <f>ведомств!O510</f>
        <v>0</v>
      </c>
      <c r="J20" s="79">
        <f t="shared" si="4"/>
        <v>3128.01</v>
      </c>
      <c r="K20" s="79">
        <f t="shared" si="5"/>
        <v>97108.87</v>
      </c>
      <c r="L20" s="79">
        <f t="shared" si="6"/>
        <v>3097.79</v>
      </c>
      <c r="M20" s="79">
        <f>ведомств!S510</f>
        <v>0</v>
      </c>
      <c r="N20" s="79">
        <f>ведомств!T510</f>
        <v>0</v>
      </c>
      <c r="O20" s="79">
        <f>ведомств!U510</f>
        <v>0</v>
      </c>
      <c r="P20" s="79">
        <f t="shared" si="7"/>
        <v>3128.01</v>
      </c>
      <c r="Q20" s="79">
        <f t="shared" si="8"/>
        <v>97108.87</v>
      </c>
      <c r="R20" s="79">
        <f t="shared" si="9"/>
        <v>3097.79</v>
      </c>
      <c r="S20" s="79">
        <f>ведомств!Y510</f>
        <v>0</v>
      </c>
      <c r="T20" s="79">
        <f>ведомств!Z510</f>
        <v>0</v>
      </c>
      <c r="U20" s="79">
        <f>ведомств!AA510</f>
        <v>0</v>
      </c>
      <c r="V20" s="79">
        <f t="shared" si="10"/>
        <v>3128.01</v>
      </c>
      <c r="W20" s="79">
        <f t="shared" si="11"/>
        <v>97108.87</v>
      </c>
      <c r="X20" s="79">
        <f t="shared" si="12"/>
        <v>3097.79</v>
      </c>
    </row>
    <row r="21" spans="1:24" hidden="1">
      <c r="A21" s="11" t="s">
        <v>369</v>
      </c>
      <c r="B21" s="1" t="s">
        <v>20</v>
      </c>
      <c r="C21" s="1" t="s">
        <v>2</v>
      </c>
      <c r="D21" s="79"/>
      <c r="E21" s="79"/>
      <c r="F21" s="79"/>
      <c r="G21" s="79"/>
      <c r="H21" s="79"/>
      <c r="I21" s="79"/>
      <c r="J21" s="79">
        <f t="shared" si="4"/>
        <v>0</v>
      </c>
      <c r="K21" s="79">
        <f t="shared" si="5"/>
        <v>0</v>
      </c>
      <c r="L21" s="79">
        <f t="shared" si="6"/>
        <v>0</v>
      </c>
      <c r="M21" s="79"/>
      <c r="N21" s="79"/>
      <c r="O21" s="79"/>
      <c r="P21" s="79">
        <f t="shared" si="7"/>
        <v>0</v>
      </c>
      <c r="Q21" s="79">
        <f t="shared" si="8"/>
        <v>0</v>
      </c>
      <c r="R21" s="79">
        <f t="shared" si="9"/>
        <v>0</v>
      </c>
      <c r="S21" s="79"/>
      <c r="T21" s="79"/>
      <c r="U21" s="79"/>
      <c r="V21" s="79">
        <f t="shared" si="10"/>
        <v>0</v>
      </c>
      <c r="W21" s="79">
        <f t="shared" si="11"/>
        <v>0</v>
      </c>
      <c r="X21" s="79">
        <f t="shared" si="12"/>
        <v>0</v>
      </c>
    </row>
    <row r="22" spans="1:24" ht="26.4">
      <c r="A22" s="7" t="s">
        <v>34</v>
      </c>
      <c r="B22" s="1" t="s">
        <v>20</v>
      </c>
      <c r="C22" s="1" t="s">
        <v>3</v>
      </c>
      <c r="D22" s="79">
        <f>ведомств!J437+ведомств!J1686</f>
        <v>21107000</v>
      </c>
      <c r="E22" s="79">
        <f>ведомств!K437+ведомств!K1686</f>
        <v>21305578.699999999</v>
      </c>
      <c r="F22" s="79">
        <f>ведомств!L437+ведомств!L1686</f>
        <v>21505264.48</v>
      </c>
      <c r="G22" s="79">
        <f>ведомств!M437+ведомств!M1686</f>
        <v>0</v>
      </c>
      <c r="H22" s="79">
        <f>ведомств!N437+ведомств!N1686</f>
        <v>0</v>
      </c>
      <c r="I22" s="79">
        <f>ведомств!O437+ведомств!O1686</f>
        <v>0</v>
      </c>
      <c r="J22" s="79">
        <f t="shared" si="4"/>
        <v>21107000</v>
      </c>
      <c r="K22" s="79">
        <f t="shared" si="5"/>
        <v>21305578.699999999</v>
      </c>
      <c r="L22" s="79">
        <f t="shared" si="6"/>
        <v>21505264.48</v>
      </c>
      <c r="M22" s="79">
        <f>ведомств!S437+ведомств!S1686</f>
        <v>0</v>
      </c>
      <c r="N22" s="79">
        <f>ведомств!T437+ведомств!T1686</f>
        <v>0</v>
      </c>
      <c r="O22" s="79">
        <f>ведомств!U437+ведомств!U1686</f>
        <v>0</v>
      </c>
      <c r="P22" s="79">
        <f t="shared" si="7"/>
        <v>21107000</v>
      </c>
      <c r="Q22" s="79">
        <f t="shared" si="8"/>
        <v>21305578.699999999</v>
      </c>
      <c r="R22" s="79">
        <f t="shared" si="9"/>
        <v>21505264.48</v>
      </c>
      <c r="S22" s="79">
        <f>ведомств!Y437+ведомств!Y1686</f>
        <v>15000</v>
      </c>
      <c r="T22" s="79">
        <f>ведомств!Z437+ведомств!Z1686</f>
        <v>0</v>
      </c>
      <c r="U22" s="79">
        <f>ведомств!AA437+ведомств!AA1686</f>
        <v>0</v>
      </c>
      <c r="V22" s="79">
        <f t="shared" si="10"/>
        <v>21122000</v>
      </c>
      <c r="W22" s="79">
        <f t="shared" si="11"/>
        <v>21305578.699999999</v>
      </c>
      <c r="X22" s="79">
        <f t="shared" si="12"/>
        <v>21505264.48</v>
      </c>
    </row>
    <row r="23" spans="1:24">
      <c r="A23" s="2" t="s">
        <v>22</v>
      </c>
      <c r="B23" s="1" t="s">
        <v>20</v>
      </c>
      <c r="C23" s="1" t="s">
        <v>19</v>
      </c>
      <c r="D23" s="79">
        <f>ведомств!J448</f>
        <v>2000000</v>
      </c>
      <c r="E23" s="79">
        <f>ведомств!K448</f>
        <v>2000000</v>
      </c>
      <c r="F23" s="79">
        <f>ведомств!L448</f>
        <v>2000000</v>
      </c>
      <c r="G23" s="79">
        <f>ведомств!M448</f>
        <v>-555000</v>
      </c>
      <c r="H23" s="79">
        <f>ведомств!N448</f>
        <v>0</v>
      </c>
      <c r="I23" s="79">
        <f>ведомств!O448</f>
        <v>0</v>
      </c>
      <c r="J23" s="79">
        <f t="shared" si="4"/>
        <v>1445000</v>
      </c>
      <c r="K23" s="79">
        <f t="shared" si="5"/>
        <v>2000000</v>
      </c>
      <c r="L23" s="79">
        <f t="shared" si="6"/>
        <v>2000000</v>
      </c>
      <c r="M23" s="79">
        <f>ведомств!S448</f>
        <v>0</v>
      </c>
      <c r="N23" s="79">
        <f>ведомств!T448</f>
        <v>0</v>
      </c>
      <c r="O23" s="79">
        <f>ведомств!U448</f>
        <v>0</v>
      </c>
      <c r="P23" s="79">
        <f t="shared" si="7"/>
        <v>1445000</v>
      </c>
      <c r="Q23" s="79">
        <f t="shared" si="8"/>
        <v>2000000</v>
      </c>
      <c r="R23" s="79">
        <f t="shared" si="9"/>
        <v>2000000</v>
      </c>
      <c r="S23" s="79">
        <f>ведомств!Y448</f>
        <v>-1018246.68</v>
      </c>
      <c r="T23" s="79">
        <f>ведомств!Z448</f>
        <v>0</v>
      </c>
      <c r="U23" s="79">
        <f>ведомств!AA448</f>
        <v>0</v>
      </c>
      <c r="V23" s="79">
        <f t="shared" si="10"/>
        <v>426753.31999999995</v>
      </c>
      <c r="W23" s="79">
        <f t="shared" si="11"/>
        <v>2000000</v>
      </c>
      <c r="X23" s="79">
        <f t="shared" si="12"/>
        <v>2000000</v>
      </c>
    </row>
    <row r="24" spans="1:24">
      <c r="A24" s="2" t="s">
        <v>1</v>
      </c>
      <c r="B24" s="1" t="s">
        <v>20</v>
      </c>
      <c r="C24" s="1" t="s">
        <v>48</v>
      </c>
      <c r="D24" s="79">
        <f>ведомств!J18+ведомств!J386+ведомств!J454+ведомств!J516</f>
        <v>126349520.06999999</v>
      </c>
      <c r="E24" s="79">
        <f>ведомств!K18+ведомств!K386+ведомств!K454+ведомств!K516</f>
        <v>115774826.51000001</v>
      </c>
      <c r="F24" s="79">
        <f>ведомств!L18+ведомств!L386+ведомств!L454+ведомств!L516</f>
        <v>107926134.45</v>
      </c>
      <c r="G24" s="79">
        <f>ведомств!M18+ведомств!M386+ведомств!M454+ведомств!M516</f>
        <v>-583360</v>
      </c>
      <c r="H24" s="79">
        <f>ведомств!N18+ведомств!N386+ведомств!N454+ведомств!N516</f>
        <v>112985.59999999999</v>
      </c>
      <c r="I24" s="79">
        <f>ведомств!O18+ведомств!O386+ведомств!O454+ведомств!O516</f>
        <v>117505.03</v>
      </c>
      <c r="J24" s="79">
        <f t="shared" si="4"/>
        <v>125766160.06999999</v>
      </c>
      <c r="K24" s="79">
        <f t="shared" si="5"/>
        <v>115887812.11</v>
      </c>
      <c r="L24" s="79">
        <f t="shared" si="6"/>
        <v>108043639.48</v>
      </c>
      <c r="M24" s="79">
        <f>ведомств!S18+ведомств!S386+ведомств!S454+ведомств!S516</f>
        <v>-1331010</v>
      </c>
      <c r="N24" s="79">
        <f>ведомств!T18+ведомств!T386+ведомств!T454+ведомств!T516</f>
        <v>0</v>
      </c>
      <c r="O24" s="79">
        <f>ведомств!U18+ведомств!U386+ведомств!U454+ведомств!U516</f>
        <v>0</v>
      </c>
      <c r="P24" s="79">
        <f t="shared" si="7"/>
        <v>124435150.06999999</v>
      </c>
      <c r="Q24" s="79">
        <f t="shared" si="8"/>
        <v>115887812.11</v>
      </c>
      <c r="R24" s="79">
        <f t="shared" si="9"/>
        <v>108043639.48</v>
      </c>
      <c r="S24" s="79">
        <f>ведомств!Y18+ведомств!Y386+ведомств!Y454+ведомств!Y516</f>
        <v>-5086135.1099999994</v>
      </c>
      <c r="T24" s="79">
        <f>ведомств!Z18+ведомств!Z386+ведомств!Z454+ведомств!Z516</f>
        <v>0</v>
      </c>
      <c r="U24" s="79">
        <f>ведомств!AA18+ведомств!AA386+ведомств!AA454+ведомств!AA516</f>
        <v>0</v>
      </c>
      <c r="V24" s="79">
        <f t="shared" si="10"/>
        <v>119349014.95999999</v>
      </c>
      <c r="W24" s="79">
        <f t="shared" si="11"/>
        <v>115887812.11</v>
      </c>
      <c r="X24" s="79">
        <f t="shared" si="12"/>
        <v>108043639.48</v>
      </c>
    </row>
    <row r="25" spans="1:24">
      <c r="A25" s="53"/>
      <c r="B25" s="36"/>
      <c r="C25" s="36"/>
      <c r="D25" s="79"/>
      <c r="E25" s="79"/>
      <c r="F25" s="79"/>
      <c r="G25" s="79"/>
      <c r="H25" s="79"/>
      <c r="I25" s="79"/>
      <c r="J25" s="79">
        <f t="shared" si="4"/>
        <v>0</v>
      </c>
      <c r="K25" s="79">
        <f t="shared" si="5"/>
        <v>0</v>
      </c>
      <c r="L25" s="79">
        <f t="shared" si="6"/>
        <v>0</v>
      </c>
      <c r="M25" s="79"/>
      <c r="N25" s="79"/>
      <c r="O25" s="79"/>
      <c r="P25" s="79">
        <f t="shared" si="7"/>
        <v>0</v>
      </c>
      <c r="Q25" s="79">
        <f t="shared" si="8"/>
        <v>0</v>
      </c>
      <c r="R25" s="79">
        <f t="shared" si="9"/>
        <v>0</v>
      </c>
      <c r="S25" s="79"/>
      <c r="T25" s="79"/>
      <c r="U25" s="79"/>
      <c r="V25" s="79">
        <f t="shared" si="10"/>
        <v>0</v>
      </c>
      <c r="W25" s="79">
        <f t="shared" si="11"/>
        <v>0</v>
      </c>
      <c r="X25" s="79">
        <f t="shared" si="12"/>
        <v>0</v>
      </c>
    </row>
    <row r="26" spans="1:24">
      <c r="A26" s="6" t="s">
        <v>53</v>
      </c>
      <c r="B26" s="14" t="s">
        <v>17</v>
      </c>
      <c r="C26" s="1"/>
      <c r="D26" s="83">
        <f>D27</f>
        <v>852607.80000000016</v>
      </c>
      <c r="E26" s="83">
        <f t="shared" ref="E26:I26" si="13">E27</f>
        <v>938041.53</v>
      </c>
      <c r="F26" s="83">
        <f t="shared" si="13"/>
        <v>973390.26</v>
      </c>
      <c r="G26" s="83">
        <f t="shared" si="13"/>
        <v>11601.999999999971</v>
      </c>
      <c r="H26" s="83">
        <f t="shared" si="13"/>
        <v>8554.66</v>
      </c>
      <c r="I26" s="83">
        <f t="shared" si="13"/>
        <v>8950.59</v>
      </c>
      <c r="J26" s="83">
        <f t="shared" si="4"/>
        <v>864209.80000000016</v>
      </c>
      <c r="K26" s="83">
        <f t="shared" si="5"/>
        <v>946596.19000000006</v>
      </c>
      <c r="L26" s="83">
        <f t="shared" si="6"/>
        <v>982340.85</v>
      </c>
      <c r="M26" s="83">
        <f t="shared" ref="M26:O26" si="14">M27</f>
        <v>0</v>
      </c>
      <c r="N26" s="83">
        <f t="shared" si="14"/>
        <v>0</v>
      </c>
      <c r="O26" s="83">
        <f t="shared" si="14"/>
        <v>0</v>
      </c>
      <c r="P26" s="83">
        <f t="shared" si="7"/>
        <v>864209.80000000016</v>
      </c>
      <c r="Q26" s="83">
        <f t="shared" si="8"/>
        <v>946596.19000000006</v>
      </c>
      <c r="R26" s="83">
        <f t="shared" si="9"/>
        <v>982340.85</v>
      </c>
      <c r="S26" s="83">
        <f t="shared" ref="S26:U26" si="15">S27</f>
        <v>0</v>
      </c>
      <c r="T26" s="83">
        <f t="shared" si="15"/>
        <v>0</v>
      </c>
      <c r="U26" s="83">
        <f t="shared" si="15"/>
        <v>0</v>
      </c>
      <c r="V26" s="83">
        <f t="shared" si="10"/>
        <v>864209.80000000016</v>
      </c>
      <c r="W26" s="83">
        <f t="shared" si="11"/>
        <v>946596.19000000006</v>
      </c>
      <c r="X26" s="83">
        <f t="shared" si="12"/>
        <v>982340.85</v>
      </c>
    </row>
    <row r="27" spans="1:24">
      <c r="A27" s="5" t="s">
        <v>54</v>
      </c>
      <c r="B27" s="1" t="s">
        <v>17</v>
      </c>
      <c r="C27" s="1" t="s">
        <v>13</v>
      </c>
      <c r="D27" s="79">
        <f>ведомств!J541</f>
        <v>852607.80000000016</v>
      </c>
      <c r="E27" s="79">
        <f>ведомств!K541</f>
        <v>938041.53</v>
      </c>
      <c r="F27" s="79">
        <f>ведомств!L541</f>
        <v>973390.26</v>
      </c>
      <c r="G27" s="79">
        <f>ведомств!M541</f>
        <v>11601.999999999971</v>
      </c>
      <c r="H27" s="79">
        <f>ведомств!N541</f>
        <v>8554.66</v>
      </c>
      <c r="I27" s="79">
        <f>ведомств!O541</f>
        <v>8950.59</v>
      </c>
      <c r="J27" s="79">
        <f t="shared" si="4"/>
        <v>864209.80000000016</v>
      </c>
      <c r="K27" s="79">
        <f t="shared" si="5"/>
        <v>946596.19000000006</v>
      </c>
      <c r="L27" s="79">
        <f t="shared" si="6"/>
        <v>982340.85</v>
      </c>
      <c r="M27" s="79">
        <f>ведомств!S541</f>
        <v>0</v>
      </c>
      <c r="N27" s="79">
        <f>ведомств!T541</f>
        <v>0</v>
      </c>
      <c r="O27" s="79">
        <f>ведомств!U541</f>
        <v>0</v>
      </c>
      <c r="P27" s="79">
        <f t="shared" si="7"/>
        <v>864209.80000000016</v>
      </c>
      <c r="Q27" s="79">
        <f t="shared" si="8"/>
        <v>946596.19000000006</v>
      </c>
      <c r="R27" s="79">
        <f t="shared" si="9"/>
        <v>982340.85</v>
      </c>
      <c r="S27" s="79">
        <f>ведомств!Y541</f>
        <v>0</v>
      </c>
      <c r="T27" s="79">
        <f>ведомств!Z541</f>
        <v>0</v>
      </c>
      <c r="U27" s="79">
        <f>ведомств!AA541</f>
        <v>0</v>
      </c>
      <c r="V27" s="79">
        <f t="shared" si="10"/>
        <v>864209.80000000016</v>
      </c>
      <c r="W27" s="79">
        <f t="shared" si="11"/>
        <v>946596.19000000006</v>
      </c>
      <c r="X27" s="79">
        <f t="shared" si="12"/>
        <v>982340.85</v>
      </c>
    </row>
    <row r="28" spans="1:24" ht="12.75" customHeight="1">
      <c r="A28" s="53"/>
      <c r="B28" s="36"/>
      <c r="C28" s="36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</row>
    <row r="29" spans="1:24" ht="12.75" customHeight="1">
      <c r="A29" s="6" t="s">
        <v>26</v>
      </c>
      <c r="B29" s="14" t="s">
        <v>13</v>
      </c>
      <c r="C29" s="1"/>
      <c r="D29" s="83">
        <f>D32+D33</f>
        <v>3880050</v>
      </c>
      <c r="E29" s="83">
        <f t="shared" ref="E29:F29" si="16">E32+E33</f>
        <v>2610520.4</v>
      </c>
      <c r="F29" s="83">
        <f t="shared" si="16"/>
        <v>2629105.62</v>
      </c>
      <c r="G29" s="83">
        <f t="shared" ref="G29:I29" si="17">G32+G33</f>
        <v>0</v>
      </c>
      <c r="H29" s="83">
        <f t="shared" si="17"/>
        <v>0</v>
      </c>
      <c r="I29" s="83">
        <f t="shared" si="17"/>
        <v>0</v>
      </c>
      <c r="J29" s="83">
        <f t="shared" si="4"/>
        <v>3880050</v>
      </c>
      <c r="K29" s="83">
        <f t="shared" si="5"/>
        <v>2610520.4</v>
      </c>
      <c r="L29" s="83">
        <f t="shared" si="6"/>
        <v>2629105.62</v>
      </c>
      <c r="M29" s="83">
        <f t="shared" ref="M29:O29" si="18">M32+M33</f>
        <v>0</v>
      </c>
      <c r="N29" s="83">
        <f t="shared" si="18"/>
        <v>0</v>
      </c>
      <c r="O29" s="83">
        <f t="shared" si="18"/>
        <v>0</v>
      </c>
      <c r="P29" s="83">
        <f t="shared" ref="P29:P33" si="19">J29+M29</f>
        <v>3880050</v>
      </c>
      <c r="Q29" s="83">
        <f t="shared" ref="Q29:Q33" si="20">K29+N29</f>
        <v>2610520.4</v>
      </c>
      <c r="R29" s="83">
        <f t="shared" ref="R29:R33" si="21">L29+O29</f>
        <v>2629105.62</v>
      </c>
      <c r="S29" s="83">
        <f t="shared" ref="S29:U29" si="22">S32+S33</f>
        <v>0</v>
      </c>
      <c r="T29" s="83">
        <f t="shared" si="22"/>
        <v>0</v>
      </c>
      <c r="U29" s="83">
        <f t="shared" si="22"/>
        <v>0</v>
      </c>
      <c r="V29" s="83">
        <f t="shared" ref="V29:V33" si="23">P29+S29</f>
        <v>3880050</v>
      </c>
      <c r="W29" s="83">
        <f t="shared" ref="W29:W33" si="24">Q29+T29</f>
        <v>2610520.4</v>
      </c>
      <c r="X29" s="83">
        <f t="shared" ref="X29:X33" si="25">R29+U29</f>
        <v>2629105.62</v>
      </c>
    </row>
    <row r="30" spans="1:24" hidden="1">
      <c r="A30" s="77" t="s">
        <v>130</v>
      </c>
      <c r="B30" s="10" t="s">
        <v>13</v>
      </c>
      <c r="C30" s="1" t="s">
        <v>17</v>
      </c>
      <c r="D30" s="87" t="e">
        <f>#REF!+#REF!</f>
        <v>#REF!</v>
      </c>
      <c r="E30" s="87" t="e">
        <f>#REF!+#REF!</f>
        <v>#REF!</v>
      </c>
      <c r="F30" s="87" t="e">
        <f>#REF!+#REF!</f>
        <v>#REF!</v>
      </c>
      <c r="G30" s="87" t="e">
        <f>#REF!+#REF!</f>
        <v>#REF!</v>
      </c>
      <c r="H30" s="87" t="e">
        <f>#REF!+#REF!</f>
        <v>#REF!</v>
      </c>
      <c r="I30" s="87" t="e">
        <f>#REF!+#REF!</f>
        <v>#REF!</v>
      </c>
      <c r="J30" s="87" t="e">
        <f t="shared" si="4"/>
        <v>#REF!</v>
      </c>
      <c r="K30" s="87" t="e">
        <f t="shared" si="5"/>
        <v>#REF!</v>
      </c>
      <c r="L30" s="87" t="e">
        <f t="shared" si="6"/>
        <v>#REF!</v>
      </c>
      <c r="M30" s="87" t="e">
        <f>#REF!+#REF!</f>
        <v>#REF!</v>
      </c>
      <c r="N30" s="87" t="e">
        <f>#REF!+#REF!</f>
        <v>#REF!</v>
      </c>
      <c r="O30" s="87" t="e">
        <f>#REF!+#REF!</f>
        <v>#REF!</v>
      </c>
      <c r="P30" s="87" t="e">
        <f t="shared" si="19"/>
        <v>#REF!</v>
      </c>
      <c r="Q30" s="87" t="e">
        <f t="shared" si="20"/>
        <v>#REF!</v>
      </c>
      <c r="R30" s="87" t="e">
        <f t="shared" si="21"/>
        <v>#REF!</v>
      </c>
      <c r="S30" s="87" t="e">
        <f>#REF!+#REF!</f>
        <v>#REF!</v>
      </c>
      <c r="T30" s="87" t="e">
        <f>#REF!+#REF!</f>
        <v>#REF!</v>
      </c>
      <c r="U30" s="87" t="e">
        <f>#REF!+#REF!</f>
        <v>#REF!</v>
      </c>
      <c r="V30" s="87" t="e">
        <f t="shared" si="23"/>
        <v>#REF!</v>
      </c>
      <c r="W30" s="87" t="e">
        <f t="shared" si="24"/>
        <v>#REF!</v>
      </c>
      <c r="X30" s="87" t="e">
        <f t="shared" si="25"/>
        <v>#REF!</v>
      </c>
    </row>
    <row r="31" spans="1:24" hidden="1">
      <c r="A31" s="2" t="s">
        <v>203</v>
      </c>
      <c r="B31" s="1" t="s">
        <v>13</v>
      </c>
      <c r="C31" s="1" t="s">
        <v>14</v>
      </c>
      <c r="D31" s="79" t="e">
        <f>#REF!+#REF!</f>
        <v>#REF!</v>
      </c>
      <c r="E31" s="79" t="e">
        <f>#REF!+#REF!</f>
        <v>#REF!</v>
      </c>
      <c r="F31" s="79" t="e">
        <f>#REF!+#REF!</f>
        <v>#REF!</v>
      </c>
      <c r="G31" s="79" t="e">
        <f>#REF!+#REF!</f>
        <v>#REF!</v>
      </c>
      <c r="H31" s="79" t="e">
        <f>#REF!+#REF!</f>
        <v>#REF!</v>
      </c>
      <c r="I31" s="79" t="e">
        <f>#REF!+#REF!</f>
        <v>#REF!</v>
      </c>
      <c r="J31" s="79" t="e">
        <f t="shared" si="4"/>
        <v>#REF!</v>
      </c>
      <c r="K31" s="79" t="e">
        <f t="shared" si="5"/>
        <v>#REF!</v>
      </c>
      <c r="L31" s="79" t="e">
        <f t="shared" si="6"/>
        <v>#REF!</v>
      </c>
      <c r="M31" s="79" t="e">
        <f>#REF!+#REF!</f>
        <v>#REF!</v>
      </c>
      <c r="N31" s="79" t="e">
        <f>#REF!+#REF!</f>
        <v>#REF!</v>
      </c>
      <c r="O31" s="79" t="e">
        <f>#REF!+#REF!</f>
        <v>#REF!</v>
      </c>
      <c r="P31" s="79" t="e">
        <f t="shared" si="19"/>
        <v>#REF!</v>
      </c>
      <c r="Q31" s="79" t="e">
        <f t="shared" si="20"/>
        <v>#REF!</v>
      </c>
      <c r="R31" s="79" t="e">
        <f t="shared" si="21"/>
        <v>#REF!</v>
      </c>
      <c r="S31" s="79" t="e">
        <f>#REF!+#REF!</f>
        <v>#REF!</v>
      </c>
      <c r="T31" s="79" t="e">
        <f>#REF!+#REF!</f>
        <v>#REF!</v>
      </c>
      <c r="U31" s="79" t="e">
        <f>#REF!+#REF!</f>
        <v>#REF!</v>
      </c>
      <c r="V31" s="79" t="e">
        <f t="shared" si="23"/>
        <v>#REF!</v>
      </c>
      <c r="W31" s="79" t="e">
        <f t="shared" si="24"/>
        <v>#REF!</v>
      </c>
      <c r="X31" s="79" t="e">
        <f t="shared" si="25"/>
        <v>#REF!</v>
      </c>
    </row>
    <row r="32" spans="1:24" ht="26.4">
      <c r="A32" s="12" t="s">
        <v>204</v>
      </c>
      <c r="B32" s="1" t="s">
        <v>13</v>
      </c>
      <c r="C32" s="1" t="s">
        <v>30</v>
      </c>
      <c r="D32" s="79">
        <f>ведомств!J550</f>
        <v>3765050</v>
      </c>
      <c r="E32" s="79">
        <f>ведомств!K550</f>
        <v>2495520.4</v>
      </c>
      <c r="F32" s="79">
        <f>ведомств!L550</f>
        <v>2514105.62</v>
      </c>
      <c r="G32" s="79">
        <f>ведомств!M550</f>
        <v>0</v>
      </c>
      <c r="H32" s="79">
        <f>ведомств!N550</f>
        <v>0</v>
      </c>
      <c r="I32" s="79">
        <f>ведомств!O550</f>
        <v>0</v>
      </c>
      <c r="J32" s="79">
        <f t="shared" si="4"/>
        <v>3765050</v>
      </c>
      <c r="K32" s="79">
        <f t="shared" si="5"/>
        <v>2495520.4</v>
      </c>
      <c r="L32" s="79">
        <f t="shared" si="6"/>
        <v>2514105.62</v>
      </c>
      <c r="M32" s="79">
        <f>ведомств!S550</f>
        <v>0</v>
      </c>
      <c r="N32" s="79">
        <f>ведомств!T550</f>
        <v>0</v>
      </c>
      <c r="O32" s="79">
        <f>ведомств!U550</f>
        <v>0</v>
      </c>
      <c r="P32" s="79">
        <f t="shared" si="19"/>
        <v>3765050</v>
      </c>
      <c r="Q32" s="79">
        <f t="shared" si="20"/>
        <v>2495520.4</v>
      </c>
      <c r="R32" s="79">
        <f t="shared" si="21"/>
        <v>2514105.62</v>
      </c>
      <c r="S32" s="79">
        <f>ведомств!Y550</f>
        <v>0</v>
      </c>
      <c r="T32" s="79">
        <f>ведомств!Z550</f>
        <v>0</v>
      </c>
      <c r="U32" s="79">
        <f>ведомств!AA550</f>
        <v>0</v>
      </c>
      <c r="V32" s="79">
        <f t="shared" si="23"/>
        <v>3765050</v>
      </c>
      <c r="W32" s="79">
        <f t="shared" si="24"/>
        <v>2495520.4</v>
      </c>
      <c r="X32" s="79">
        <f t="shared" si="25"/>
        <v>2514105.62</v>
      </c>
    </row>
    <row r="33" spans="1:24" ht="26.4">
      <c r="A33" s="12" t="s">
        <v>175</v>
      </c>
      <c r="B33" s="1" t="s">
        <v>13</v>
      </c>
      <c r="C33" s="1" t="s">
        <v>29</v>
      </c>
      <c r="D33" s="79">
        <f>ведомств!J565</f>
        <v>115000</v>
      </c>
      <c r="E33" s="79">
        <f>ведомств!K565</f>
        <v>115000</v>
      </c>
      <c r="F33" s="79">
        <f>ведомств!L565</f>
        <v>115000</v>
      </c>
      <c r="G33" s="79">
        <f>ведомств!M565</f>
        <v>0</v>
      </c>
      <c r="H33" s="79">
        <f>ведомств!N565</f>
        <v>0</v>
      </c>
      <c r="I33" s="79">
        <f>ведомств!O565</f>
        <v>0</v>
      </c>
      <c r="J33" s="79">
        <f t="shared" si="4"/>
        <v>115000</v>
      </c>
      <c r="K33" s="79">
        <f t="shared" si="5"/>
        <v>115000</v>
      </c>
      <c r="L33" s="79">
        <f t="shared" si="6"/>
        <v>115000</v>
      </c>
      <c r="M33" s="79">
        <f>ведомств!S565</f>
        <v>0</v>
      </c>
      <c r="N33" s="79">
        <f>ведомств!T565</f>
        <v>0</v>
      </c>
      <c r="O33" s="79">
        <f>ведомств!U565</f>
        <v>0</v>
      </c>
      <c r="P33" s="79">
        <f t="shared" si="19"/>
        <v>115000</v>
      </c>
      <c r="Q33" s="79">
        <f t="shared" si="20"/>
        <v>115000</v>
      </c>
      <c r="R33" s="79">
        <f t="shared" si="21"/>
        <v>115000</v>
      </c>
      <c r="S33" s="79">
        <f>ведомств!Y565</f>
        <v>0</v>
      </c>
      <c r="T33" s="79">
        <f>ведомств!Z565</f>
        <v>0</v>
      </c>
      <c r="U33" s="79">
        <f>ведомств!AA565</f>
        <v>0</v>
      </c>
      <c r="V33" s="79">
        <f t="shared" si="23"/>
        <v>115000</v>
      </c>
      <c r="W33" s="79">
        <f t="shared" si="24"/>
        <v>115000</v>
      </c>
      <c r="X33" s="79">
        <f t="shared" si="25"/>
        <v>115000</v>
      </c>
    </row>
    <row r="34" spans="1:24">
      <c r="A34" s="53"/>
      <c r="B34" s="36"/>
      <c r="C34" s="36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</row>
    <row r="35" spans="1:24">
      <c r="A35" s="4" t="s">
        <v>15</v>
      </c>
      <c r="B35" s="54" t="s">
        <v>16</v>
      </c>
      <c r="C35" s="3"/>
      <c r="D35" s="83">
        <f>D36+D37+D38+D39</f>
        <v>37527200</v>
      </c>
      <c r="E35" s="83">
        <f t="shared" ref="E35:F35" si="26">E36+E37+E38+E39</f>
        <v>39090539.280000001</v>
      </c>
      <c r="F35" s="83">
        <f t="shared" si="26"/>
        <v>39664866.670000002</v>
      </c>
      <c r="G35" s="83">
        <f t="shared" ref="G35:I35" si="27">G36+G37+G38+G39</f>
        <v>355000</v>
      </c>
      <c r="H35" s="83">
        <f t="shared" si="27"/>
        <v>0</v>
      </c>
      <c r="I35" s="83">
        <f t="shared" si="27"/>
        <v>0</v>
      </c>
      <c r="J35" s="83">
        <f t="shared" si="4"/>
        <v>37882200</v>
      </c>
      <c r="K35" s="83">
        <f t="shared" si="5"/>
        <v>39090539.280000001</v>
      </c>
      <c r="L35" s="83">
        <f t="shared" si="6"/>
        <v>39664866.670000002</v>
      </c>
      <c r="M35" s="83">
        <f t="shared" ref="M35:O35" si="28">M36+M37+M38+M39</f>
        <v>5530207.5899999999</v>
      </c>
      <c r="N35" s="83">
        <f t="shared" si="28"/>
        <v>0</v>
      </c>
      <c r="O35" s="83">
        <f t="shared" si="28"/>
        <v>0</v>
      </c>
      <c r="P35" s="83">
        <f t="shared" ref="P35:P39" si="29">J35+M35</f>
        <v>43412407.590000004</v>
      </c>
      <c r="Q35" s="83">
        <f t="shared" ref="Q35:Q39" si="30">K35+N35</f>
        <v>39090539.280000001</v>
      </c>
      <c r="R35" s="83">
        <f t="shared" ref="R35:R39" si="31">L35+O35</f>
        <v>39664866.670000002</v>
      </c>
      <c r="S35" s="83">
        <f t="shared" ref="S35:U35" si="32">S36+S37+S38+S39</f>
        <v>212989.28</v>
      </c>
      <c r="T35" s="83">
        <f t="shared" si="32"/>
        <v>0</v>
      </c>
      <c r="U35" s="83">
        <f t="shared" si="32"/>
        <v>0</v>
      </c>
      <c r="V35" s="83">
        <f t="shared" ref="V35:V39" si="33">P35+S35</f>
        <v>43625396.870000005</v>
      </c>
      <c r="W35" s="83">
        <f t="shared" ref="W35:W39" si="34">Q35+T35</f>
        <v>39090539.280000001</v>
      </c>
      <c r="X35" s="83">
        <f t="shared" ref="X35:X39" si="35">R35+U35</f>
        <v>39664866.670000002</v>
      </c>
    </row>
    <row r="36" spans="1:24">
      <c r="A36" s="2" t="s">
        <v>36</v>
      </c>
      <c r="B36" s="1" t="s">
        <v>16</v>
      </c>
      <c r="C36" s="1" t="s">
        <v>18</v>
      </c>
      <c r="D36" s="79">
        <f>ведомств!J578</f>
        <v>435000</v>
      </c>
      <c r="E36" s="79">
        <f>ведомств!K578</f>
        <v>889245.91999999993</v>
      </c>
      <c r="F36" s="79">
        <f>ведомств!L578</f>
        <v>443138.38</v>
      </c>
      <c r="G36" s="79">
        <f>ведомств!M578</f>
        <v>0</v>
      </c>
      <c r="H36" s="79">
        <f>ведомств!N578</f>
        <v>0</v>
      </c>
      <c r="I36" s="79">
        <f>ведомств!O578</f>
        <v>0</v>
      </c>
      <c r="J36" s="79">
        <f t="shared" si="4"/>
        <v>435000</v>
      </c>
      <c r="K36" s="79">
        <f t="shared" si="5"/>
        <v>889245.91999999993</v>
      </c>
      <c r="L36" s="79">
        <f t="shared" si="6"/>
        <v>443138.38</v>
      </c>
      <c r="M36" s="79">
        <f>ведомств!S578</f>
        <v>0</v>
      </c>
      <c r="N36" s="79">
        <f>ведомств!T578</f>
        <v>0</v>
      </c>
      <c r="O36" s="79">
        <f>ведомств!U578</f>
        <v>0</v>
      </c>
      <c r="P36" s="79">
        <f t="shared" si="29"/>
        <v>435000</v>
      </c>
      <c r="Q36" s="79">
        <f t="shared" si="30"/>
        <v>889245.91999999993</v>
      </c>
      <c r="R36" s="79">
        <f t="shared" si="31"/>
        <v>443138.38</v>
      </c>
      <c r="S36" s="79">
        <f>ведомств!Y578</f>
        <v>12989.28</v>
      </c>
      <c r="T36" s="79">
        <f>ведомств!Z578</f>
        <v>0</v>
      </c>
      <c r="U36" s="79">
        <f>ведомств!AA578</f>
        <v>0</v>
      </c>
      <c r="V36" s="79">
        <f t="shared" si="33"/>
        <v>447989.28</v>
      </c>
      <c r="W36" s="79">
        <f t="shared" si="34"/>
        <v>889245.91999999993</v>
      </c>
      <c r="X36" s="79">
        <f t="shared" si="35"/>
        <v>443138.38</v>
      </c>
    </row>
    <row r="37" spans="1:24">
      <c r="A37" s="2" t="s">
        <v>23</v>
      </c>
      <c r="B37" s="1" t="s">
        <v>16</v>
      </c>
      <c r="C37" s="1" t="s">
        <v>27</v>
      </c>
      <c r="D37" s="79">
        <f>ведомств!J594</f>
        <v>4256000</v>
      </c>
      <c r="E37" s="79">
        <f>ведомств!K594</f>
        <v>4281028.92</v>
      </c>
      <c r="F37" s="79">
        <f>ведомств!L594</f>
        <v>4306619.21</v>
      </c>
      <c r="G37" s="79">
        <f>ведомств!M594</f>
        <v>355000</v>
      </c>
      <c r="H37" s="79">
        <f>ведомств!N594</f>
        <v>0</v>
      </c>
      <c r="I37" s="79">
        <f>ведомств!O594</f>
        <v>0</v>
      </c>
      <c r="J37" s="79">
        <f t="shared" si="4"/>
        <v>4611000</v>
      </c>
      <c r="K37" s="79">
        <f t="shared" si="5"/>
        <v>4281028.92</v>
      </c>
      <c r="L37" s="79">
        <f t="shared" si="6"/>
        <v>4306619.21</v>
      </c>
      <c r="M37" s="79">
        <f>ведомств!S594</f>
        <v>209000</v>
      </c>
      <c r="N37" s="79">
        <f>ведомств!T594</f>
        <v>0</v>
      </c>
      <c r="O37" s="79">
        <f>ведомств!U594</f>
        <v>0</v>
      </c>
      <c r="P37" s="79">
        <f t="shared" si="29"/>
        <v>4820000</v>
      </c>
      <c r="Q37" s="79">
        <f t="shared" si="30"/>
        <v>4281028.92</v>
      </c>
      <c r="R37" s="79">
        <f t="shared" si="31"/>
        <v>4306619.21</v>
      </c>
      <c r="S37" s="79">
        <f>ведомств!Y594</f>
        <v>0</v>
      </c>
      <c r="T37" s="79">
        <f>ведомств!Z594</f>
        <v>0</v>
      </c>
      <c r="U37" s="79">
        <f>ведомств!AA594</f>
        <v>0</v>
      </c>
      <c r="V37" s="79">
        <f t="shared" si="33"/>
        <v>4820000</v>
      </c>
      <c r="W37" s="79">
        <f t="shared" si="34"/>
        <v>4281028.92</v>
      </c>
      <c r="X37" s="79">
        <f t="shared" si="35"/>
        <v>4306619.21</v>
      </c>
    </row>
    <row r="38" spans="1:24">
      <c r="A38" s="2" t="s">
        <v>59</v>
      </c>
      <c r="B38" s="1" t="s">
        <v>16</v>
      </c>
      <c r="C38" s="1" t="s">
        <v>14</v>
      </c>
      <c r="D38" s="79">
        <f>ведомств!J604</f>
        <v>32736200</v>
      </c>
      <c r="E38" s="79">
        <f>ведомств!K604</f>
        <v>33820264.439999998</v>
      </c>
      <c r="F38" s="79">
        <f>ведомств!L604</f>
        <v>34815109.079999998</v>
      </c>
      <c r="G38" s="79">
        <f>ведомств!M604</f>
        <v>0</v>
      </c>
      <c r="H38" s="79">
        <f>ведомств!N604</f>
        <v>0</v>
      </c>
      <c r="I38" s="79">
        <f>ведомств!O604</f>
        <v>0</v>
      </c>
      <c r="J38" s="79">
        <f t="shared" si="4"/>
        <v>32736200</v>
      </c>
      <c r="K38" s="79">
        <f t="shared" si="5"/>
        <v>33820264.439999998</v>
      </c>
      <c r="L38" s="79">
        <f t="shared" si="6"/>
        <v>34815109.079999998</v>
      </c>
      <c r="M38" s="79">
        <f>ведомств!S604</f>
        <v>5321207.59</v>
      </c>
      <c r="N38" s="79">
        <f>ведомств!T604</f>
        <v>0</v>
      </c>
      <c r="O38" s="79">
        <f>ведомств!U604</f>
        <v>0</v>
      </c>
      <c r="P38" s="79">
        <f t="shared" si="29"/>
        <v>38057407.590000004</v>
      </c>
      <c r="Q38" s="79">
        <f t="shared" si="30"/>
        <v>33820264.439999998</v>
      </c>
      <c r="R38" s="79">
        <f t="shared" si="31"/>
        <v>34815109.079999998</v>
      </c>
      <c r="S38" s="79">
        <f>ведомств!Y604</f>
        <v>200000</v>
      </c>
      <c r="T38" s="79">
        <f>ведомств!Z604</f>
        <v>0</v>
      </c>
      <c r="U38" s="79">
        <f>ведомств!AA604</f>
        <v>0</v>
      </c>
      <c r="V38" s="79">
        <f t="shared" si="33"/>
        <v>38257407.590000004</v>
      </c>
      <c r="W38" s="79">
        <f t="shared" si="34"/>
        <v>33820264.439999998</v>
      </c>
      <c r="X38" s="79">
        <f t="shared" si="35"/>
        <v>34815109.079999998</v>
      </c>
    </row>
    <row r="39" spans="1:24">
      <c r="A39" s="2" t="s">
        <v>37</v>
      </c>
      <c r="B39" s="1" t="s">
        <v>16</v>
      </c>
      <c r="C39" s="1" t="s">
        <v>31</v>
      </c>
      <c r="D39" s="79">
        <f>+ведомств!J621</f>
        <v>100000</v>
      </c>
      <c r="E39" s="79">
        <f>+ведомств!K621</f>
        <v>100000</v>
      </c>
      <c r="F39" s="79">
        <f>+ведомств!L621</f>
        <v>100000</v>
      </c>
      <c r="G39" s="79">
        <f>+ведомств!M621</f>
        <v>0</v>
      </c>
      <c r="H39" s="79">
        <f>+ведомств!N621</f>
        <v>0</v>
      </c>
      <c r="I39" s="79">
        <f>+ведомств!O621</f>
        <v>0</v>
      </c>
      <c r="J39" s="79">
        <f t="shared" si="4"/>
        <v>100000</v>
      </c>
      <c r="K39" s="79">
        <f t="shared" si="5"/>
        <v>100000</v>
      </c>
      <c r="L39" s="79">
        <f t="shared" si="6"/>
        <v>100000</v>
      </c>
      <c r="M39" s="79">
        <f>+ведомств!S621</f>
        <v>0</v>
      </c>
      <c r="N39" s="79">
        <f>+ведомств!T621</f>
        <v>0</v>
      </c>
      <c r="O39" s="79">
        <f>+ведомств!U621</f>
        <v>0</v>
      </c>
      <c r="P39" s="79">
        <f t="shared" si="29"/>
        <v>100000</v>
      </c>
      <c r="Q39" s="79">
        <f t="shared" si="30"/>
        <v>100000</v>
      </c>
      <c r="R39" s="79">
        <f t="shared" si="31"/>
        <v>100000</v>
      </c>
      <c r="S39" s="79">
        <f>+ведомств!Y621</f>
        <v>0</v>
      </c>
      <c r="T39" s="79">
        <f>+ведомств!Z621</f>
        <v>0</v>
      </c>
      <c r="U39" s="79">
        <f>+ведомств!AA621</f>
        <v>0</v>
      </c>
      <c r="V39" s="79">
        <f t="shared" si="33"/>
        <v>100000</v>
      </c>
      <c r="W39" s="79">
        <f t="shared" si="34"/>
        <v>100000</v>
      </c>
      <c r="X39" s="79">
        <f t="shared" si="35"/>
        <v>100000</v>
      </c>
    </row>
    <row r="40" spans="1:24">
      <c r="A40" s="53"/>
      <c r="B40" s="36"/>
      <c r="C40" s="36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</row>
    <row r="41" spans="1:24">
      <c r="A41" s="59" t="s">
        <v>45</v>
      </c>
      <c r="B41" s="54" t="s">
        <v>18</v>
      </c>
      <c r="C41" s="36"/>
      <c r="D41" s="83">
        <f>SUM(D42+D43+D44+D45)</f>
        <v>36572240</v>
      </c>
      <c r="E41" s="83">
        <f t="shared" ref="E41:F41" si="36">SUM(E42+E43+E44+E45)</f>
        <v>86677401.319999993</v>
      </c>
      <c r="F41" s="83">
        <f t="shared" si="36"/>
        <v>35065568.939999998</v>
      </c>
      <c r="G41" s="83">
        <f t="shared" ref="G41:I41" si="37">SUM(G42+G43+G44+G45)</f>
        <v>59232246.5</v>
      </c>
      <c r="H41" s="83">
        <f t="shared" si="37"/>
        <v>6940007</v>
      </c>
      <c r="I41" s="83">
        <f t="shared" si="37"/>
        <v>0</v>
      </c>
      <c r="J41" s="83">
        <f t="shared" si="4"/>
        <v>95804486.5</v>
      </c>
      <c r="K41" s="83">
        <f t="shared" si="5"/>
        <v>93617408.319999993</v>
      </c>
      <c r="L41" s="83">
        <f t="shared" si="6"/>
        <v>35065568.939999998</v>
      </c>
      <c r="M41" s="83">
        <f t="shared" ref="M41:O41" si="38">SUM(M42+M43+M44+M45)</f>
        <v>1015843.98</v>
      </c>
      <c r="N41" s="83">
        <f t="shared" si="38"/>
        <v>0</v>
      </c>
      <c r="O41" s="83">
        <f t="shared" si="38"/>
        <v>0</v>
      </c>
      <c r="P41" s="83">
        <f t="shared" ref="P41:P45" si="39">J41+M41</f>
        <v>96820330.480000004</v>
      </c>
      <c r="Q41" s="83">
        <f t="shared" ref="Q41:Q45" si="40">K41+N41</f>
        <v>93617408.319999993</v>
      </c>
      <c r="R41" s="83">
        <f t="shared" ref="R41:R45" si="41">L41+O41</f>
        <v>35065568.939999998</v>
      </c>
      <c r="S41" s="83">
        <f t="shared" ref="S41:U41" si="42">SUM(S42+S43+S44+S45)</f>
        <v>83918428.060000002</v>
      </c>
      <c r="T41" s="83">
        <f t="shared" si="42"/>
        <v>1921764.64</v>
      </c>
      <c r="U41" s="83">
        <f t="shared" si="42"/>
        <v>1845156.85</v>
      </c>
      <c r="V41" s="83">
        <f t="shared" ref="V41:V45" si="43">P41+S41</f>
        <v>180738758.54000002</v>
      </c>
      <c r="W41" s="83">
        <f t="shared" ref="W41:W45" si="44">Q41+T41</f>
        <v>95539172.959999993</v>
      </c>
      <c r="X41" s="83">
        <f t="shared" ref="X41:X45" si="45">R41+U41</f>
        <v>36910725.789999999</v>
      </c>
    </row>
    <row r="42" spans="1:24">
      <c r="A42" s="107" t="s">
        <v>60</v>
      </c>
      <c r="B42" s="1" t="s">
        <v>18</v>
      </c>
      <c r="C42" s="1" t="s">
        <v>20</v>
      </c>
      <c r="D42" s="79">
        <f>ведомств!J411+ведомств!J628</f>
        <v>4495610</v>
      </c>
      <c r="E42" s="79">
        <f>ведомств!K411+ведомств!K628</f>
        <v>4507434.4000000004</v>
      </c>
      <c r="F42" s="79">
        <f>ведомств!L411+ведомств!L628</f>
        <v>4619731.78</v>
      </c>
      <c r="G42" s="79">
        <f>ведомств!M411+ведомств!M628</f>
        <v>0</v>
      </c>
      <c r="H42" s="79">
        <f>ведомств!N411+ведомств!N628</f>
        <v>0</v>
      </c>
      <c r="I42" s="79">
        <f>ведомств!O411+ведомств!O628</f>
        <v>0</v>
      </c>
      <c r="J42" s="79">
        <f t="shared" si="4"/>
        <v>4495610</v>
      </c>
      <c r="K42" s="79">
        <f t="shared" si="5"/>
        <v>4507434.4000000004</v>
      </c>
      <c r="L42" s="79">
        <f t="shared" si="6"/>
        <v>4619731.78</v>
      </c>
      <c r="M42" s="79">
        <f>ведомств!S411+ведомств!S628</f>
        <v>0</v>
      </c>
      <c r="N42" s="79">
        <f>ведомств!T411+ведомств!T628</f>
        <v>0</v>
      </c>
      <c r="O42" s="79">
        <f>ведомств!U411+ведомств!U628</f>
        <v>0</v>
      </c>
      <c r="P42" s="79">
        <f t="shared" si="39"/>
        <v>4495610</v>
      </c>
      <c r="Q42" s="79">
        <f t="shared" si="40"/>
        <v>4507434.4000000004</v>
      </c>
      <c r="R42" s="79">
        <f t="shared" si="41"/>
        <v>4619731.78</v>
      </c>
      <c r="S42" s="79">
        <f>ведомств!Y411+ведомств!Y628</f>
        <v>1350000</v>
      </c>
      <c r="T42" s="79">
        <f>ведомств!Z411+ведомств!Z628</f>
        <v>0</v>
      </c>
      <c r="U42" s="79">
        <f>ведомств!AA411+ведомств!AA628</f>
        <v>0</v>
      </c>
      <c r="V42" s="79">
        <f t="shared" si="43"/>
        <v>5845610</v>
      </c>
      <c r="W42" s="79">
        <f t="shared" si="44"/>
        <v>4507434.4000000004</v>
      </c>
      <c r="X42" s="79">
        <f t="shared" si="45"/>
        <v>4619731.78</v>
      </c>
    </row>
    <row r="43" spans="1:24">
      <c r="A43" s="107" t="s">
        <v>46</v>
      </c>
      <c r="B43" s="1" t="s">
        <v>18</v>
      </c>
      <c r="C43" s="1" t="s">
        <v>17</v>
      </c>
      <c r="D43" s="79">
        <f>ведомств!J639+ведомств!J428</f>
        <v>9120230</v>
      </c>
      <c r="E43" s="79">
        <f>ведомств!K639+ведомств!K428</f>
        <v>61620657.920000002</v>
      </c>
      <c r="F43" s="79">
        <f>ведомств!L639+ведомств!L428</f>
        <v>9542708.7799999993</v>
      </c>
      <c r="G43" s="79">
        <f>ведомств!M639+ведомств!M428</f>
        <v>59232246.5</v>
      </c>
      <c r="H43" s="79">
        <f>ведомств!N639+ведомств!N428</f>
        <v>6940007</v>
      </c>
      <c r="I43" s="79">
        <f>ведомств!O639+ведомств!O428</f>
        <v>0</v>
      </c>
      <c r="J43" s="79">
        <f t="shared" si="4"/>
        <v>68352476.5</v>
      </c>
      <c r="K43" s="79">
        <f t="shared" si="5"/>
        <v>68560664.920000002</v>
      </c>
      <c r="L43" s="79">
        <f t="shared" si="6"/>
        <v>9542708.7799999993</v>
      </c>
      <c r="M43" s="79">
        <f>ведомств!S639+ведомств!S428</f>
        <v>106000</v>
      </c>
      <c r="N43" s="79">
        <f>ведомств!T639+ведомств!T428</f>
        <v>0</v>
      </c>
      <c r="O43" s="79">
        <f>ведомств!U639+ведомств!U428</f>
        <v>0</v>
      </c>
      <c r="P43" s="79">
        <f t="shared" si="39"/>
        <v>68458476.5</v>
      </c>
      <c r="Q43" s="79">
        <f t="shared" si="40"/>
        <v>68560664.920000002</v>
      </c>
      <c r="R43" s="79">
        <f t="shared" si="41"/>
        <v>9542708.7799999993</v>
      </c>
      <c r="S43" s="79">
        <f>ведомств!Y639+ведомств!Y428</f>
        <v>1954870</v>
      </c>
      <c r="T43" s="79">
        <f>ведомств!Z639+ведомств!Z428</f>
        <v>0</v>
      </c>
      <c r="U43" s="79">
        <f>ведомств!AA639+ведомств!AA428</f>
        <v>0</v>
      </c>
      <c r="V43" s="79">
        <f t="shared" si="43"/>
        <v>70413346.5</v>
      </c>
      <c r="W43" s="79">
        <f t="shared" si="44"/>
        <v>68560664.920000002</v>
      </c>
      <c r="X43" s="79">
        <f t="shared" si="45"/>
        <v>9542708.7799999993</v>
      </c>
    </row>
    <row r="44" spans="1:24">
      <c r="A44" s="53" t="s">
        <v>66</v>
      </c>
      <c r="B44" s="1" t="s">
        <v>18</v>
      </c>
      <c r="C44" s="1" t="s">
        <v>13</v>
      </c>
      <c r="D44" s="79">
        <f>ведомств!J663</f>
        <v>22956400</v>
      </c>
      <c r="E44" s="79">
        <f>ведомств!K663</f>
        <v>20549309</v>
      </c>
      <c r="F44" s="79">
        <f>ведомств!L663</f>
        <v>20903128.380000003</v>
      </c>
      <c r="G44" s="79">
        <f>ведомств!M663</f>
        <v>0</v>
      </c>
      <c r="H44" s="79">
        <f>ведомств!N663</f>
        <v>0</v>
      </c>
      <c r="I44" s="79">
        <f>ведомств!O663</f>
        <v>0</v>
      </c>
      <c r="J44" s="79">
        <f t="shared" si="4"/>
        <v>22956400</v>
      </c>
      <c r="K44" s="79">
        <f t="shared" si="5"/>
        <v>20549309</v>
      </c>
      <c r="L44" s="79">
        <f t="shared" si="6"/>
        <v>20903128.380000003</v>
      </c>
      <c r="M44" s="79">
        <f>ведомств!S663</f>
        <v>909843.98</v>
      </c>
      <c r="N44" s="79">
        <f>ведомств!T663</f>
        <v>0</v>
      </c>
      <c r="O44" s="79">
        <f>ведомств!U663</f>
        <v>0</v>
      </c>
      <c r="P44" s="79">
        <f t="shared" si="39"/>
        <v>23866243.98</v>
      </c>
      <c r="Q44" s="79">
        <f t="shared" si="40"/>
        <v>20549309</v>
      </c>
      <c r="R44" s="79">
        <f t="shared" si="41"/>
        <v>20903128.380000003</v>
      </c>
      <c r="S44" s="79">
        <f>ведомств!Y663</f>
        <v>8282153</v>
      </c>
      <c r="T44" s="79">
        <f>ведомств!Z663</f>
        <v>1921764.64</v>
      </c>
      <c r="U44" s="79">
        <f>ведомств!AA663</f>
        <v>1845156.85</v>
      </c>
      <c r="V44" s="79">
        <f t="shared" si="43"/>
        <v>32148396.98</v>
      </c>
      <c r="W44" s="79">
        <f t="shared" si="44"/>
        <v>22471073.640000001</v>
      </c>
      <c r="X44" s="79">
        <f t="shared" si="45"/>
        <v>22748285.230000004</v>
      </c>
    </row>
    <row r="45" spans="1:24">
      <c r="A45" s="107" t="s">
        <v>210</v>
      </c>
      <c r="B45" s="1" t="s">
        <v>18</v>
      </c>
      <c r="C45" s="1" t="s">
        <v>18</v>
      </c>
      <c r="D45" s="79"/>
      <c r="E45" s="79"/>
      <c r="F45" s="79"/>
      <c r="G45" s="79"/>
      <c r="H45" s="79"/>
      <c r="I45" s="79"/>
      <c r="J45" s="79">
        <f t="shared" si="4"/>
        <v>0</v>
      </c>
      <c r="K45" s="79">
        <f t="shared" si="5"/>
        <v>0</v>
      </c>
      <c r="L45" s="79">
        <f t="shared" si="6"/>
        <v>0</v>
      </c>
      <c r="M45" s="79"/>
      <c r="N45" s="79"/>
      <c r="O45" s="79"/>
      <c r="P45" s="79">
        <f t="shared" si="39"/>
        <v>0</v>
      </c>
      <c r="Q45" s="79">
        <f t="shared" si="40"/>
        <v>0</v>
      </c>
      <c r="R45" s="79">
        <f t="shared" si="41"/>
        <v>0</v>
      </c>
      <c r="S45" s="79">
        <f>ведомств!Y758</f>
        <v>72331405.060000002</v>
      </c>
      <c r="T45" s="79">
        <f>ведомств!Z758</f>
        <v>0</v>
      </c>
      <c r="U45" s="79">
        <f>ведомств!AA758</f>
        <v>0</v>
      </c>
      <c r="V45" s="79">
        <f t="shared" si="43"/>
        <v>72331405.060000002</v>
      </c>
      <c r="W45" s="79">
        <f t="shared" si="44"/>
        <v>0</v>
      </c>
      <c r="X45" s="79">
        <f t="shared" si="45"/>
        <v>0</v>
      </c>
    </row>
    <row r="46" spans="1:24">
      <c r="A46" s="53"/>
      <c r="B46" s="1"/>
      <c r="C46" s="1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</row>
    <row r="47" spans="1:24" ht="12" customHeight="1">
      <c r="A47" s="4" t="s">
        <v>63</v>
      </c>
      <c r="B47" s="14" t="s">
        <v>3</v>
      </c>
      <c r="C47" s="1"/>
      <c r="D47" s="83">
        <f>D49</f>
        <v>10890200</v>
      </c>
      <c r="E47" s="83">
        <f t="shared" ref="E47:F47" si="46">E49</f>
        <v>10721500</v>
      </c>
      <c r="F47" s="83">
        <f t="shared" si="46"/>
        <v>10721500</v>
      </c>
      <c r="G47" s="83">
        <f t="shared" ref="G47:I47" si="47">G49</f>
        <v>0</v>
      </c>
      <c r="H47" s="83">
        <f t="shared" si="47"/>
        <v>0</v>
      </c>
      <c r="I47" s="83">
        <f t="shared" si="47"/>
        <v>0</v>
      </c>
      <c r="J47" s="83">
        <f t="shared" si="4"/>
        <v>10890200</v>
      </c>
      <c r="K47" s="83">
        <f t="shared" si="5"/>
        <v>10721500</v>
      </c>
      <c r="L47" s="83">
        <f t="shared" si="6"/>
        <v>10721500</v>
      </c>
      <c r="M47" s="83">
        <f t="shared" ref="M47:O47" si="48">M49</f>
        <v>26982366.039999999</v>
      </c>
      <c r="N47" s="83">
        <f t="shared" si="48"/>
        <v>0</v>
      </c>
      <c r="O47" s="83">
        <f t="shared" si="48"/>
        <v>0</v>
      </c>
      <c r="P47" s="83">
        <f t="shared" ref="P47:P49" si="49">J47+M47</f>
        <v>37872566.039999999</v>
      </c>
      <c r="Q47" s="83">
        <f t="shared" ref="Q47:Q49" si="50">K47+N47</f>
        <v>10721500</v>
      </c>
      <c r="R47" s="83">
        <f t="shared" ref="R47:R49" si="51">L47+O47</f>
        <v>10721500</v>
      </c>
      <c r="S47" s="83">
        <f t="shared" ref="S47:U47" si="52">S49</f>
        <v>0</v>
      </c>
      <c r="T47" s="83">
        <f t="shared" si="52"/>
        <v>0</v>
      </c>
      <c r="U47" s="83">
        <f t="shared" si="52"/>
        <v>0</v>
      </c>
      <c r="V47" s="83">
        <f t="shared" ref="V47:V49" si="53">P47+S47</f>
        <v>37872566.039999999</v>
      </c>
      <c r="W47" s="83">
        <f t="shared" ref="W47:W49" si="54">Q47+T47</f>
        <v>10721500</v>
      </c>
      <c r="X47" s="83">
        <f t="shared" ref="X47:X49" si="55">R47+U47</f>
        <v>10721500</v>
      </c>
    </row>
    <row r="48" spans="1:24" ht="12" hidden="1" customHeight="1">
      <c r="A48" s="2" t="s">
        <v>64</v>
      </c>
      <c r="B48" s="1" t="s">
        <v>3</v>
      </c>
      <c r="C48" s="1" t="s">
        <v>13</v>
      </c>
      <c r="D48" s="79" t="e">
        <f>#REF!+#REF!</f>
        <v>#REF!</v>
      </c>
      <c r="E48" s="79" t="e">
        <f>#REF!+#REF!</f>
        <v>#REF!</v>
      </c>
      <c r="F48" s="79" t="e">
        <f>#REF!+#REF!</f>
        <v>#REF!</v>
      </c>
      <c r="G48" s="79" t="e">
        <f>#REF!+#REF!</f>
        <v>#REF!</v>
      </c>
      <c r="H48" s="79" t="e">
        <f>#REF!+#REF!</f>
        <v>#REF!</v>
      </c>
      <c r="I48" s="79" t="e">
        <f>#REF!+#REF!</f>
        <v>#REF!</v>
      </c>
      <c r="J48" s="79" t="e">
        <f t="shared" si="4"/>
        <v>#REF!</v>
      </c>
      <c r="K48" s="79" t="e">
        <f t="shared" si="5"/>
        <v>#REF!</v>
      </c>
      <c r="L48" s="79" t="e">
        <f t="shared" si="6"/>
        <v>#REF!</v>
      </c>
      <c r="M48" s="79" t="e">
        <f>#REF!+#REF!</f>
        <v>#REF!</v>
      </c>
      <c r="N48" s="79" t="e">
        <f>#REF!+#REF!</f>
        <v>#REF!</v>
      </c>
      <c r="O48" s="79" t="e">
        <f>#REF!+#REF!</f>
        <v>#REF!</v>
      </c>
      <c r="P48" s="79" t="e">
        <f t="shared" si="49"/>
        <v>#REF!</v>
      </c>
      <c r="Q48" s="79" t="e">
        <f t="shared" si="50"/>
        <v>#REF!</v>
      </c>
      <c r="R48" s="79" t="e">
        <f t="shared" si="51"/>
        <v>#REF!</v>
      </c>
      <c r="S48" s="79" t="e">
        <f>#REF!+#REF!</f>
        <v>#REF!</v>
      </c>
      <c r="T48" s="79" t="e">
        <f>#REF!+#REF!</f>
        <v>#REF!</v>
      </c>
      <c r="U48" s="79" t="e">
        <f>#REF!+#REF!</f>
        <v>#REF!</v>
      </c>
      <c r="V48" s="79" t="e">
        <f t="shared" si="53"/>
        <v>#REF!</v>
      </c>
      <c r="W48" s="79" t="e">
        <f t="shared" si="54"/>
        <v>#REF!</v>
      </c>
      <c r="X48" s="79" t="e">
        <f t="shared" si="55"/>
        <v>#REF!</v>
      </c>
    </row>
    <row r="49" spans="1:24">
      <c r="A49" s="2" t="s">
        <v>196</v>
      </c>
      <c r="B49" s="1" t="s">
        <v>3</v>
      </c>
      <c r="C49" s="1" t="s">
        <v>18</v>
      </c>
      <c r="D49" s="79">
        <f>ведомств!J765</f>
        <v>10890200</v>
      </c>
      <c r="E49" s="79">
        <f>ведомств!K765</f>
        <v>10721500</v>
      </c>
      <c r="F49" s="79">
        <f>ведомств!L765</f>
        <v>10721500</v>
      </c>
      <c r="G49" s="79">
        <f>ведомств!M765</f>
        <v>0</v>
      </c>
      <c r="H49" s="79">
        <f>ведомств!N765</f>
        <v>0</v>
      </c>
      <c r="I49" s="79">
        <f>ведомств!O765</f>
        <v>0</v>
      </c>
      <c r="J49" s="79">
        <f t="shared" si="4"/>
        <v>10890200</v>
      </c>
      <c r="K49" s="79">
        <f t="shared" si="5"/>
        <v>10721500</v>
      </c>
      <c r="L49" s="79">
        <f t="shared" si="6"/>
        <v>10721500</v>
      </c>
      <c r="M49" s="79">
        <f>ведомств!S765</f>
        <v>26982366.039999999</v>
      </c>
      <c r="N49" s="79">
        <f>ведомств!T765</f>
        <v>0</v>
      </c>
      <c r="O49" s="79">
        <f>ведомств!U765</f>
        <v>0</v>
      </c>
      <c r="P49" s="79">
        <f t="shared" si="49"/>
        <v>37872566.039999999</v>
      </c>
      <c r="Q49" s="79">
        <f t="shared" si="50"/>
        <v>10721500</v>
      </c>
      <c r="R49" s="79">
        <f t="shared" si="51"/>
        <v>10721500</v>
      </c>
      <c r="S49" s="79">
        <f>ведомств!Y765</f>
        <v>0</v>
      </c>
      <c r="T49" s="79">
        <f>ведомств!Z765</f>
        <v>0</v>
      </c>
      <c r="U49" s="79">
        <f>ведомств!AA765</f>
        <v>0</v>
      </c>
      <c r="V49" s="79">
        <f t="shared" si="53"/>
        <v>37872566.039999999</v>
      </c>
      <c r="W49" s="79">
        <f t="shared" si="54"/>
        <v>10721500</v>
      </c>
      <c r="X49" s="79">
        <f t="shared" si="55"/>
        <v>10721500</v>
      </c>
    </row>
    <row r="50" spans="1:24">
      <c r="A50" s="53"/>
      <c r="B50" s="1"/>
      <c r="C50" s="1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</row>
    <row r="51" spans="1:24">
      <c r="A51" s="4" t="s">
        <v>24</v>
      </c>
      <c r="B51" s="15" t="s">
        <v>2</v>
      </c>
      <c r="C51" s="1"/>
      <c r="D51" s="83">
        <f>D52+D53+D54+D55+D56</f>
        <v>537288557.19999993</v>
      </c>
      <c r="E51" s="83">
        <f t="shared" ref="E51:F51" si="56">E52+E53+E54+E55+E56</f>
        <v>572184225.69999993</v>
      </c>
      <c r="F51" s="83">
        <f t="shared" si="56"/>
        <v>542912350.17000008</v>
      </c>
      <c r="G51" s="83">
        <f t="shared" ref="G51:I51" si="57">G52+G53+G54+G55+G56</f>
        <v>35168239.960000001</v>
      </c>
      <c r="H51" s="83">
        <f t="shared" si="57"/>
        <v>1246313.4900000002</v>
      </c>
      <c r="I51" s="83">
        <f t="shared" si="57"/>
        <v>1281230.4900000002</v>
      </c>
      <c r="J51" s="83">
        <f t="shared" si="4"/>
        <v>572456797.15999997</v>
      </c>
      <c r="K51" s="83">
        <f t="shared" si="5"/>
        <v>573430539.18999994</v>
      </c>
      <c r="L51" s="83">
        <f t="shared" si="6"/>
        <v>544193580.66000009</v>
      </c>
      <c r="M51" s="83">
        <f t="shared" ref="M51:O51" si="58">M52+M53+M54+M55+M56</f>
        <v>647010</v>
      </c>
      <c r="N51" s="83">
        <f t="shared" si="58"/>
        <v>78714252.879999995</v>
      </c>
      <c r="O51" s="83">
        <f t="shared" si="58"/>
        <v>0</v>
      </c>
      <c r="P51" s="83">
        <f t="shared" ref="P51:P56" si="59">J51+M51</f>
        <v>573103807.15999997</v>
      </c>
      <c r="Q51" s="83">
        <f t="shared" ref="Q51:Q56" si="60">K51+N51</f>
        <v>652144792.06999993</v>
      </c>
      <c r="R51" s="83">
        <f t="shared" ref="R51:R56" si="61">L51+O51</f>
        <v>544193580.66000009</v>
      </c>
      <c r="S51" s="83">
        <f t="shared" ref="S51:U51" si="62">S52+S53+S54+S55+S56</f>
        <v>-36712380</v>
      </c>
      <c r="T51" s="83">
        <f t="shared" si="62"/>
        <v>-37197328</v>
      </c>
      <c r="U51" s="83">
        <f t="shared" si="62"/>
        <v>0</v>
      </c>
      <c r="V51" s="83">
        <f t="shared" ref="V51:V56" si="63">P51+S51</f>
        <v>536391427.15999997</v>
      </c>
      <c r="W51" s="83">
        <f t="shared" ref="W51:W56" si="64">Q51+T51</f>
        <v>614947464.06999993</v>
      </c>
      <c r="X51" s="83">
        <f t="shared" ref="X51:X56" si="65">R51+U51</f>
        <v>544193580.66000009</v>
      </c>
    </row>
    <row r="52" spans="1:24">
      <c r="A52" s="55" t="s">
        <v>8</v>
      </c>
      <c r="B52" s="56" t="s">
        <v>2</v>
      </c>
      <c r="C52" s="56" t="s">
        <v>20</v>
      </c>
      <c r="D52" s="79">
        <f>ведомств!J164</f>
        <v>107891000</v>
      </c>
      <c r="E52" s="79">
        <f>ведомств!K164</f>
        <v>109447667.88</v>
      </c>
      <c r="F52" s="79">
        <f>ведомств!L164</f>
        <v>110931234.96000001</v>
      </c>
      <c r="G52" s="79">
        <f>ведомств!M164</f>
        <v>0</v>
      </c>
      <c r="H52" s="79">
        <f>ведомств!N164</f>
        <v>0</v>
      </c>
      <c r="I52" s="79">
        <f>ведомств!O164</f>
        <v>0</v>
      </c>
      <c r="J52" s="79">
        <f t="shared" si="4"/>
        <v>107891000</v>
      </c>
      <c r="K52" s="79">
        <f t="shared" si="5"/>
        <v>109447667.88</v>
      </c>
      <c r="L52" s="79">
        <f t="shared" si="6"/>
        <v>110931234.96000001</v>
      </c>
      <c r="M52" s="79">
        <f>ведомств!S164</f>
        <v>0</v>
      </c>
      <c r="N52" s="79">
        <f>ведомств!T164</f>
        <v>0</v>
      </c>
      <c r="O52" s="79">
        <f>ведомств!U164</f>
        <v>0</v>
      </c>
      <c r="P52" s="79">
        <f t="shared" si="59"/>
        <v>107891000</v>
      </c>
      <c r="Q52" s="79">
        <f t="shared" si="60"/>
        <v>109447667.88</v>
      </c>
      <c r="R52" s="79">
        <f t="shared" si="61"/>
        <v>110931234.96000001</v>
      </c>
      <c r="S52" s="79">
        <f>ведомств!Y164</f>
        <v>-8500000</v>
      </c>
      <c r="T52" s="79">
        <f>ведомств!Z164</f>
        <v>0</v>
      </c>
      <c r="U52" s="79">
        <f>ведомств!AA164</f>
        <v>0</v>
      </c>
      <c r="V52" s="79">
        <f t="shared" si="63"/>
        <v>99391000</v>
      </c>
      <c r="W52" s="79">
        <f t="shared" si="64"/>
        <v>109447667.88</v>
      </c>
      <c r="X52" s="79">
        <f t="shared" si="65"/>
        <v>110931234.96000001</v>
      </c>
    </row>
    <row r="53" spans="1:24">
      <c r="A53" s="2" t="s">
        <v>25</v>
      </c>
      <c r="B53" s="1" t="s">
        <v>2</v>
      </c>
      <c r="C53" s="1" t="s">
        <v>17</v>
      </c>
      <c r="D53" s="79">
        <f>ведомств!J180+ведомств!J775</f>
        <v>353205099.51999998</v>
      </c>
      <c r="E53" s="79">
        <f>ведомств!K180+ведомств!K775</f>
        <v>356701520.27999997</v>
      </c>
      <c r="F53" s="79">
        <f>ведомств!L180+ведомств!L775</f>
        <v>361794397.63999999</v>
      </c>
      <c r="G53" s="79">
        <f>ведомств!M180+ведомств!M775</f>
        <v>3487613.79</v>
      </c>
      <c r="H53" s="79">
        <f>ведомств!N180+ведомств!N775</f>
        <v>3214138.0300000003</v>
      </c>
      <c r="I53" s="79">
        <f>ведомств!O180+ведомств!O775</f>
        <v>3214138.0300000003</v>
      </c>
      <c r="J53" s="79">
        <f t="shared" si="4"/>
        <v>356692713.31</v>
      </c>
      <c r="K53" s="79">
        <f t="shared" si="5"/>
        <v>359915658.30999994</v>
      </c>
      <c r="L53" s="79">
        <f t="shared" si="6"/>
        <v>365008535.66999996</v>
      </c>
      <c r="M53" s="79">
        <f>ведомств!S180+ведомств!S775</f>
        <v>647010</v>
      </c>
      <c r="N53" s="79">
        <f>ведомств!T180+ведомств!T775</f>
        <v>78714252.879999995</v>
      </c>
      <c r="O53" s="79">
        <f>ведомств!U180+ведомств!U775</f>
        <v>0</v>
      </c>
      <c r="P53" s="79">
        <f t="shared" si="59"/>
        <v>357339723.31</v>
      </c>
      <c r="Q53" s="79">
        <f t="shared" si="60"/>
        <v>438629911.18999994</v>
      </c>
      <c r="R53" s="79">
        <f t="shared" si="61"/>
        <v>365008535.66999996</v>
      </c>
      <c r="S53" s="79">
        <f>ведомств!Y180+ведомств!Y775</f>
        <v>10582847</v>
      </c>
      <c r="T53" s="79">
        <f>ведомств!Z180+ведомств!Z775</f>
        <v>0</v>
      </c>
      <c r="U53" s="79">
        <f>ведомств!AA180+ведомств!AA775</f>
        <v>0</v>
      </c>
      <c r="V53" s="79">
        <f t="shared" si="63"/>
        <v>367922570.31</v>
      </c>
      <c r="W53" s="79">
        <f t="shared" si="64"/>
        <v>438629911.18999994</v>
      </c>
      <c r="X53" s="79">
        <f t="shared" si="65"/>
        <v>365008535.66999996</v>
      </c>
    </row>
    <row r="54" spans="1:24">
      <c r="A54" s="2" t="s">
        <v>186</v>
      </c>
      <c r="B54" s="1" t="s">
        <v>2</v>
      </c>
      <c r="C54" s="1" t="s">
        <v>13</v>
      </c>
      <c r="D54" s="79">
        <f>ведомств!J34+ведомств!J228</f>
        <v>49669495</v>
      </c>
      <c r="E54" s="79">
        <f>ведомств!K34+ведомств!K228</f>
        <v>78900356.219999999</v>
      </c>
      <c r="F54" s="79">
        <f>ведомств!L34+ведомств!L228</f>
        <v>42771311.93</v>
      </c>
      <c r="G54" s="79">
        <f>ведомств!M34+ведомств!M228</f>
        <v>33296429</v>
      </c>
      <c r="H54" s="79">
        <f>ведомств!N34+ведомств!N228</f>
        <v>-34917</v>
      </c>
      <c r="I54" s="79">
        <f>ведомств!O34+ведомств!O228</f>
        <v>0</v>
      </c>
      <c r="J54" s="79">
        <f t="shared" si="4"/>
        <v>82965924</v>
      </c>
      <c r="K54" s="79">
        <f t="shared" si="5"/>
        <v>78865439.219999999</v>
      </c>
      <c r="L54" s="79">
        <f t="shared" si="6"/>
        <v>42771311.93</v>
      </c>
      <c r="M54" s="79">
        <f>ведомств!S34+ведомств!S228</f>
        <v>0</v>
      </c>
      <c r="N54" s="79">
        <f>ведомств!T34+ведомств!T228</f>
        <v>0</v>
      </c>
      <c r="O54" s="79">
        <f>ведомств!U34+ведомств!U228</f>
        <v>0</v>
      </c>
      <c r="P54" s="79">
        <f t="shared" si="59"/>
        <v>82965924</v>
      </c>
      <c r="Q54" s="79">
        <f t="shared" si="60"/>
        <v>78865439.219999999</v>
      </c>
      <c r="R54" s="79">
        <f t="shared" si="61"/>
        <v>42771311.93</v>
      </c>
      <c r="S54" s="79">
        <f>ведомств!Y34+ведомств!Y228</f>
        <v>-38979096</v>
      </c>
      <c r="T54" s="79">
        <f>ведомств!Z34+ведомств!Z228</f>
        <v>-37197328</v>
      </c>
      <c r="U54" s="79">
        <f>ведомств!AA34+ведомств!AA228</f>
        <v>0</v>
      </c>
      <c r="V54" s="79">
        <f t="shared" si="63"/>
        <v>43986828</v>
      </c>
      <c r="W54" s="79">
        <f t="shared" si="64"/>
        <v>41668111.219999999</v>
      </c>
      <c r="X54" s="79">
        <f t="shared" si="65"/>
        <v>42771311.93</v>
      </c>
    </row>
    <row r="55" spans="1:24">
      <c r="A55" s="2" t="s">
        <v>183</v>
      </c>
      <c r="B55" s="1" t="s">
        <v>2</v>
      </c>
      <c r="C55" s="1" t="s">
        <v>2</v>
      </c>
      <c r="D55" s="79">
        <f>ведомств!J56+ведомств!J268</f>
        <v>1835802.83</v>
      </c>
      <c r="E55" s="79">
        <f>ведомств!K56+ведомств!K268</f>
        <v>2152907.54</v>
      </c>
      <c r="F55" s="79">
        <f>ведомств!L56+ведомств!L268</f>
        <v>2152907.54</v>
      </c>
      <c r="G55" s="79">
        <f>ведомств!M56+ведомств!M268</f>
        <v>-1615802.83</v>
      </c>
      <c r="H55" s="79">
        <f>ведомств!N56+ведомств!N268</f>
        <v>-1932907.54</v>
      </c>
      <c r="I55" s="79">
        <f>ведомств!O56+ведомств!O268</f>
        <v>-1932907.54</v>
      </c>
      <c r="J55" s="79">
        <f t="shared" si="4"/>
        <v>220000</v>
      </c>
      <c r="K55" s="79">
        <f t="shared" si="5"/>
        <v>220000</v>
      </c>
      <c r="L55" s="79">
        <f t="shared" si="6"/>
        <v>220000</v>
      </c>
      <c r="M55" s="79">
        <f>ведомств!S56+ведомств!S268</f>
        <v>0</v>
      </c>
      <c r="N55" s="79">
        <f>ведомств!T56+ведомств!T268</f>
        <v>0</v>
      </c>
      <c r="O55" s="79">
        <f>ведомств!U56+ведомств!U268</f>
        <v>0</v>
      </c>
      <c r="P55" s="79">
        <f t="shared" si="59"/>
        <v>220000</v>
      </c>
      <c r="Q55" s="79">
        <f t="shared" si="60"/>
        <v>220000</v>
      </c>
      <c r="R55" s="79">
        <f t="shared" si="61"/>
        <v>220000</v>
      </c>
      <c r="S55" s="79">
        <f>ведомств!Y56+ведомств!Y268</f>
        <v>183869</v>
      </c>
      <c r="T55" s="79">
        <f>ведомств!Z56+ведомств!Z268</f>
        <v>0</v>
      </c>
      <c r="U55" s="79">
        <f>ведомств!AA56+ведомств!AA268</f>
        <v>0</v>
      </c>
      <c r="V55" s="79">
        <f t="shared" si="63"/>
        <v>403869</v>
      </c>
      <c r="W55" s="79">
        <f t="shared" si="64"/>
        <v>220000</v>
      </c>
      <c r="X55" s="79">
        <f t="shared" si="65"/>
        <v>220000</v>
      </c>
    </row>
    <row r="56" spans="1:24">
      <c r="A56" s="2" t="s">
        <v>35</v>
      </c>
      <c r="B56" s="1" t="s">
        <v>2</v>
      </c>
      <c r="C56" s="1" t="s">
        <v>14</v>
      </c>
      <c r="D56" s="79">
        <f>ведомств!J275</f>
        <v>24687159.850000001</v>
      </c>
      <c r="E56" s="79">
        <f>ведомств!K275</f>
        <v>24981773.779999997</v>
      </c>
      <c r="F56" s="79">
        <f>ведомств!L275</f>
        <v>25262498.100000001</v>
      </c>
      <c r="G56" s="79">
        <f>ведомств!M275</f>
        <v>0</v>
      </c>
      <c r="H56" s="79">
        <f>ведомств!N275</f>
        <v>0</v>
      </c>
      <c r="I56" s="79">
        <f>ведомств!O275</f>
        <v>0</v>
      </c>
      <c r="J56" s="79">
        <f t="shared" si="4"/>
        <v>24687159.850000001</v>
      </c>
      <c r="K56" s="79">
        <f t="shared" si="5"/>
        <v>24981773.779999997</v>
      </c>
      <c r="L56" s="79">
        <f t="shared" si="6"/>
        <v>25262498.100000001</v>
      </c>
      <c r="M56" s="79">
        <f>ведомств!S275</f>
        <v>0</v>
      </c>
      <c r="N56" s="79">
        <f>ведомств!T275</f>
        <v>0</v>
      </c>
      <c r="O56" s="79">
        <f>ведомств!U275</f>
        <v>0</v>
      </c>
      <c r="P56" s="79">
        <f t="shared" si="59"/>
        <v>24687159.850000001</v>
      </c>
      <c r="Q56" s="79">
        <f t="shared" si="60"/>
        <v>24981773.779999997</v>
      </c>
      <c r="R56" s="79">
        <f t="shared" si="61"/>
        <v>25262498.100000001</v>
      </c>
      <c r="S56" s="79">
        <f>ведомств!Y275</f>
        <v>0</v>
      </c>
      <c r="T56" s="79">
        <f>ведомств!Z275</f>
        <v>0</v>
      </c>
      <c r="U56" s="79">
        <f>ведомств!AA275</f>
        <v>0</v>
      </c>
      <c r="V56" s="79">
        <f t="shared" si="63"/>
        <v>24687159.850000001</v>
      </c>
      <c r="W56" s="79">
        <f t="shared" si="64"/>
        <v>24981773.779999997</v>
      </c>
      <c r="X56" s="79">
        <f t="shared" si="65"/>
        <v>25262498.100000001</v>
      </c>
    </row>
    <row r="57" spans="1:24" ht="13.5" customHeight="1">
      <c r="A57" s="53"/>
      <c r="B57" s="36"/>
      <c r="C57" s="36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</row>
    <row r="58" spans="1:24">
      <c r="A58" s="4" t="s">
        <v>184</v>
      </c>
      <c r="B58" s="15" t="s">
        <v>27</v>
      </c>
      <c r="C58" s="1"/>
      <c r="D58" s="83">
        <f>D59+D60</f>
        <v>128091604.80000001</v>
      </c>
      <c r="E58" s="83">
        <f t="shared" ref="E58:F58" si="66">E59+E60</f>
        <v>130637536.60999998</v>
      </c>
      <c r="F58" s="83">
        <f t="shared" si="66"/>
        <v>132981649.48</v>
      </c>
      <c r="G58" s="83">
        <f t="shared" ref="G58:I58" si="67">G59+G60</f>
        <v>3485.94</v>
      </c>
      <c r="H58" s="83">
        <f t="shared" si="67"/>
        <v>3241.21</v>
      </c>
      <c r="I58" s="83">
        <f t="shared" si="67"/>
        <v>222912.54</v>
      </c>
      <c r="J58" s="83">
        <f t="shared" si="4"/>
        <v>128095090.74000001</v>
      </c>
      <c r="K58" s="83">
        <f t="shared" si="5"/>
        <v>130640777.81999998</v>
      </c>
      <c r="L58" s="83">
        <f t="shared" si="6"/>
        <v>133204562.02000001</v>
      </c>
      <c r="M58" s="83">
        <f t="shared" ref="M58:O58" si="68">M59+M60</f>
        <v>100283</v>
      </c>
      <c r="N58" s="83">
        <f t="shared" si="68"/>
        <v>0</v>
      </c>
      <c r="O58" s="83">
        <f t="shared" si="68"/>
        <v>0</v>
      </c>
      <c r="P58" s="83">
        <f t="shared" ref="P58:P60" si="69">J58+M58</f>
        <v>128195373.74000001</v>
      </c>
      <c r="Q58" s="83">
        <f t="shared" ref="Q58:Q60" si="70">K58+N58</f>
        <v>130640777.81999998</v>
      </c>
      <c r="R58" s="83">
        <f t="shared" ref="R58:R60" si="71">L58+O58</f>
        <v>133204562.02000001</v>
      </c>
      <c r="S58" s="83">
        <f t="shared" ref="S58:U58" si="72">S59+S60</f>
        <v>338379.98</v>
      </c>
      <c r="T58" s="83">
        <f t="shared" si="72"/>
        <v>0</v>
      </c>
      <c r="U58" s="83">
        <f t="shared" si="72"/>
        <v>0</v>
      </c>
      <c r="V58" s="83">
        <f t="shared" ref="V58:V60" si="73">P58+S58</f>
        <v>128533753.72000001</v>
      </c>
      <c r="W58" s="83">
        <f t="shared" ref="W58:W60" si="74">Q58+T58</f>
        <v>130640777.81999998</v>
      </c>
      <c r="X58" s="83">
        <f t="shared" ref="X58:X60" si="75">R58+U58</f>
        <v>133204562.02000001</v>
      </c>
    </row>
    <row r="59" spans="1:24">
      <c r="A59" s="2" t="s">
        <v>28</v>
      </c>
      <c r="B59" s="1" t="s">
        <v>27</v>
      </c>
      <c r="C59" s="1" t="s">
        <v>20</v>
      </c>
      <c r="D59" s="79">
        <f>ведомств!J72</f>
        <v>115051604.80000001</v>
      </c>
      <c r="E59" s="79">
        <f>ведомств!K72</f>
        <v>117470776.58999999</v>
      </c>
      <c r="F59" s="79">
        <f>ведомств!L72</f>
        <v>119686661.86</v>
      </c>
      <c r="G59" s="79">
        <f>ведомств!M72</f>
        <v>3485.94</v>
      </c>
      <c r="H59" s="79">
        <f>ведомств!N72</f>
        <v>3241.21</v>
      </c>
      <c r="I59" s="79">
        <f>ведомств!O72</f>
        <v>222912.54</v>
      </c>
      <c r="J59" s="79">
        <f t="shared" si="4"/>
        <v>115055090.74000001</v>
      </c>
      <c r="K59" s="79">
        <f t="shared" si="5"/>
        <v>117474017.79999998</v>
      </c>
      <c r="L59" s="79">
        <f t="shared" si="6"/>
        <v>119909574.40000001</v>
      </c>
      <c r="M59" s="79">
        <f>ведомств!S72</f>
        <v>100283</v>
      </c>
      <c r="N59" s="79">
        <f>ведомств!T72</f>
        <v>0</v>
      </c>
      <c r="O59" s="79">
        <f>ведомств!U72</f>
        <v>0</v>
      </c>
      <c r="P59" s="79">
        <f t="shared" si="69"/>
        <v>115155373.74000001</v>
      </c>
      <c r="Q59" s="79">
        <f t="shared" si="70"/>
        <v>117474017.79999998</v>
      </c>
      <c r="R59" s="79">
        <f t="shared" si="71"/>
        <v>119909574.40000001</v>
      </c>
      <c r="S59" s="79">
        <f>ведомств!Y72</f>
        <v>338379.98</v>
      </c>
      <c r="T59" s="79">
        <f>ведомств!Z72</f>
        <v>0</v>
      </c>
      <c r="U59" s="79">
        <f>ведомств!AA72</f>
        <v>0</v>
      </c>
      <c r="V59" s="79">
        <f t="shared" si="73"/>
        <v>115493753.72000001</v>
      </c>
      <c r="W59" s="79">
        <f t="shared" si="74"/>
        <v>117474017.79999998</v>
      </c>
      <c r="X59" s="79">
        <f t="shared" si="75"/>
        <v>119909574.40000001</v>
      </c>
    </row>
    <row r="60" spans="1:24">
      <c r="A60" s="2" t="s">
        <v>185</v>
      </c>
      <c r="B60" s="1" t="s">
        <v>27</v>
      </c>
      <c r="C60" s="1" t="s">
        <v>16</v>
      </c>
      <c r="D60" s="79">
        <f>ведомств!J128</f>
        <v>13040000</v>
      </c>
      <c r="E60" s="79">
        <f>ведомств!K128</f>
        <v>13166760.02</v>
      </c>
      <c r="F60" s="79">
        <f>ведомств!L128</f>
        <v>13294987.619999999</v>
      </c>
      <c r="G60" s="79">
        <f>ведомств!M128</f>
        <v>0</v>
      </c>
      <c r="H60" s="79">
        <f>ведомств!N128</f>
        <v>0</v>
      </c>
      <c r="I60" s="79">
        <f>ведомств!O128</f>
        <v>0</v>
      </c>
      <c r="J60" s="79">
        <f t="shared" si="4"/>
        <v>13040000</v>
      </c>
      <c r="K60" s="79">
        <f t="shared" si="5"/>
        <v>13166760.02</v>
      </c>
      <c r="L60" s="79">
        <f t="shared" si="6"/>
        <v>13294987.619999999</v>
      </c>
      <c r="M60" s="79">
        <f>ведомств!S128</f>
        <v>0</v>
      </c>
      <c r="N60" s="79">
        <f>ведомств!T128</f>
        <v>0</v>
      </c>
      <c r="O60" s="79">
        <f>ведомств!U128</f>
        <v>0</v>
      </c>
      <c r="P60" s="79">
        <f t="shared" si="69"/>
        <v>13040000</v>
      </c>
      <c r="Q60" s="79">
        <f t="shared" si="70"/>
        <v>13166760.02</v>
      </c>
      <c r="R60" s="79">
        <f t="shared" si="71"/>
        <v>13294987.619999999</v>
      </c>
      <c r="S60" s="79">
        <f>ведомств!Y128</f>
        <v>0</v>
      </c>
      <c r="T60" s="79">
        <f>ведомств!Z128</f>
        <v>0</v>
      </c>
      <c r="U60" s="79">
        <f>ведомств!AA128</f>
        <v>0</v>
      </c>
      <c r="V60" s="79">
        <f t="shared" si="73"/>
        <v>13040000</v>
      </c>
      <c r="W60" s="79">
        <f t="shared" si="74"/>
        <v>13166760.02</v>
      </c>
      <c r="X60" s="79">
        <f t="shared" si="75"/>
        <v>13294987.619999999</v>
      </c>
    </row>
    <row r="61" spans="1:24">
      <c r="A61" s="53"/>
      <c r="B61" s="36"/>
      <c r="C61" s="36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</row>
    <row r="62" spans="1:24">
      <c r="A62" s="18" t="s">
        <v>121</v>
      </c>
      <c r="B62" s="14" t="s">
        <v>14</v>
      </c>
      <c r="C62" s="36"/>
      <c r="D62" s="83">
        <f>D63</f>
        <v>172500</v>
      </c>
      <c r="E62" s="83">
        <f t="shared" ref="E62:I62" si="76">E63</f>
        <v>172500</v>
      </c>
      <c r="F62" s="83">
        <f t="shared" si="76"/>
        <v>172500</v>
      </c>
      <c r="G62" s="83">
        <f t="shared" si="76"/>
        <v>0</v>
      </c>
      <c r="H62" s="83">
        <f t="shared" si="76"/>
        <v>0</v>
      </c>
      <c r="I62" s="83">
        <f t="shared" si="76"/>
        <v>0</v>
      </c>
      <c r="J62" s="83">
        <f t="shared" si="4"/>
        <v>172500</v>
      </c>
      <c r="K62" s="83">
        <f t="shared" si="5"/>
        <v>172500</v>
      </c>
      <c r="L62" s="83">
        <f t="shared" si="6"/>
        <v>172500</v>
      </c>
      <c r="M62" s="83">
        <f t="shared" ref="M62:O62" si="77">M63</f>
        <v>0</v>
      </c>
      <c r="N62" s="83">
        <f t="shared" si="77"/>
        <v>0</v>
      </c>
      <c r="O62" s="83">
        <f t="shared" si="77"/>
        <v>0</v>
      </c>
      <c r="P62" s="83">
        <f t="shared" ref="P62:P63" si="78">J62+M62</f>
        <v>172500</v>
      </c>
      <c r="Q62" s="83">
        <f t="shared" ref="Q62:Q63" si="79">K62+N62</f>
        <v>172500</v>
      </c>
      <c r="R62" s="83">
        <f t="shared" ref="R62:R63" si="80">L62+O62</f>
        <v>172500</v>
      </c>
      <c r="S62" s="83">
        <f t="shared" ref="S62:U62" si="81">S63</f>
        <v>0</v>
      </c>
      <c r="T62" s="83">
        <f t="shared" si="81"/>
        <v>0</v>
      </c>
      <c r="U62" s="83">
        <f t="shared" si="81"/>
        <v>0</v>
      </c>
      <c r="V62" s="83">
        <f t="shared" ref="V62:V63" si="82">P62+S62</f>
        <v>172500</v>
      </c>
      <c r="W62" s="83">
        <f t="shared" ref="W62:W63" si="83">Q62+T62</f>
        <v>172500</v>
      </c>
      <c r="X62" s="83">
        <f t="shared" ref="X62:X63" si="84">R62+U62</f>
        <v>172500</v>
      </c>
    </row>
    <row r="63" spans="1:24" ht="15" customHeight="1">
      <c r="A63" s="2" t="s">
        <v>122</v>
      </c>
      <c r="B63" s="56" t="s">
        <v>14</v>
      </c>
      <c r="C63" s="56" t="s">
        <v>14</v>
      </c>
      <c r="D63" s="79">
        <f>ведомств!J790</f>
        <v>172500</v>
      </c>
      <c r="E63" s="79">
        <f>ведомств!K790</f>
        <v>172500</v>
      </c>
      <c r="F63" s="79">
        <f>ведомств!L790</f>
        <v>172500</v>
      </c>
      <c r="G63" s="79">
        <f>ведомств!M790</f>
        <v>0</v>
      </c>
      <c r="H63" s="79">
        <f>ведомств!N790</f>
        <v>0</v>
      </c>
      <c r="I63" s="79">
        <f>ведомств!O790</f>
        <v>0</v>
      </c>
      <c r="J63" s="79">
        <f t="shared" si="4"/>
        <v>172500</v>
      </c>
      <c r="K63" s="79">
        <f t="shared" si="5"/>
        <v>172500</v>
      </c>
      <c r="L63" s="79">
        <f t="shared" si="6"/>
        <v>172500</v>
      </c>
      <c r="M63" s="79">
        <f>ведомств!S790</f>
        <v>0</v>
      </c>
      <c r="N63" s="79">
        <f>ведомств!T790</f>
        <v>0</v>
      </c>
      <c r="O63" s="79">
        <f>ведомств!U790</f>
        <v>0</v>
      </c>
      <c r="P63" s="79">
        <f t="shared" si="78"/>
        <v>172500</v>
      </c>
      <c r="Q63" s="79">
        <f t="shared" si="79"/>
        <v>172500</v>
      </c>
      <c r="R63" s="79">
        <f t="shared" si="80"/>
        <v>172500</v>
      </c>
      <c r="S63" s="79">
        <f>ведомств!Y790</f>
        <v>0</v>
      </c>
      <c r="T63" s="79">
        <f>ведомств!Z790</f>
        <v>0</v>
      </c>
      <c r="U63" s="79">
        <f>ведомств!AA790</f>
        <v>0</v>
      </c>
      <c r="V63" s="79">
        <f t="shared" si="82"/>
        <v>172500</v>
      </c>
      <c r="W63" s="79">
        <f t="shared" si="83"/>
        <v>172500</v>
      </c>
      <c r="X63" s="79">
        <f t="shared" si="84"/>
        <v>172500</v>
      </c>
    </row>
    <row r="64" spans="1:24">
      <c r="A64" s="53"/>
      <c r="B64" s="56"/>
      <c r="C64" s="36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</row>
    <row r="65" spans="1:24">
      <c r="A65" s="4" t="s">
        <v>5</v>
      </c>
      <c r="B65" s="15" t="s">
        <v>30</v>
      </c>
      <c r="C65" s="1"/>
      <c r="D65" s="83">
        <f>D66+D67+D68+D69</f>
        <v>19040679.739999998</v>
      </c>
      <c r="E65" s="83">
        <f t="shared" ref="E65:F65" si="85">E66+E67+E68+E69</f>
        <v>18253702.59</v>
      </c>
      <c r="F65" s="83">
        <f t="shared" si="85"/>
        <v>17990825.060000002</v>
      </c>
      <c r="G65" s="83">
        <f t="shared" ref="G65:I65" si="86">G66+G67+G68+G69</f>
        <v>-82928.179999999484</v>
      </c>
      <c r="H65" s="83">
        <f t="shared" si="86"/>
        <v>-73314.739999999962</v>
      </c>
      <c r="I65" s="83">
        <f t="shared" si="86"/>
        <v>-186180.94999999984</v>
      </c>
      <c r="J65" s="83">
        <f t="shared" si="4"/>
        <v>18957751.559999999</v>
      </c>
      <c r="K65" s="83">
        <f t="shared" si="5"/>
        <v>18180387.850000001</v>
      </c>
      <c r="L65" s="83">
        <f t="shared" si="6"/>
        <v>17804644.110000003</v>
      </c>
      <c r="M65" s="83">
        <f t="shared" ref="M65:O65" si="87">M66+M67+M68+M69</f>
        <v>0</v>
      </c>
      <c r="N65" s="83">
        <f t="shared" si="87"/>
        <v>0</v>
      </c>
      <c r="O65" s="83">
        <f t="shared" si="87"/>
        <v>0</v>
      </c>
      <c r="P65" s="83">
        <f t="shared" ref="P65:P69" si="88">J65+M65</f>
        <v>18957751.559999999</v>
      </c>
      <c r="Q65" s="83">
        <f t="shared" ref="Q65:Q69" si="89">K65+N65</f>
        <v>18180387.850000001</v>
      </c>
      <c r="R65" s="83">
        <f t="shared" ref="R65:R69" si="90">L65+O65</f>
        <v>17804644.110000003</v>
      </c>
      <c r="S65" s="83">
        <f t="shared" ref="S65:U65" si="91">S66+S67+S68+S69</f>
        <v>1799998.12</v>
      </c>
      <c r="T65" s="83">
        <f t="shared" si="91"/>
        <v>0</v>
      </c>
      <c r="U65" s="83">
        <f t="shared" si="91"/>
        <v>0</v>
      </c>
      <c r="V65" s="83">
        <f t="shared" ref="V65:V69" si="92">P65+S65</f>
        <v>20757749.68</v>
      </c>
      <c r="W65" s="83">
        <f t="shared" ref="W65:W69" si="93">Q65+T65</f>
        <v>18180387.850000001</v>
      </c>
      <c r="X65" s="83">
        <f t="shared" ref="X65:X69" si="94">R65+U65</f>
        <v>17804644.110000003</v>
      </c>
    </row>
    <row r="66" spans="1:24">
      <c r="A66" s="2" t="s">
        <v>6</v>
      </c>
      <c r="B66" s="1" t="s">
        <v>30</v>
      </c>
      <c r="C66" s="1" t="s">
        <v>20</v>
      </c>
      <c r="D66" s="79">
        <f>ведомств!J797</f>
        <v>6500000</v>
      </c>
      <c r="E66" s="79">
        <f>ведомств!K797</f>
        <v>6500000</v>
      </c>
      <c r="F66" s="79">
        <f>ведомств!L797</f>
        <v>6500000</v>
      </c>
      <c r="G66" s="79">
        <f>ведомств!M797</f>
        <v>0</v>
      </c>
      <c r="H66" s="79">
        <f>ведомств!N797</f>
        <v>0</v>
      </c>
      <c r="I66" s="79">
        <f>ведомств!O797</f>
        <v>0</v>
      </c>
      <c r="J66" s="79">
        <f t="shared" si="4"/>
        <v>6500000</v>
      </c>
      <c r="K66" s="79">
        <f t="shared" si="5"/>
        <v>6500000</v>
      </c>
      <c r="L66" s="79">
        <f t="shared" si="6"/>
        <v>6500000</v>
      </c>
      <c r="M66" s="79">
        <f>ведомств!S797</f>
        <v>0</v>
      </c>
      <c r="N66" s="79">
        <f>ведомств!T797</f>
        <v>0</v>
      </c>
      <c r="O66" s="79">
        <f>ведомств!U797</f>
        <v>0</v>
      </c>
      <c r="P66" s="79">
        <f t="shared" si="88"/>
        <v>6500000</v>
      </c>
      <c r="Q66" s="79">
        <f t="shared" si="89"/>
        <v>6500000</v>
      </c>
      <c r="R66" s="79">
        <f t="shared" si="90"/>
        <v>6500000</v>
      </c>
      <c r="S66" s="79">
        <f>ведомств!Y797</f>
        <v>0</v>
      </c>
      <c r="T66" s="79">
        <f>ведомств!Z797</f>
        <v>0</v>
      </c>
      <c r="U66" s="79">
        <f>ведомств!AA797</f>
        <v>0</v>
      </c>
      <c r="V66" s="79">
        <f t="shared" si="92"/>
        <v>6500000</v>
      </c>
      <c r="W66" s="79">
        <f t="shared" si="93"/>
        <v>6500000</v>
      </c>
      <c r="X66" s="79">
        <f t="shared" si="94"/>
        <v>6500000</v>
      </c>
    </row>
    <row r="67" spans="1:24">
      <c r="A67" s="2" t="s">
        <v>7</v>
      </c>
      <c r="B67" s="1" t="s">
        <v>30</v>
      </c>
      <c r="C67" s="1" t="s">
        <v>13</v>
      </c>
      <c r="D67" s="79">
        <f>ведомств!J803</f>
        <v>462000</v>
      </c>
      <c r="E67" s="79">
        <f>ведомств!K803</f>
        <v>462000</v>
      </c>
      <c r="F67" s="79">
        <f>ведомств!L803</f>
        <v>462000</v>
      </c>
      <c r="G67" s="79">
        <f>ведомств!M803</f>
        <v>0</v>
      </c>
      <c r="H67" s="79">
        <f>ведомств!N803</f>
        <v>0</v>
      </c>
      <c r="I67" s="79">
        <f>ведомств!O803</f>
        <v>0</v>
      </c>
      <c r="J67" s="79">
        <f t="shared" si="4"/>
        <v>462000</v>
      </c>
      <c r="K67" s="79">
        <f t="shared" si="5"/>
        <v>462000</v>
      </c>
      <c r="L67" s="79">
        <f t="shared" si="6"/>
        <v>462000</v>
      </c>
      <c r="M67" s="79">
        <f>ведомств!S803</f>
        <v>0</v>
      </c>
      <c r="N67" s="79">
        <f>ведомств!T803</f>
        <v>0</v>
      </c>
      <c r="O67" s="79">
        <f>ведомств!U803</f>
        <v>0</v>
      </c>
      <c r="P67" s="79">
        <f t="shared" si="88"/>
        <v>462000</v>
      </c>
      <c r="Q67" s="79">
        <f t="shared" si="89"/>
        <v>462000</v>
      </c>
      <c r="R67" s="79">
        <f t="shared" si="90"/>
        <v>462000</v>
      </c>
      <c r="S67" s="79">
        <f>ведомств!Y803</f>
        <v>869640.46</v>
      </c>
      <c r="T67" s="79">
        <f>ведомств!Z803</f>
        <v>0</v>
      </c>
      <c r="U67" s="79">
        <f>ведомств!AA803</f>
        <v>0</v>
      </c>
      <c r="V67" s="79">
        <f t="shared" si="92"/>
        <v>1331640.46</v>
      </c>
      <c r="W67" s="79">
        <f t="shared" si="93"/>
        <v>462000</v>
      </c>
      <c r="X67" s="79">
        <f t="shared" si="94"/>
        <v>462000</v>
      </c>
    </row>
    <row r="68" spans="1:24">
      <c r="A68" s="7" t="s">
        <v>21</v>
      </c>
      <c r="B68" s="1" t="s">
        <v>30</v>
      </c>
      <c r="C68" s="1" t="s">
        <v>16</v>
      </c>
      <c r="D68" s="79">
        <f>ведомств!J139+ведомств!J318+ведомств!J819</f>
        <v>9106611.8599999994</v>
      </c>
      <c r="E68" s="79">
        <f>ведомств!K139+ведомств!K318+ведомств!K819</f>
        <v>8124874.5600000005</v>
      </c>
      <c r="F68" s="79">
        <f>ведомств!L139+ведомств!L318+ведомств!L819</f>
        <v>7751551.8700000001</v>
      </c>
      <c r="G68" s="79">
        <f>ведомств!M139+ведомств!M318+ведомств!M819</f>
        <v>-82928.179999999484</v>
      </c>
      <c r="H68" s="79">
        <f>ведомств!N139+ведомств!N318+ведомств!N819</f>
        <v>-73314.739999999962</v>
      </c>
      <c r="I68" s="79">
        <f>ведомств!O139+ведомств!O318+ведомств!O819</f>
        <v>-186180.94999999984</v>
      </c>
      <c r="J68" s="79">
        <f t="shared" si="4"/>
        <v>9023683.6799999997</v>
      </c>
      <c r="K68" s="79">
        <f t="shared" si="5"/>
        <v>8051559.8200000003</v>
      </c>
      <c r="L68" s="79">
        <f t="shared" si="6"/>
        <v>7565370.9199999999</v>
      </c>
      <c r="M68" s="79">
        <f>ведомств!S139+ведомств!S318+ведомств!S819</f>
        <v>0</v>
      </c>
      <c r="N68" s="79">
        <f>ведомств!T139+ведомств!T318+ведомств!T819</f>
        <v>0</v>
      </c>
      <c r="O68" s="79">
        <f>ведомств!U139+ведомств!U318+ведомств!U819</f>
        <v>0</v>
      </c>
      <c r="P68" s="79">
        <f t="shared" si="88"/>
        <v>9023683.6799999997</v>
      </c>
      <c r="Q68" s="79">
        <f t="shared" si="89"/>
        <v>8051559.8200000003</v>
      </c>
      <c r="R68" s="79">
        <f t="shared" si="90"/>
        <v>7565370.9199999999</v>
      </c>
      <c r="S68" s="79">
        <f>ведомств!Y139+ведомств!Y318+ведомств!Y819</f>
        <v>930357.66000000015</v>
      </c>
      <c r="T68" s="79">
        <f>ведомств!Z139+ведомств!Z318+ведомств!Z819</f>
        <v>0</v>
      </c>
      <c r="U68" s="79">
        <f>ведомств!AA139+ведомств!AA318+ведомств!AA819</f>
        <v>0</v>
      </c>
      <c r="V68" s="79">
        <f t="shared" si="92"/>
        <v>9954041.3399999999</v>
      </c>
      <c r="W68" s="79">
        <f t="shared" si="93"/>
        <v>8051559.8200000003</v>
      </c>
      <c r="X68" s="79">
        <f t="shared" si="94"/>
        <v>7565370.9199999999</v>
      </c>
    </row>
    <row r="69" spans="1:24">
      <c r="A69" s="7" t="s">
        <v>58</v>
      </c>
      <c r="B69" s="1" t="s">
        <v>30</v>
      </c>
      <c r="C69" s="1" t="s">
        <v>3</v>
      </c>
      <c r="D69" s="79">
        <f>ведомств!J341</f>
        <v>2972067.88</v>
      </c>
      <c r="E69" s="79">
        <f>ведомств!K341</f>
        <v>3166828.03</v>
      </c>
      <c r="F69" s="79">
        <f>ведомств!L341</f>
        <v>3277273.19</v>
      </c>
      <c r="G69" s="79">
        <f>ведомств!M341</f>
        <v>0</v>
      </c>
      <c r="H69" s="79">
        <f>ведомств!N341</f>
        <v>0</v>
      </c>
      <c r="I69" s="79">
        <f>ведомств!O341</f>
        <v>0</v>
      </c>
      <c r="J69" s="79">
        <f t="shared" si="4"/>
        <v>2972067.88</v>
      </c>
      <c r="K69" s="79">
        <f t="shared" si="5"/>
        <v>3166828.03</v>
      </c>
      <c r="L69" s="79">
        <f t="shared" si="6"/>
        <v>3277273.19</v>
      </c>
      <c r="M69" s="79">
        <f>ведомств!S341</f>
        <v>0</v>
      </c>
      <c r="N69" s="79">
        <f>ведомств!T341</f>
        <v>0</v>
      </c>
      <c r="O69" s="79">
        <f>ведомств!U341</f>
        <v>0</v>
      </c>
      <c r="P69" s="79">
        <f t="shared" si="88"/>
        <v>2972067.88</v>
      </c>
      <c r="Q69" s="79">
        <f t="shared" si="89"/>
        <v>3166828.03</v>
      </c>
      <c r="R69" s="79">
        <f t="shared" si="90"/>
        <v>3277273.19</v>
      </c>
      <c r="S69" s="79">
        <f>ведомств!Y341</f>
        <v>0</v>
      </c>
      <c r="T69" s="79">
        <f>ведомств!Z341</f>
        <v>0</v>
      </c>
      <c r="U69" s="79">
        <f>ведомств!AA341</f>
        <v>0</v>
      </c>
      <c r="V69" s="79">
        <f t="shared" si="92"/>
        <v>2972067.88</v>
      </c>
      <c r="W69" s="79">
        <f t="shared" si="93"/>
        <v>3166828.03</v>
      </c>
      <c r="X69" s="79">
        <f t="shared" si="94"/>
        <v>3277273.19</v>
      </c>
    </row>
    <row r="70" spans="1:24" ht="12" customHeight="1">
      <c r="A70" s="53"/>
      <c r="B70" s="36"/>
      <c r="C70" s="36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</row>
    <row r="71" spans="1:24">
      <c r="A71" s="4" t="s">
        <v>4</v>
      </c>
      <c r="B71" s="15" t="s">
        <v>19</v>
      </c>
      <c r="C71" s="1"/>
      <c r="D71" s="83">
        <f>D72+D74</f>
        <v>5534000</v>
      </c>
      <c r="E71" s="83">
        <f t="shared" ref="E71:F71" si="95">E72+E74</f>
        <v>5534000</v>
      </c>
      <c r="F71" s="83">
        <f t="shared" si="95"/>
        <v>5534000</v>
      </c>
      <c r="G71" s="83">
        <f t="shared" ref="G71:I71" si="96">G72+G74</f>
        <v>0</v>
      </c>
      <c r="H71" s="83">
        <f t="shared" si="96"/>
        <v>0</v>
      </c>
      <c r="I71" s="83">
        <f t="shared" si="96"/>
        <v>0</v>
      </c>
      <c r="J71" s="83">
        <f t="shared" si="4"/>
        <v>5534000</v>
      </c>
      <c r="K71" s="83">
        <f t="shared" si="5"/>
        <v>5534000</v>
      </c>
      <c r="L71" s="83">
        <f t="shared" si="6"/>
        <v>5534000</v>
      </c>
      <c r="M71" s="83">
        <f t="shared" ref="M71:O71" si="97">M72+M74</f>
        <v>6900</v>
      </c>
      <c r="N71" s="83">
        <f t="shared" si="97"/>
        <v>0</v>
      </c>
      <c r="O71" s="83">
        <f t="shared" si="97"/>
        <v>0</v>
      </c>
      <c r="P71" s="83">
        <f t="shared" ref="P71:P77" si="98">J71+M71</f>
        <v>5540900</v>
      </c>
      <c r="Q71" s="83">
        <f t="shared" ref="Q71:Q77" si="99">K71+N71</f>
        <v>5534000</v>
      </c>
      <c r="R71" s="83">
        <f t="shared" ref="R71:R77" si="100">L71+O71</f>
        <v>5534000</v>
      </c>
      <c r="S71" s="83">
        <f>SUM(S72:S74)</f>
        <v>40324882</v>
      </c>
      <c r="T71" s="83">
        <f t="shared" ref="T71:U71" si="101">SUM(T72:T74)</f>
        <v>37197328</v>
      </c>
      <c r="U71" s="83">
        <f t="shared" si="101"/>
        <v>0</v>
      </c>
      <c r="V71" s="83">
        <f t="shared" ref="V71:V77" si="102">P71+S71</f>
        <v>45865782</v>
      </c>
      <c r="W71" s="83">
        <f t="shared" ref="W71:W77" si="103">Q71+T71</f>
        <v>42731328</v>
      </c>
      <c r="X71" s="83">
        <f t="shared" ref="X71:X77" si="104">R71+U71</f>
        <v>5534000</v>
      </c>
    </row>
    <row r="72" spans="1:24">
      <c r="A72" s="7" t="s">
        <v>50</v>
      </c>
      <c r="B72" s="1" t="s">
        <v>19</v>
      </c>
      <c r="C72" s="1" t="s">
        <v>20</v>
      </c>
      <c r="D72" s="79">
        <f>ведомств!J146</f>
        <v>761000</v>
      </c>
      <c r="E72" s="79">
        <f>ведомств!K146</f>
        <v>761000</v>
      </c>
      <c r="F72" s="79">
        <f>ведомств!L146</f>
        <v>761000</v>
      </c>
      <c r="G72" s="79">
        <f>ведомств!M146</f>
        <v>0</v>
      </c>
      <c r="H72" s="79">
        <f>ведомств!N146</f>
        <v>0</v>
      </c>
      <c r="I72" s="79">
        <f>ведомств!O146</f>
        <v>0</v>
      </c>
      <c r="J72" s="79">
        <f t="shared" si="4"/>
        <v>761000</v>
      </c>
      <c r="K72" s="79">
        <f t="shared" si="5"/>
        <v>761000</v>
      </c>
      <c r="L72" s="79">
        <f t="shared" si="6"/>
        <v>761000</v>
      </c>
      <c r="M72" s="79">
        <f>ведомств!S146</f>
        <v>6900</v>
      </c>
      <c r="N72" s="79">
        <f>ведомств!T146</f>
        <v>0</v>
      </c>
      <c r="O72" s="79">
        <f>ведомств!U146</f>
        <v>0</v>
      </c>
      <c r="P72" s="79">
        <f t="shared" si="98"/>
        <v>767900</v>
      </c>
      <c r="Q72" s="79">
        <f t="shared" si="99"/>
        <v>761000</v>
      </c>
      <c r="R72" s="79">
        <f t="shared" si="100"/>
        <v>761000</v>
      </c>
      <c r="S72" s="79">
        <f>ведомств!Y146+ведомств!Y354</f>
        <v>768722</v>
      </c>
      <c r="T72" s="79">
        <f>ведомств!Z146+ведомств!Z354</f>
        <v>0</v>
      </c>
      <c r="U72" s="79">
        <f>ведомств!AA146+ведомств!AA354</f>
        <v>0</v>
      </c>
      <c r="V72" s="79">
        <f t="shared" si="102"/>
        <v>1536622</v>
      </c>
      <c r="W72" s="79">
        <f t="shared" si="103"/>
        <v>761000</v>
      </c>
      <c r="X72" s="79">
        <f t="shared" si="104"/>
        <v>761000</v>
      </c>
    </row>
    <row r="73" spans="1:24">
      <c r="A73" s="58" t="s">
        <v>67</v>
      </c>
      <c r="B73" s="34" t="s">
        <v>19</v>
      </c>
      <c r="C73" s="34" t="s">
        <v>17</v>
      </c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>
        <f>ведомств!Y365</f>
        <v>41907124</v>
      </c>
      <c r="T73" s="84">
        <f>ведомств!Z365</f>
        <v>37197328</v>
      </c>
      <c r="U73" s="84">
        <f>ведомств!AA365</f>
        <v>0</v>
      </c>
      <c r="V73" s="84">
        <f t="shared" si="102"/>
        <v>41907124</v>
      </c>
      <c r="W73" s="84">
        <f t="shared" si="103"/>
        <v>37197328</v>
      </c>
      <c r="X73" s="84">
        <f t="shared" si="104"/>
        <v>0</v>
      </c>
    </row>
    <row r="74" spans="1:24">
      <c r="A74" s="74" t="s">
        <v>119</v>
      </c>
      <c r="B74" s="34" t="s">
        <v>19</v>
      </c>
      <c r="C74" s="34" t="s">
        <v>13</v>
      </c>
      <c r="D74" s="79">
        <f>ведомств!J377</f>
        <v>4773000</v>
      </c>
      <c r="E74" s="79">
        <f>ведомств!K377</f>
        <v>4773000</v>
      </c>
      <c r="F74" s="79">
        <f>ведомств!L377</f>
        <v>4773000</v>
      </c>
      <c r="G74" s="79">
        <f>ведомств!M377</f>
        <v>0</v>
      </c>
      <c r="H74" s="79">
        <f>ведомств!N377</f>
        <v>0</v>
      </c>
      <c r="I74" s="79">
        <f>ведомств!O377</f>
        <v>0</v>
      </c>
      <c r="J74" s="79">
        <f t="shared" si="4"/>
        <v>4773000</v>
      </c>
      <c r="K74" s="79">
        <f t="shared" si="5"/>
        <v>4773000</v>
      </c>
      <c r="L74" s="79">
        <f t="shared" si="6"/>
        <v>4773000</v>
      </c>
      <c r="M74" s="79">
        <f>ведомств!S377</f>
        <v>0</v>
      </c>
      <c r="N74" s="79">
        <f>ведомств!T377</f>
        <v>0</v>
      </c>
      <c r="O74" s="79">
        <f>ведомств!U377</f>
        <v>0</v>
      </c>
      <c r="P74" s="79">
        <f t="shared" si="98"/>
        <v>4773000</v>
      </c>
      <c r="Q74" s="79">
        <f t="shared" si="99"/>
        <v>4773000</v>
      </c>
      <c r="R74" s="79">
        <f t="shared" si="100"/>
        <v>4773000</v>
      </c>
      <c r="S74" s="79">
        <f>ведомств!Y377</f>
        <v>-2350964</v>
      </c>
      <c r="T74" s="79">
        <f>ведомств!Z377</f>
        <v>0</v>
      </c>
      <c r="U74" s="79">
        <f>ведомств!AA377</f>
        <v>0</v>
      </c>
      <c r="V74" s="79">
        <f t="shared" si="102"/>
        <v>2422036</v>
      </c>
      <c r="W74" s="79">
        <f t="shared" si="103"/>
        <v>4773000</v>
      </c>
      <c r="X74" s="79">
        <f t="shared" si="104"/>
        <v>4773000</v>
      </c>
    </row>
    <row r="75" spans="1:24" hidden="1">
      <c r="A75" s="58"/>
      <c r="B75" s="34"/>
      <c r="C75" s="34"/>
      <c r="D75" s="84" t="e">
        <f>#REF!+#REF!</f>
        <v>#REF!</v>
      </c>
      <c r="E75" s="84" t="e">
        <f>#REF!+#REF!</f>
        <v>#REF!</v>
      </c>
      <c r="F75" s="84" t="e">
        <f>#REF!+#REF!</f>
        <v>#REF!</v>
      </c>
      <c r="G75" s="84" t="e">
        <f>#REF!+#REF!</f>
        <v>#REF!</v>
      </c>
      <c r="H75" s="84" t="e">
        <f>#REF!+#REF!</f>
        <v>#REF!</v>
      </c>
      <c r="I75" s="84" t="e">
        <f>#REF!+#REF!</f>
        <v>#REF!</v>
      </c>
      <c r="J75" s="84" t="e">
        <f t="shared" si="4"/>
        <v>#REF!</v>
      </c>
      <c r="K75" s="84" t="e">
        <f t="shared" si="5"/>
        <v>#REF!</v>
      </c>
      <c r="L75" s="84" t="e">
        <f t="shared" si="6"/>
        <v>#REF!</v>
      </c>
      <c r="M75" s="84" t="e">
        <f>#REF!+#REF!</f>
        <v>#REF!</v>
      </c>
      <c r="N75" s="84" t="e">
        <f>#REF!+#REF!</f>
        <v>#REF!</v>
      </c>
      <c r="O75" s="84" t="e">
        <f>#REF!+#REF!</f>
        <v>#REF!</v>
      </c>
      <c r="P75" s="84" t="e">
        <f t="shared" si="98"/>
        <v>#REF!</v>
      </c>
      <c r="Q75" s="84" t="e">
        <f t="shared" si="99"/>
        <v>#REF!</v>
      </c>
      <c r="R75" s="84" t="e">
        <f t="shared" si="100"/>
        <v>#REF!</v>
      </c>
      <c r="S75" s="84" t="e">
        <f>#REF!+#REF!</f>
        <v>#REF!</v>
      </c>
      <c r="T75" s="84" t="e">
        <f>#REF!+#REF!</f>
        <v>#REF!</v>
      </c>
      <c r="U75" s="84" t="e">
        <f>#REF!+#REF!</f>
        <v>#REF!</v>
      </c>
      <c r="V75" s="84" t="e">
        <f t="shared" si="102"/>
        <v>#REF!</v>
      </c>
      <c r="W75" s="84" t="e">
        <f t="shared" si="103"/>
        <v>#REF!</v>
      </c>
      <c r="X75" s="84" t="e">
        <f t="shared" si="104"/>
        <v>#REF!</v>
      </c>
    </row>
    <row r="76" spans="1:24" hidden="1">
      <c r="A76" s="4" t="s">
        <v>55</v>
      </c>
      <c r="B76" s="15" t="s">
        <v>31</v>
      </c>
      <c r="C76" s="1"/>
      <c r="D76" s="83" t="e">
        <f>#REF!+#REF!</f>
        <v>#REF!</v>
      </c>
      <c r="E76" s="83" t="e">
        <f>#REF!+#REF!</f>
        <v>#REF!</v>
      </c>
      <c r="F76" s="83" t="e">
        <f>#REF!+#REF!</f>
        <v>#REF!</v>
      </c>
      <c r="G76" s="83" t="e">
        <f>#REF!+#REF!</f>
        <v>#REF!</v>
      </c>
      <c r="H76" s="83" t="e">
        <f>#REF!+#REF!</f>
        <v>#REF!</v>
      </c>
      <c r="I76" s="83" t="e">
        <f>#REF!+#REF!</f>
        <v>#REF!</v>
      </c>
      <c r="J76" s="83" t="e">
        <f t="shared" si="4"/>
        <v>#REF!</v>
      </c>
      <c r="K76" s="83" t="e">
        <f t="shared" si="5"/>
        <v>#REF!</v>
      </c>
      <c r="L76" s="83" t="e">
        <f t="shared" si="6"/>
        <v>#REF!</v>
      </c>
      <c r="M76" s="83" t="e">
        <f>#REF!+#REF!</f>
        <v>#REF!</v>
      </c>
      <c r="N76" s="83" t="e">
        <f>#REF!+#REF!</f>
        <v>#REF!</v>
      </c>
      <c r="O76" s="83" t="e">
        <f>#REF!+#REF!</f>
        <v>#REF!</v>
      </c>
      <c r="P76" s="83" t="e">
        <f t="shared" si="98"/>
        <v>#REF!</v>
      </c>
      <c r="Q76" s="83" t="e">
        <f t="shared" si="99"/>
        <v>#REF!</v>
      </c>
      <c r="R76" s="83" t="e">
        <f t="shared" si="100"/>
        <v>#REF!</v>
      </c>
      <c r="S76" s="83" t="e">
        <f>#REF!+#REF!</f>
        <v>#REF!</v>
      </c>
      <c r="T76" s="83" t="e">
        <f>#REF!+#REF!</f>
        <v>#REF!</v>
      </c>
      <c r="U76" s="83" t="e">
        <f>#REF!+#REF!</f>
        <v>#REF!</v>
      </c>
      <c r="V76" s="83" t="e">
        <f t="shared" si="102"/>
        <v>#REF!</v>
      </c>
      <c r="W76" s="83" t="e">
        <f t="shared" si="103"/>
        <v>#REF!</v>
      </c>
      <c r="X76" s="83" t="e">
        <f t="shared" si="104"/>
        <v>#REF!</v>
      </c>
    </row>
    <row r="77" spans="1:24" hidden="1">
      <c r="A77" s="58" t="s">
        <v>56</v>
      </c>
      <c r="B77" s="34" t="s">
        <v>31</v>
      </c>
      <c r="C77" s="34" t="s">
        <v>20</v>
      </c>
      <c r="D77" s="84" t="e">
        <f>#REF!+#REF!</f>
        <v>#REF!</v>
      </c>
      <c r="E77" s="84" t="e">
        <f>#REF!+#REF!</f>
        <v>#REF!</v>
      </c>
      <c r="F77" s="84" t="e">
        <f>#REF!+#REF!</f>
        <v>#REF!</v>
      </c>
      <c r="G77" s="84" t="e">
        <f>#REF!+#REF!</f>
        <v>#REF!</v>
      </c>
      <c r="H77" s="84" t="e">
        <f>#REF!+#REF!</f>
        <v>#REF!</v>
      </c>
      <c r="I77" s="84" t="e">
        <f>#REF!+#REF!</f>
        <v>#REF!</v>
      </c>
      <c r="J77" s="84" t="e">
        <f t="shared" si="4"/>
        <v>#REF!</v>
      </c>
      <c r="K77" s="84" t="e">
        <f t="shared" si="5"/>
        <v>#REF!</v>
      </c>
      <c r="L77" s="84" t="e">
        <f t="shared" si="6"/>
        <v>#REF!</v>
      </c>
      <c r="M77" s="84" t="e">
        <f>#REF!+#REF!</f>
        <v>#REF!</v>
      </c>
      <c r="N77" s="84" t="e">
        <f>#REF!+#REF!</f>
        <v>#REF!</v>
      </c>
      <c r="O77" s="84" t="e">
        <f>#REF!+#REF!</f>
        <v>#REF!</v>
      </c>
      <c r="P77" s="84" t="e">
        <f t="shared" si="98"/>
        <v>#REF!</v>
      </c>
      <c r="Q77" s="84" t="e">
        <f t="shared" si="99"/>
        <v>#REF!</v>
      </c>
      <c r="R77" s="84" t="e">
        <f t="shared" si="100"/>
        <v>#REF!</v>
      </c>
      <c r="S77" s="84" t="e">
        <f>#REF!+#REF!</f>
        <v>#REF!</v>
      </c>
      <c r="T77" s="84" t="e">
        <f>#REF!+#REF!</f>
        <v>#REF!</v>
      </c>
      <c r="U77" s="84" t="e">
        <f>#REF!+#REF!</f>
        <v>#REF!</v>
      </c>
      <c r="V77" s="84" t="e">
        <f t="shared" si="102"/>
        <v>#REF!</v>
      </c>
      <c r="W77" s="84" t="e">
        <f t="shared" si="103"/>
        <v>#REF!</v>
      </c>
      <c r="X77" s="84" t="e">
        <f t="shared" si="104"/>
        <v>#REF!</v>
      </c>
    </row>
    <row r="78" spans="1:24">
      <c r="A78" s="58"/>
      <c r="B78" s="34"/>
      <c r="C78" s="3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</row>
    <row r="79" spans="1:24" ht="12.75" customHeight="1">
      <c r="A79" s="4" t="s">
        <v>110</v>
      </c>
      <c r="B79" s="15" t="s">
        <v>48</v>
      </c>
      <c r="C79" s="1"/>
      <c r="D79" s="83">
        <f>D80</f>
        <v>9600</v>
      </c>
      <c r="E79" s="83">
        <f t="shared" ref="E79:I79" si="105">E80</f>
        <v>6400</v>
      </c>
      <c r="F79" s="83">
        <f t="shared" si="105"/>
        <v>6800</v>
      </c>
      <c r="G79" s="83">
        <f t="shared" si="105"/>
        <v>0</v>
      </c>
      <c r="H79" s="83">
        <f t="shared" si="105"/>
        <v>0</v>
      </c>
      <c r="I79" s="83">
        <f t="shared" si="105"/>
        <v>0</v>
      </c>
      <c r="J79" s="83">
        <f t="shared" si="4"/>
        <v>9600</v>
      </c>
      <c r="K79" s="83">
        <f t="shared" si="5"/>
        <v>6400</v>
      </c>
      <c r="L79" s="83">
        <f t="shared" si="6"/>
        <v>6800</v>
      </c>
      <c r="M79" s="83">
        <f t="shared" ref="M79:O79" si="106">M80</f>
        <v>0</v>
      </c>
      <c r="N79" s="83">
        <f t="shared" si="106"/>
        <v>0</v>
      </c>
      <c r="O79" s="83">
        <f t="shared" si="106"/>
        <v>0</v>
      </c>
      <c r="P79" s="83">
        <f t="shared" ref="P79:P82" si="107">J79+M79</f>
        <v>9600</v>
      </c>
      <c r="Q79" s="83">
        <f t="shared" ref="Q79:Q82" si="108">K79+N79</f>
        <v>6400</v>
      </c>
      <c r="R79" s="83">
        <f t="shared" ref="R79:R82" si="109">L79+O79</f>
        <v>6800</v>
      </c>
      <c r="S79" s="83">
        <f t="shared" ref="S79:U79" si="110">S80</f>
        <v>0</v>
      </c>
      <c r="T79" s="83">
        <f t="shared" si="110"/>
        <v>0</v>
      </c>
      <c r="U79" s="83">
        <f t="shared" si="110"/>
        <v>0</v>
      </c>
      <c r="V79" s="83">
        <f t="shared" ref="V79:V82" si="111">P79+S79</f>
        <v>9600</v>
      </c>
      <c r="W79" s="83">
        <f t="shared" ref="W79:W82" si="112">Q79+T79</f>
        <v>6400</v>
      </c>
      <c r="X79" s="83">
        <f t="shared" ref="X79:X82" si="113">R79+U79</f>
        <v>6800</v>
      </c>
    </row>
    <row r="80" spans="1:24">
      <c r="A80" s="58" t="s">
        <v>223</v>
      </c>
      <c r="B80" s="34" t="s">
        <v>48</v>
      </c>
      <c r="C80" s="34" t="s">
        <v>20</v>
      </c>
      <c r="D80" s="84">
        <f>ведомств!J833</f>
        <v>9600</v>
      </c>
      <c r="E80" s="84">
        <f>ведомств!K833</f>
        <v>6400</v>
      </c>
      <c r="F80" s="84">
        <f>ведомств!L833</f>
        <v>6800</v>
      </c>
      <c r="G80" s="84">
        <f>ведомств!M833</f>
        <v>0</v>
      </c>
      <c r="H80" s="84">
        <f>ведомств!N833</f>
        <v>0</v>
      </c>
      <c r="I80" s="84">
        <f>ведомств!O833</f>
        <v>0</v>
      </c>
      <c r="J80" s="84">
        <f t="shared" si="4"/>
        <v>9600</v>
      </c>
      <c r="K80" s="84">
        <f t="shared" si="5"/>
        <v>6400</v>
      </c>
      <c r="L80" s="84">
        <f t="shared" si="6"/>
        <v>6800</v>
      </c>
      <c r="M80" s="84">
        <f>ведомств!S833</f>
        <v>0</v>
      </c>
      <c r="N80" s="84">
        <f>ведомств!T833</f>
        <v>0</v>
      </c>
      <c r="O80" s="84">
        <f>ведомств!U833</f>
        <v>0</v>
      </c>
      <c r="P80" s="84">
        <f t="shared" si="107"/>
        <v>9600</v>
      </c>
      <c r="Q80" s="84">
        <f t="shared" si="108"/>
        <v>6400</v>
      </c>
      <c r="R80" s="84">
        <f t="shared" si="109"/>
        <v>6800</v>
      </c>
      <c r="S80" s="84">
        <f>ведомств!Y833</f>
        <v>0</v>
      </c>
      <c r="T80" s="84">
        <f>ведомств!Z833</f>
        <v>0</v>
      </c>
      <c r="U80" s="84">
        <f>ведомств!AA833</f>
        <v>0</v>
      </c>
      <c r="V80" s="84">
        <f t="shared" si="111"/>
        <v>9600</v>
      </c>
      <c r="W80" s="84">
        <f t="shared" si="112"/>
        <v>6400</v>
      </c>
      <c r="X80" s="84">
        <f t="shared" si="113"/>
        <v>6800</v>
      </c>
    </row>
    <row r="81" spans="1:25">
      <c r="A81" s="153" t="s">
        <v>293</v>
      </c>
      <c r="B81" s="154"/>
      <c r="C81" s="155"/>
      <c r="D81" s="156"/>
      <c r="E81" s="156">
        <f>ведомств!K1696</f>
        <v>19113331</v>
      </c>
      <c r="F81" s="156">
        <f>ведомств!L1696</f>
        <v>39159551</v>
      </c>
      <c r="G81" s="156">
        <f>ведомств!M1696</f>
        <v>0</v>
      </c>
      <c r="H81" s="156">
        <f>ведомств!N1696</f>
        <v>0</v>
      </c>
      <c r="I81" s="156">
        <f>ведомств!O1696</f>
        <v>0</v>
      </c>
      <c r="J81" s="156">
        <f t="shared" ref="J81:J82" si="114">D81+G81</f>
        <v>0</v>
      </c>
      <c r="K81" s="156">
        <f t="shared" ref="K81:K82" si="115">E81+H81</f>
        <v>19113331</v>
      </c>
      <c r="L81" s="156">
        <f t="shared" ref="L81:L82" si="116">F81+I81</f>
        <v>39159551</v>
      </c>
      <c r="M81" s="156">
        <f>ведомств!S1696</f>
        <v>0</v>
      </c>
      <c r="N81" s="156">
        <f>ведомств!T1696</f>
        <v>0</v>
      </c>
      <c r="O81" s="156">
        <f>ведомств!U1696</f>
        <v>0</v>
      </c>
      <c r="P81" s="156">
        <f t="shared" si="107"/>
        <v>0</v>
      </c>
      <c r="Q81" s="156">
        <f t="shared" si="108"/>
        <v>19113331</v>
      </c>
      <c r="R81" s="156">
        <f t="shared" si="109"/>
        <v>39159551</v>
      </c>
      <c r="S81" s="156">
        <f>ведомств!Y1696</f>
        <v>0</v>
      </c>
      <c r="T81" s="156">
        <f>ведомств!Z1696</f>
        <v>0</v>
      </c>
      <c r="U81" s="156">
        <f>ведомств!AA1696</f>
        <v>0</v>
      </c>
      <c r="V81" s="156">
        <f t="shared" si="111"/>
        <v>0</v>
      </c>
      <c r="W81" s="156">
        <f t="shared" si="112"/>
        <v>19113331</v>
      </c>
      <c r="X81" s="156">
        <f t="shared" si="113"/>
        <v>39159551</v>
      </c>
    </row>
    <row r="82" spans="1:25" ht="13.8">
      <c r="A82" s="63" t="s">
        <v>233</v>
      </c>
      <c r="B82" s="64"/>
      <c r="C82" s="65"/>
      <c r="D82" s="82">
        <f>D16+D26+D29+D35+D41+D47+D51+D58+D62+D65+D71+D79+D81</f>
        <v>1056505533.05</v>
      </c>
      <c r="E82" s="82">
        <f t="shared" ref="E82:F82" si="117">E16+E26+E29+E35+E41+E47+E51+E58+E62+E65+E71+E79+E81</f>
        <v>1153787145.9899998</v>
      </c>
      <c r="F82" s="82">
        <f t="shared" si="117"/>
        <v>1089421377.5500002</v>
      </c>
      <c r="G82" s="82">
        <f t="shared" ref="G82:I82" si="118">G16+G26+G29+G35+G41+G47+G51+G58+G62+G65+G71+G79+G81</f>
        <v>93440646.220000014</v>
      </c>
      <c r="H82" s="82">
        <f t="shared" si="118"/>
        <v>8124801.6200000001</v>
      </c>
      <c r="I82" s="82">
        <f t="shared" si="118"/>
        <v>1326912.6700000004</v>
      </c>
      <c r="J82" s="82">
        <f t="shared" si="114"/>
        <v>1149946179.27</v>
      </c>
      <c r="K82" s="82">
        <f t="shared" si="115"/>
        <v>1161911947.6099997</v>
      </c>
      <c r="L82" s="82">
        <f t="shared" si="116"/>
        <v>1090748290.2200003</v>
      </c>
      <c r="M82" s="82">
        <f t="shared" ref="M82:O82" si="119">M16+M26+M29+M35+M41+M47+M51+M58+M62+M65+M71+M79+M81</f>
        <v>32951600.609999999</v>
      </c>
      <c r="N82" s="82">
        <f t="shared" si="119"/>
        <v>78714252.879999995</v>
      </c>
      <c r="O82" s="82">
        <f t="shared" si="119"/>
        <v>0</v>
      </c>
      <c r="P82" s="82">
        <f t="shared" si="107"/>
        <v>1182897779.8799999</v>
      </c>
      <c r="Q82" s="82">
        <f t="shared" si="108"/>
        <v>1240626200.4899998</v>
      </c>
      <c r="R82" s="82">
        <f t="shared" si="109"/>
        <v>1090748290.2200003</v>
      </c>
      <c r="S82" s="82">
        <f t="shared" ref="S82:U82" si="120">S16+S26+S29+S35+S41+S47+S51+S58+S62+S65+S71+S79+S81</f>
        <v>83792915.649999991</v>
      </c>
      <c r="T82" s="82">
        <f t="shared" si="120"/>
        <v>1921764.6400000006</v>
      </c>
      <c r="U82" s="82">
        <f t="shared" si="120"/>
        <v>1845156.85</v>
      </c>
      <c r="V82" s="82">
        <f t="shared" si="111"/>
        <v>1266690695.53</v>
      </c>
      <c r="W82" s="82">
        <f t="shared" si="112"/>
        <v>1242547965.1299999</v>
      </c>
      <c r="X82" s="82">
        <f t="shared" si="113"/>
        <v>1092593447.0700002</v>
      </c>
      <c r="Y82" t="s">
        <v>419</v>
      </c>
    </row>
    <row r="83" spans="1:25">
      <c r="D83" s="275">
        <f>ведомств!J1702</f>
        <v>0</v>
      </c>
      <c r="E83" s="275">
        <f>ведомств!K1702</f>
        <v>0</v>
      </c>
      <c r="F83" s="275">
        <f>ведомств!L1702</f>
        <v>0</v>
      </c>
    </row>
    <row r="84" spans="1:25">
      <c r="D84" s="275"/>
      <c r="E84" s="275"/>
      <c r="F84" s="275"/>
    </row>
  </sheetData>
  <mergeCells count="12">
    <mergeCell ref="S12:U12"/>
    <mergeCell ref="V12:X12"/>
    <mergeCell ref="A10:X10"/>
    <mergeCell ref="M12:O12"/>
    <mergeCell ref="P12:R12"/>
    <mergeCell ref="G12:I12"/>
    <mergeCell ref="J12:L12"/>
    <mergeCell ref="C12:C13"/>
    <mergeCell ref="D11:F11"/>
    <mergeCell ref="D12:F12"/>
    <mergeCell ref="A12:A13"/>
    <mergeCell ref="B12:B13"/>
  </mergeCells>
  <phoneticPr fontId="0" type="noConversion"/>
  <pageMargins left="0.59055118110236227" right="0.19685039370078741" top="0.39370078740157483" bottom="0.39370078740157483" header="0.51181102362204722" footer="0.39370078740157483"/>
  <pageSetup paperSize="9" scale="65" fitToHeight="2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25"/>
  <sheetViews>
    <sheetView tabSelected="1" zoomScaleNormal="100" workbookViewId="0">
      <selection activeCell="AD4" sqref="AD4"/>
    </sheetView>
  </sheetViews>
  <sheetFormatPr defaultRowHeight="13.2"/>
  <cols>
    <col min="1" max="1" width="69.6640625" customWidth="1"/>
    <col min="2" max="2" width="6.109375" customWidth="1"/>
    <col min="3" max="3" width="5.109375" customWidth="1"/>
    <col min="4" max="4" width="5.33203125" customWidth="1"/>
    <col min="5" max="5" width="3.5546875" style="94" customWidth="1"/>
    <col min="6" max="7" width="3.5546875" customWidth="1"/>
    <col min="8" max="8" width="7" customWidth="1"/>
    <col min="9" max="9" width="6.33203125" customWidth="1"/>
    <col min="10" max="10" width="21.109375" hidden="1" customWidth="1"/>
    <col min="11" max="11" width="20.109375" hidden="1" customWidth="1"/>
    <col min="12" max="12" width="19.6640625" hidden="1" customWidth="1"/>
    <col min="13" max="13" width="17.44140625" hidden="1" customWidth="1"/>
    <col min="14" max="14" width="15.109375" hidden="1" customWidth="1"/>
    <col min="15" max="15" width="15.88671875" hidden="1" customWidth="1"/>
    <col min="16" max="16" width="19.6640625" hidden="1" customWidth="1"/>
    <col min="17" max="17" width="19" hidden="1" customWidth="1"/>
    <col min="18" max="18" width="20.109375" hidden="1" customWidth="1"/>
    <col min="19" max="19" width="17.44140625" hidden="1" customWidth="1"/>
    <col min="20" max="20" width="17.33203125" hidden="1" customWidth="1"/>
    <col min="21" max="21" width="15.88671875" hidden="1" customWidth="1"/>
    <col min="22" max="22" width="19.6640625" hidden="1" customWidth="1"/>
    <col min="23" max="23" width="19" hidden="1" customWidth="1"/>
    <col min="24" max="24" width="20.109375" hidden="1" customWidth="1"/>
    <col min="25" max="25" width="17.44140625" hidden="1" customWidth="1"/>
    <col min="26" max="26" width="17.33203125" hidden="1" customWidth="1"/>
    <col min="27" max="27" width="15.88671875" hidden="1" customWidth="1"/>
    <col min="28" max="28" width="19.6640625" customWidth="1"/>
    <col min="29" max="29" width="19" customWidth="1"/>
    <col min="30" max="30" width="20.109375" customWidth="1"/>
    <col min="31" max="31" width="1.33203125" customWidth="1"/>
    <col min="32" max="32" width="11.6640625" bestFit="1" customWidth="1"/>
    <col min="33" max="34" width="10.6640625" bestFit="1" customWidth="1"/>
  </cols>
  <sheetData>
    <row r="1" spans="1:30">
      <c r="L1" s="60"/>
      <c r="R1" s="60"/>
      <c r="X1" s="60"/>
      <c r="AD1" s="60" t="s">
        <v>229</v>
      </c>
    </row>
    <row r="2" spans="1:30">
      <c r="L2" s="57"/>
      <c r="R2" s="57"/>
      <c r="X2" s="57"/>
      <c r="AD2" s="57" t="s">
        <v>42</v>
      </c>
    </row>
    <row r="3" spans="1:30">
      <c r="L3" s="57"/>
      <c r="R3" s="57"/>
      <c r="X3" s="57"/>
      <c r="AD3" s="57" t="s">
        <v>302</v>
      </c>
    </row>
    <row r="4" spans="1:30">
      <c r="L4" s="60"/>
      <c r="R4" s="60"/>
      <c r="X4" s="60"/>
      <c r="AD4" s="60" t="s">
        <v>503</v>
      </c>
    </row>
    <row r="5" spans="1:30">
      <c r="L5" s="60"/>
    </row>
    <row r="6" spans="1:30">
      <c r="L6" s="60"/>
      <c r="R6" s="60"/>
      <c r="X6" s="60"/>
      <c r="AD6" s="60" t="s">
        <v>418</v>
      </c>
    </row>
    <row r="7" spans="1:30">
      <c r="L7" s="60"/>
      <c r="R7" s="57"/>
      <c r="X7" s="57"/>
      <c r="AD7" s="57" t="s">
        <v>42</v>
      </c>
    </row>
    <row r="8" spans="1:30">
      <c r="L8" s="60"/>
      <c r="R8" s="57"/>
      <c r="X8" s="57"/>
      <c r="AD8" s="57" t="s">
        <v>302</v>
      </c>
    </row>
    <row r="9" spans="1:30">
      <c r="R9" s="60"/>
      <c r="X9" s="60"/>
      <c r="AD9" s="60" t="s">
        <v>428</v>
      </c>
    </row>
    <row r="10" spans="1:30" ht="16.5" customHeight="1">
      <c r="A10" s="366" t="s">
        <v>378</v>
      </c>
      <c r="B10" s="366"/>
      <c r="C10" s="366"/>
      <c r="D10" s="366"/>
      <c r="E10" s="366"/>
      <c r="F10" s="366"/>
      <c r="G10" s="366"/>
      <c r="H10" s="366"/>
      <c r="I10" s="366"/>
      <c r="J10" s="358"/>
      <c r="K10" s="358"/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358"/>
    </row>
    <row r="11" spans="1:30">
      <c r="J11" s="361"/>
      <c r="K11" s="361"/>
      <c r="L11" s="361"/>
    </row>
    <row r="12" spans="1:30" ht="55.5" customHeight="1">
      <c r="A12" s="362" t="s">
        <v>10</v>
      </c>
      <c r="B12" s="370" t="s">
        <v>39</v>
      </c>
      <c r="C12" s="364" t="s">
        <v>11</v>
      </c>
      <c r="D12" s="364" t="s">
        <v>12</v>
      </c>
      <c r="E12" s="371" t="s">
        <v>9</v>
      </c>
      <c r="F12" s="372"/>
      <c r="G12" s="372"/>
      <c r="H12" s="373"/>
      <c r="I12" s="359" t="s">
        <v>47</v>
      </c>
      <c r="J12" s="352" t="s">
        <v>299</v>
      </c>
      <c r="K12" s="353"/>
      <c r="L12" s="354"/>
      <c r="M12" s="352" t="s">
        <v>417</v>
      </c>
      <c r="N12" s="353"/>
      <c r="O12" s="354"/>
      <c r="P12" s="352" t="s">
        <v>299</v>
      </c>
      <c r="Q12" s="353"/>
      <c r="R12" s="354"/>
      <c r="S12" s="352" t="s">
        <v>417</v>
      </c>
      <c r="T12" s="353"/>
      <c r="U12" s="354"/>
      <c r="V12" s="353" t="s">
        <v>299</v>
      </c>
      <c r="W12" s="355"/>
      <c r="X12" s="356"/>
      <c r="Y12" s="352" t="s">
        <v>417</v>
      </c>
      <c r="Z12" s="353"/>
      <c r="AA12" s="354"/>
      <c r="AB12" s="353" t="s">
        <v>299</v>
      </c>
      <c r="AC12" s="355"/>
      <c r="AD12" s="356"/>
    </row>
    <row r="13" spans="1:30" ht="15.6">
      <c r="A13" s="363"/>
      <c r="B13" s="365"/>
      <c r="C13" s="365"/>
      <c r="D13" s="365"/>
      <c r="E13" s="374"/>
      <c r="F13" s="375"/>
      <c r="G13" s="375"/>
      <c r="H13" s="376"/>
      <c r="I13" s="360"/>
      <c r="J13" s="263" t="s">
        <v>232</v>
      </c>
      <c r="K13" s="263" t="s">
        <v>326</v>
      </c>
      <c r="L13" s="263" t="s">
        <v>379</v>
      </c>
      <c r="M13" s="263" t="s">
        <v>232</v>
      </c>
      <c r="N13" s="263" t="s">
        <v>326</v>
      </c>
      <c r="O13" s="263" t="s">
        <v>379</v>
      </c>
      <c r="P13" s="263" t="s">
        <v>232</v>
      </c>
      <c r="Q13" s="263" t="s">
        <v>326</v>
      </c>
      <c r="R13" s="263" t="s">
        <v>379</v>
      </c>
      <c r="S13" s="263" t="s">
        <v>232</v>
      </c>
      <c r="T13" s="263" t="s">
        <v>326</v>
      </c>
      <c r="U13" s="263" t="s">
        <v>379</v>
      </c>
      <c r="V13" s="263" t="s">
        <v>232</v>
      </c>
      <c r="W13" s="263" t="s">
        <v>326</v>
      </c>
      <c r="X13" s="263" t="s">
        <v>379</v>
      </c>
      <c r="Y13" s="263" t="s">
        <v>232</v>
      </c>
      <c r="Z13" s="263" t="s">
        <v>326</v>
      </c>
      <c r="AA13" s="263" t="s">
        <v>379</v>
      </c>
      <c r="AB13" s="263" t="s">
        <v>232</v>
      </c>
      <c r="AC13" s="263" t="s">
        <v>326</v>
      </c>
      <c r="AD13" s="263" t="s">
        <v>379</v>
      </c>
    </row>
    <row r="14" spans="1:30">
      <c r="A14" s="8">
        <v>1</v>
      </c>
      <c r="B14" s="21">
        <v>2</v>
      </c>
      <c r="C14" s="21">
        <v>3</v>
      </c>
      <c r="D14" s="21">
        <v>4</v>
      </c>
      <c r="E14" s="367">
        <v>5</v>
      </c>
      <c r="F14" s="368"/>
      <c r="G14" s="368"/>
      <c r="H14" s="369"/>
      <c r="I14" s="76" t="s">
        <v>65</v>
      </c>
      <c r="J14" s="162">
        <v>7</v>
      </c>
      <c r="K14" s="128">
        <v>8</v>
      </c>
      <c r="L14" s="128">
        <v>9</v>
      </c>
      <c r="M14" s="128"/>
      <c r="N14" s="128"/>
      <c r="O14" s="128"/>
      <c r="P14" s="162">
        <v>7</v>
      </c>
      <c r="Q14" s="128">
        <v>8</v>
      </c>
      <c r="R14" s="128">
        <v>9</v>
      </c>
      <c r="S14" s="128"/>
      <c r="T14" s="128"/>
      <c r="U14" s="128"/>
      <c r="V14" s="162">
        <v>7</v>
      </c>
      <c r="W14" s="128">
        <v>8</v>
      </c>
      <c r="X14" s="128">
        <v>9</v>
      </c>
      <c r="Y14" s="128"/>
      <c r="Z14" s="128"/>
      <c r="AA14" s="128"/>
      <c r="AB14" s="162">
        <v>7</v>
      </c>
      <c r="AC14" s="128">
        <v>8</v>
      </c>
      <c r="AD14" s="128">
        <v>9</v>
      </c>
    </row>
    <row r="15" spans="1:30">
      <c r="A15" s="19"/>
      <c r="B15" s="37"/>
      <c r="C15" s="20"/>
      <c r="D15" s="20"/>
      <c r="E15" s="92"/>
      <c r="F15" s="20"/>
      <c r="G15" s="20"/>
      <c r="H15" s="20"/>
      <c r="I15" s="2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</row>
    <row r="16" spans="1:30" ht="39.6">
      <c r="A16" s="46" t="s">
        <v>306</v>
      </c>
      <c r="B16" s="43" t="s">
        <v>41</v>
      </c>
      <c r="C16" s="41"/>
      <c r="D16" s="41"/>
      <c r="E16" s="41"/>
      <c r="F16" s="41"/>
      <c r="G16" s="41"/>
      <c r="H16" s="41"/>
      <c r="I16" s="40"/>
      <c r="J16" s="95">
        <f t="shared" ref="J16:O16" si="0">J17+J33+J71+J138+J145</f>
        <v>150589204.80000001</v>
      </c>
      <c r="K16" s="95">
        <f t="shared" si="0"/>
        <v>152477552.42999998</v>
      </c>
      <c r="L16" s="95">
        <f t="shared" si="0"/>
        <v>155173067.86000001</v>
      </c>
      <c r="M16" s="95">
        <f t="shared" si="0"/>
        <v>3485.94</v>
      </c>
      <c r="N16" s="95">
        <f t="shared" si="0"/>
        <v>3241.21</v>
      </c>
      <c r="O16" s="95">
        <f t="shared" si="0"/>
        <v>222912.54</v>
      </c>
      <c r="P16" s="95">
        <f>J16+M16</f>
        <v>150592690.74000001</v>
      </c>
      <c r="Q16" s="95">
        <f>K16+N16</f>
        <v>152480793.63999999</v>
      </c>
      <c r="R16" s="95">
        <f>L16+O16</f>
        <v>155395980.40000001</v>
      </c>
      <c r="S16" s="95">
        <f>S17+S33+S71+S138+S145</f>
        <v>307183</v>
      </c>
      <c r="T16" s="95">
        <f>T17+T33+T71+T138+T145</f>
        <v>0</v>
      </c>
      <c r="U16" s="95">
        <f>U17+U33+U71+U138+U145</f>
        <v>0</v>
      </c>
      <c r="V16" s="95">
        <f t="shared" ref="V16:V31" si="1">P16+S16</f>
        <v>150899873.74000001</v>
      </c>
      <c r="W16" s="95">
        <f t="shared" ref="W16:W31" si="2">Q16+T16</f>
        <v>152480793.63999999</v>
      </c>
      <c r="X16" s="95">
        <f t="shared" ref="X16:X31" si="3">R16+U16</f>
        <v>155395980.40000001</v>
      </c>
      <c r="Y16" s="95">
        <f>Y17+Y33+Y71+Y138+Y145</f>
        <v>404595.56</v>
      </c>
      <c r="Z16" s="95">
        <f>Z17+Z33+Z71+Z138+Z145</f>
        <v>0</v>
      </c>
      <c r="AA16" s="95">
        <f>AA17+AA33+AA71+AA138+AA145</f>
        <v>0</v>
      </c>
      <c r="AB16" s="95">
        <f>V16+Y16</f>
        <v>151304469.30000001</v>
      </c>
      <c r="AC16" s="95">
        <f>W16+Z16</f>
        <v>152480793.63999999</v>
      </c>
      <c r="AD16" s="95">
        <f>X16+AA16</f>
        <v>155395980.40000001</v>
      </c>
    </row>
    <row r="17" spans="1:30" ht="15" customHeight="1">
      <c r="A17" s="23" t="s">
        <v>32</v>
      </c>
      <c r="B17" s="28" t="s">
        <v>41</v>
      </c>
      <c r="C17" s="28" t="s">
        <v>20</v>
      </c>
      <c r="D17" s="29"/>
      <c r="E17" s="29"/>
      <c r="F17" s="29"/>
      <c r="G17" s="29"/>
      <c r="H17" s="29"/>
      <c r="I17" s="30"/>
      <c r="J17" s="96">
        <f>J18</f>
        <v>1050000</v>
      </c>
      <c r="K17" s="96">
        <f t="shared" ref="K17:O17" si="4">K18</f>
        <v>50000</v>
      </c>
      <c r="L17" s="96">
        <f t="shared" si="4"/>
        <v>50000</v>
      </c>
      <c r="M17" s="96">
        <f t="shared" si="4"/>
        <v>0</v>
      </c>
      <c r="N17" s="96">
        <f t="shared" si="4"/>
        <v>0</v>
      </c>
      <c r="O17" s="96">
        <f t="shared" si="4"/>
        <v>0</v>
      </c>
      <c r="P17" s="96">
        <f t="shared" ref="P17:P109" si="5">J17+M17</f>
        <v>1050000</v>
      </c>
      <c r="Q17" s="96">
        <f t="shared" ref="Q17:Q109" si="6">K17+N17</f>
        <v>50000</v>
      </c>
      <c r="R17" s="96">
        <f t="shared" ref="R17:R109" si="7">L17+O17</f>
        <v>50000</v>
      </c>
      <c r="S17" s="96">
        <f t="shared" ref="S17:U17" si="8">S18</f>
        <v>200000</v>
      </c>
      <c r="T17" s="96">
        <f t="shared" si="8"/>
        <v>0</v>
      </c>
      <c r="U17" s="96">
        <f t="shared" si="8"/>
        <v>0</v>
      </c>
      <c r="V17" s="96">
        <f t="shared" si="1"/>
        <v>1250000</v>
      </c>
      <c r="W17" s="96">
        <f t="shared" si="2"/>
        <v>50000</v>
      </c>
      <c r="X17" s="96">
        <f t="shared" si="3"/>
        <v>50000</v>
      </c>
      <c r="Y17" s="96">
        <f t="shared" ref="Y17:AA17" si="9">Y18</f>
        <v>-1000000</v>
      </c>
      <c r="Z17" s="96">
        <f t="shared" si="9"/>
        <v>0</v>
      </c>
      <c r="AA17" s="96">
        <f t="shared" si="9"/>
        <v>0</v>
      </c>
      <c r="AB17" s="96">
        <f t="shared" ref="AB17:AB31" si="10">V17+Y17</f>
        <v>250000</v>
      </c>
      <c r="AC17" s="96">
        <f t="shared" ref="AC17:AC31" si="11">W17+Z17</f>
        <v>50000</v>
      </c>
      <c r="AD17" s="96">
        <f t="shared" ref="AD17:AD31" si="12">X17+AA17</f>
        <v>50000</v>
      </c>
    </row>
    <row r="18" spans="1:30">
      <c r="A18" s="4" t="s">
        <v>1</v>
      </c>
      <c r="B18" s="14" t="s">
        <v>41</v>
      </c>
      <c r="C18" s="15" t="s">
        <v>20</v>
      </c>
      <c r="D18" s="15" t="s">
        <v>48</v>
      </c>
      <c r="E18" s="15"/>
      <c r="F18" s="15"/>
      <c r="G18" s="15"/>
      <c r="H18" s="1"/>
      <c r="I18" s="13"/>
      <c r="J18" s="97">
        <f>J19+J28</f>
        <v>1050000</v>
      </c>
      <c r="K18" s="97">
        <f t="shared" ref="K18:O18" si="13">K19+K28</f>
        <v>50000</v>
      </c>
      <c r="L18" s="97">
        <f t="shared" si="13"/>
        <v>50000</v>
      </c>
      <c r="M18" s="97">
        <f t="shared" si="13"/>
        <v>0</v>
      </c>
      <c r="N18" s="97">
        <f t="shared" si="13"/>
        <v>0</v>
      </c>
      <c r="O18" s="97">
        <f t="shared" si="13"/>
        <v>0</v>
      </c>
      <c r="P18" s="97">
        <f t="shared" si="5"/>
        <v>1050000</v>
      </c>
      <c r="Q18" s="97">
        <f t="shared" si="6"/>
        <v>50000</v>
      </c>
      <c r="R18" s="97">
        <f t="shared" si="7"/>
        <v>50000</v>
      </c>
      <c r="S18" s="97">
        <f>S19+S28+S23</f>
        <v>200000</v>
      </c>
      <c r="T18" s="97">
        <f t="shared" ref="T18:U18" si="14">T19+T28+T23</f>
        <v>0</v>
      </c>
      <c r="U18" s="97">
        <f t="shared" si="14"/>
        <v>0</v>
      </c>
      <c r="V18" s="97">
        <f t="shared" si="1"/>
        <v>1250000</v>
      </c>
      <c r="W18" s="97">
        <f t="shared" si="2"/>
        <v>50000</v>
      </c>
      <c r="X18" s="97">
        <f t="shared" si="3"/>
        <v>50000</v>
      </c>
      <c r="Y18" s="97">
        <f>Y19+Y28+Y23</f>
        <v>-1000000</v>
      </c>
      <c r="Z18" s="97">
        <f t="shared" ref="Z18:AA18" si="15">Z19+Z28+Z23</f>
        <v>0</v>
      </c>
      <c r="AA18" s="97">
        <f t="shared" si="15"/>
        <v>0</v>
      </c>
      <c r="AB18" s="97">
        <f t="shared" si="10"/>
        <v>250000</v>
      </c>
      <c r="AC18" s="97">
        <f t="shared" si="11"/>
        <v>50000</v>
      </c>
      <c r="AD18" s="97">
        <f t="shared" si="12"/>
        <v>50000</v>
      </c>
    </row>
    <row r="19" spans="1:30" ht="26.4">
      <c r="A19" s="75" t="s">
        <v>343</v>
      </c>
      <c r="B19" s="62" t="s">
        <v>41</v>
      </c>
      <c r="C19" s="1" t="s">
        <v>20</v>
      </c>
      <c r="D19" s="1" t="s">
        <v>48</v>
      </c>
      <c r="E19" s="1" t="s">
        <v>16</v>
      </c>
      <c r="F19" s="1" t="s">
        <v>68</v>
      </c>
      <c r="G19" s="1" t="s">
        <v>140</v>
      </c>
      <c r="H19" s="1" t="s">
        <v>141</v>
      </c>
      <c r="I19" s="13"/>
      <c r="J19" s="100">
        <f>J20</f>
        <v>50000</v>
      </c>
      <c r="K19" s="100">
        <f t="shared" ref="K19:O21" si="16">K20</f>
        <v>50000</v>
      </c>
      <c r="L19" s="100">
        <f t="shared" si="16"/>
        <v>50000</v>
      </c>
      <c r="M19" s="100">
        <f t="shared" si="16"/>
        <v>0</v>
      </c>
      <c r="N19" s="100">
        <f t="shared" si="16"/>
        <v>0</v>
      </c>
      <c r="O19" s="100">
        <f t="shared" si="16"/>
        <v>0</v>
      </c>
      <c r="P19" s="100">
        <f t="shared" si="5"/>
        <v>50000</v>
      </c>
      <c r="Q19" s="100">
        <f t="shared" si="6"/>
        <v>50000</v>
      </c>
      <c r="R19" s="100">
        <f t="shared" si="7"/>
        <v>50000</v>
      </c>
      <c r="S19" s="100">
        <f t="shared" ref="S19:U21" si="17">S20</f>
        <v>0</v>
      </c>
      <c r="T19" s="100">
        <f t="shared" si="17"/>
        <v>0</v>
      </c>
      <c r="U19" s="100">
        <f t="shared" si="17"/>
        <v>0</v>
      </c>
      <c r="V19" s="100">
        <f t="shared" si="1"/>
        <v>50000</v>
      </c>
      <c r="W19" s="100">
        <f t="shared" si="2"/>
        <v>50000</v>
      </c>
      <c r="X19" s="100">
        <f t="shared" si="3"/>
        <v>50000</v>
      </c>
      <c r="Y19" s="100">
        <f t="shared" ref="Y19:AA21" si="18">Y20</f>
        <v>0</v>
      </c>
      <c r="Z19" s="100">
        <f t="shared" si="18"/>
        <v>0</v>
      </c>
      <c r="AA19" s="100">
        <f t="shared" si="18"/>
        <v>0</v>
      </c>
      <c r="AB19" s="100">
        <f t="shared" si="10"/>
        <v>50000</v>
      </c>
      <c r="AC19" s="100">
        <f t="shared" si="11"/>
        <v>50000</v>
      </c>
      <c r="AD19" s="100">
        <f t="shared" si="12"/>
        <v>50000</v>
      </c>
    </row>
    <row r="20" spans="1:30">
      <c r="A20" s="108" t="s">
        <v>243</v>
      </c>
      <c r="B20" s="62" t="s">
        <v>41</v>
      </c>
      <c r="C20" s="1" t="s">
        <v>20</v>
      </c>
      <c r="D20" s="1" t="s">
        <v>48</v>
      </c>
      <c r="E20" s="1" t="s">
        <v>16</v>
      </c>
      <c r="F20" s="1" t="s">
        <v>68</v>
      </c>
      <c r="G20" s="1" t="s">
        <v>140</v>
      </c>
      <c r="H20" s="1" t="s">
        <v>173</v>
      </c>
      <c r="I20" s="13"/>
      <c r="J20" s="100">
        <f>J21</f>
        <v>50000</v>
      </c>
      <c r="K20" s="100">
        <f t="shared" si="16"/>
        <v>50000</v>
      </c>
      <c r="L20" s="100">
        <f t="shared" si="16"/>
        <v>50000</v>
      </c>
      <c r="M20" s="100">
        <f t="shared" si="16"/>
        <v>0</v>
      </c>
      <c r="N20" s="100">
        <f t="shared" si="16"/>
        <v>0</v>
      </c>
      <c r="O20" s="100">
        <f t="shared" si="16"/>
        <v>0</v>
      </c>
      <c r="P20" s="100">
        <f t="shared" si="5"/>
        <v>50000</v>
      </c>
      <c r="Q20" s="100">
        <f t="shared" si="6"/>
        <v>50000</v>
      </c>
      <c r="R20" s="100">
        <f t="shared" si="7"/>
        <v>50000</v>
      </c>
      <c r="S20" s="100">
        <f t="shared" si="17"/>
        <v>0</v>
      </c>
      <c r="T20" s="100">
        <f t="shared" si="17"/>
        <v>0</v>
      </c>
      <c r="U20" s="100">
        <f t="shared" si="17"/>
        <v>0</v>
      </c>
      <c r="V20" s="100">
        <f t="shared" si="1"/>
        <v>50000</v>
      </c>
      <c r="W20" s="100">
        <f t="shared" si="2"/>
        <v>50000</v>
      </c>
      <c r="X20" s="100">
        <f t="shared" si="3"/>
        <v>50000</v>
      </c>
      <c r="Y20" s="100">
        <f t="shared" si="18"/>
        <v>0</v>
      </c>
      <c r="Z20" s="100">
        <f t="shared" si="18"/>
        <v>0</v>
      </c>
      <c r="AA20" s="100">
        <f t="shared" si="18"/>
        <v>0</v>
      </c>
      <c r="AB20" s="100">
        <f t="shared" si="10"/>
        <v>50000</v>
      </c>
      <c r="AC20" s="100">
        <f t="shared" si="11"/>
        <v>50000</v>
      </c>
      <c r="AD20" s="100">
        <f t="shared" si="12"/>
        <v>50000</v>
      </c>
    </row>
    <row r="21" spans="1:30" ht="26.4">
      <c r="A21" s="75" t="s">
        <v>222</v>
      </c>
      <c r="B21" s="62" t="s">
        <v>41</v>
      </c>
      <c r="C21" s="1" t="s">
        <v>20</v>
      </c>
      <c r="D21" s="1" t="s">
        <v>48</v>
      </c>
      <c r="E21" s="1" t="s">
        <v>16</v>
      </c>
      <c r="F21" s="1" t="s">
        <v>68</v>
      </c>
      <c r="G21" s="1" t="s">
        <v>140</v>
      </c>
      <c r="H21" s="1" t="s">
        <v>173</v>
      </c>
      <c r="I21" s="13" t="s">
        <v>92</v>
      </c>
      <c r="J21" s="100">
        <f>J22</f>
        <v>50000</v>
      </c>
      <c r="K21" s="100">
        <f t="shared" si="16"/>
        <v>50000</v>
      </c>
      <c r="L21" s="100">
        <f t="shared" si="16"/>
        <v>50000</v>
      </c>
      <c r="M21" s="100">
        <f t="shared" si="16"/>
        <v>0</v>
      </c>
      <c r="N21" s="100">
        <f t="shared" si="16"/>
        <v>0</v>
      </c>
      <c r="O21" s="100">
        <f t="shared" si="16"/>
        <v>0</v>
      </c>
      <c r="P21" s="100">
        <f t="shared" si="5"/>
        <v>50000</v>
      </c>
      <c r="Q21" s="100">
        <f t="shared" si="6"/>
        <v>50000</v>
      </c>
      <c r="R21" s="100">
        <f t="shared" si="7"/>
        <v>50000</v>
      </c>
      <c r="S21" s="100">
        <f t="shared" si="17"/>
        <v>0</v>
      </c>
      <c r="T21" s="100">
        <f t="shared" si="17"/>
        <v>0</v>
      </c>
      <c r="U21" s="100">
        <f t="shared" si="17"/>
        <v>0</v>
      </c>
      <c r="V21" s="100">
        <f t="shared" si="1"/>
        <v>50000</v>
      </c>
      <c r="W21" s="100">
        <f t="shared" si="2"/>
        <v>50000</v>
      </c>
      <c r="X21" s="100">
        <f t="shared" si="3"/>
        <v>50000</v>
      </c>
      <c r="Y21" s="100">
        <f t="shared" si="18"/>
        <v>0</v>
      </c>
      <c r="Z21" s="100">
        <f t="shared" si="18"/>
        <v>0</v>
      </c>
      <c r="AA21" s="100">
        <f t="shared" si="18"/>
        <v>0</v>
      </c>
      <c r="AB21" s="100">
        <f t="shared" si="10"/>
        <v>50000</v>
      </c>
      <c r="AC21" s="100">
        <f t="shared" si="11"/>
        <v>50000</v>
      </c>
      <c r="AD21" s="100">
        <f t="shared" si="12"/>
        <v>50000</v>
      </c>
    </row>
    <row r="22" spans="1:30" ht="26.4">
      <c r="A22" s="74" t="s">
        <v>96</v>
      </c>
      <c r="B22" s="62" t="s">
        <v>41</v>
      </c>
      <c r="C22" s="1" t="s">
        <v>20</v>
      </c>
      <c r="D22" s="1" t="s">
        <v>48</v>
      </c>
      <c r="E22" s="1" t="s">
        <v>16</v>
      </c>
      <c r="F22" s="1" t="s">
        <v>68</v>
      </c>
      <c r="G22" s="1" t="s">
        <v>140</v>
      </c>
      <c r="H22" s="1" t="s">
        <v>173</v>
      </c>
      <c r="I22" s="13" t="s">
        <v>93</v>
      </c>
      <c r="J22" s="100">
        <v>50000</v>
      </c>
      <c r="K22" s="100">
        <v>50000</v>
      </c>
      <c r="L22" s="100">
        <v>50000</v>
      </c>
      <c r="M22" s="100"/>
      <c r="N22" s="100"/>
      <c r="O22" s="100"/>
      <c r="P22" s="100">
        <f t="shared" si="5"/>
        <v>50000</v>
      </c>
      <c r="Q22" s="100">
        <f t="shared" si="6"/>
        <v>50000</v>
      </c>
      <c r="R22" s="100">
        <f t="shared" si="7"/>
        <v>50000</v>
      </c>
      <c r="S22" s="100"/>
      <c r="T22" s="100"/>
      <c r="U22" s="100"/>
      <c r="V22" s="100">
        <f t="shared" si="1"/>
        <v>50000</v>
      </c>
      <c r="W22" s="100">
        <f t="shared" si="2"/>
        <v>50000</v>
      </c>
      <c r="X22" s="100">
        <f t="shared" si="3"/>
        <v>50000</v>
      </c>
      <c r="Y22" s="100"/>
      <c r="Z22" s="100"/>
      <c r="AA22" s="100"/>
      <c r="AB22" s="100">
        <f t="shared" si="10"/>
        <v>50000</v>
      </c>
      <c r="AC22" s="100">
        <f t="shared" si="11"/>
        <v>50000</v>
      </c>
      <c r="AD22" s="100">
        <f t="shared" si="12"/>
        <v>50000</v>
      </c>
    </row>
    <row r="23" spans="1:30" ht="39.6">
      <c r="A23" s="2" t="s">
        <v>433</v>
      </c>
      <c r="B23" s="10" t="s">
        <v>41</v>
      </c>
      <c r="C23" s="10" t="s">
        <v>20</v>
      </c>
      <c r="D23" s="1" t="s">
        <v>48</v>
      </c>
      <c r="E23" s="1" t="s">
        <v>30</v>
      </c>
      <c r="F23" s="1" t="s">
        <v>68</v>
      </c>
      <c r="G23" s="1" t="s">
        <v>140</v>
      </c>
      <c r="H23" s="1" t="s">
        <v>141</v>
      </c>
      <c r="I23" s="13"/>
      <c r="J23" s="100"/>
      <c r="K23" s="100"/>
      <c r="L23" s="100"/>
      <c r="M23" s="100"/>
      <c r="N23" s="100"/>
      <c r="O23" s="100"/>
      <c r="P23" s="100"/>
      <c r="Q23" s="100"/>
      <c r="R23" s="100"/>
      <c r="S23" s="100">
        <f>S24</f>
        <v>200000</v>
      </c>
      <c r="T23" s="100">
        <f t="shared" ref="T23:U25" si="19">T24</f>
        <v>0</v>
      </c>
      <c r="U23" s="100">
        <f t="shared" si="19"/>
        <v>0</v>
      </c>
      <c r="V23" s="100">
        <f t="shared" si="1"/>
        <v>200000</v>
      </c>
      <c r="W23" s="100">
        <f t="shared" si="2"/>
        <v>0</v>
      </c>
      <c r="X23" s="100">
        <f t="shared" si="3"/>
        <v>0</v>
      </c>
      <c r="Y23" s="100">
        <f>Y24</f>
        <v>0</v>
      </c>
      <c r="Z23" s="100">
        <f t="shared" ref="Z23:AA25" si="20">Z24</f>
        <v>0</v>
      </c>
      <c r="AA23" s="100">
        <f t="shared" si="20"/>
        <v>0</v>
      </c>
      <c r="AB23" s="100">
        <f t="shared" si="10"/>
        <v>200000</v>
      </c>
      <c r="AC23" s="100">
        <f t="shared" si="11"/>
        <v>0</v>
      </c>
      <c r="AD23" s="100">
        <f t="shared" si="12"/>
        <v>0</v>
      </c>
    </row>
    <row r="24" spans="1:30">
      <c r="A24" s="2" t="s">
        <v>435</v>
      </c>
      <c r="B24" s="10" t="s">
        <v>41</v>
      </c>
      <c r="C24" s="10" t="s">
        <v>20</v>
      </c>
      <c r="D24" s="1" t="s">
        <v>48</v>
      </c>
      <c r="E24" s="1" t="s">
        <v>30</v>
      </c>
      <c r="F24" s="1" t="s">
        <v>68</v>
      </c>
      <c r="G24" s="1" t="s">
        <v>140</v>
      </c>
      <c r="H24" s="1" t="s">
        <v>434</v>
      </c>
      <c r="I24" s="13"/>
      <c r="J24" s="100"/>
      <c r="K24" s="100"/>
      <c r="L24" s="100"/>
      <c r="M24" s="100"/>
      <c r="N24" s="100"/>
      <c r="O24" s="100"/>
      <c r="P24" s="100"/>
      <c r="Q24" s="100"/>
      <c r="R24" s="100"/>
      <c r="S24" s="100">
        <f>S25</f>
        <v>200000</v>
      </c>
      <c r="T24" s="100">
        <f t="shared" si="19"/>
        <v>0</v>
      </c>
      <c r="U24" s="100">
        <f t="shared" si="19"/>
        <v>0</v>
      </c>
      <c r="V24" s="100">
        <f t="shared" si="1"/>
        <v>200000</v>
      </c>
      <c r="W24" s="100">
        <f t="shared" si="2"/>
        <v>0</v>
      </c>
      <c r="X24" s="100">
        <f t="shared" si="3"/>
        <v>0</v>
      </c>
      <c r="Y24" s="100">
        <f>Y25</f>
        <v>0</v>
      </c>
      <c r="Z24" s="100">
        <f t="shared" si="20"/>
        <v>0</v>
      </c>
      <c r="AA24" s="100">
        <f t="shared" si="20"/>
        <v>0</v>
      </c>
      <c r="AB24" s="100">
        <f t="shared" si="10"/>
        <v>200000</v>
      </c>
      <c r="AC24" s="100">
        <f t="shared" si="11"/>
        <v>0</v>
      </c>
      <c r="AD24" s="100">
        <f t="shared" si="12"/>
        <v>0</v>
      </c>
    </row>
    <row r="25" spans="1:30" ht="26.4">
      <c r="A25" s="75" t="s">
        <v>222</v>
      </c>
      <c r="B25" s="10" t="s">
        <v>41</v>
      </c>
      <c r="C25" s="10" t="s">
        <v>20</v>
      </c>
      <c r="D25" s="1" t="s">
        <v>48</v>
      </c>
      <c r="E25" s="1" t="s">
        <v>30</v>
      </c>
      <c r="F25" s="1" t="s">
        <v>68</v>
      </c>
      <c r="G25" s="1" t="s">
        <v>140</v>
      </c>
      <c r="H25" s="1" t="s">
        <v>434</v>
      </c>
      <c r="I25" s="13" t="s">
        <v>92</v>
      </c>
      <c r="J25" s="100"/>
      <c r="K25" s="100"/>
      <c r="L25" s="100"/>
      <c r="M25" s="100"/>
      <c r="N25" s="100"/>
      <c r="O25" s="100"/>
      <c r="P25" s="100"/>
      <c r="Q25" s="100"/>
      <c r="R25" s="100"/>
      <c r="S25" s="100">
        <f>S26</f>
        <v>200000</v>
      </c>
      <c r="T25" s="100">
        <f t="shared" si="19"/>
        <v>0</v>
      </c>
      <c r="U25" s="100">
        <f t="shared" si="19"/>
        <v>0</v>
      </c>
      <c r="V25" s="100">
        <f t="shared" si="1"/>
        <v>200000</v>
      </c>
      <c r="W25" s="100">
        <f t="shared" si="2"/>
        <v>0</v>
      </c>
      <c r="X25" s="100">
        <f t="shared" si="3"/>
        <v>0</v>
      </c>
      <c r="Y25" s="100">
        <f>Y26</f>
        <v>0</v>
      </c>
      <c r="Z25" s="100">
        <f t="shared" si="20"/>
        <v>0</v>
      </c>
      <c r="AA25" s="100">
        <f t="shared" si="20"/>
        <v>0</v>
      </c>
      <c r="AB25" s="100">
        <f t="shared" si="10"/>
        <v>200000</v>
      </c>
      <c r="AC25" s="100">
        <f t="shared" si="11"/>
        <v>0</v>
      </c>
      <c r="AD25" s="100">
        <f t="shared" si="12"/>
        <v>0</v>
      </c>
    </row>
    <row r="26" spans="1:30" ht="26.4">
      <c r="A26" s="74" t="s">
        <v>96</v>
      </c>
      <c r="B26" s="10" t="s">
        <v>41</v>
      </c>
      <c r="C26" s="10" t="s">
        <v>20</v>
      </c>
      <c r="D26" s="1" t="s">
        <v>48</v>
      </c>
      <c r="E26" s="1" t="s">
        <v>30</v>
      </c>
      <c r="F26" s="1" t="s">
        <v>68</v>
      </c>
      <c r="G26" s="1" t="s">
        <v>140</v>
      </c>
      <c r="H26" s="1" t="s">
        <v>434</v>
      </c>
      <c r="I26" s="13" t="s">
        <v>93</v>
      </c>
      <c r="J26" s="100"/>
      <c r="K26" s="100"/>
      <c r="L26" s="100"/>
      <c r="M26" s="100"/>
      <c r="N26" s="100"/>
      <c r="O26" s="100"/>
      <c r="P26" s="100"/>
      <c r="Q26" s="100"/>
      <c r="R26" s="100"/>
      <c r="S26" s="100">
        <v>200000</v>
      </c>
      <c r="T26" s="100"/>
      <c r="U26" s="100"/>
      <c r="V26" s="100">
        <f t="shared" si="1"/>
        <v>200000</v>
      </c>
      <c r="W26" s="100">
        <f t="shared" si="2"/>
        <v>0</v>
      </c>
      <c r="X26" s="100">
        <f t="shared" si="3"/>
        <v>0</v>
      </c>
      <c r="Y26" s="100"/>
      <c r="Z26" s="100"/>
      <c r="AA26" s="100"/>
      <c r="AB26" s="100">
        <f t="shared" si="10"/>
        <v>200000</v>
      </c>
      <c r="AC26" s="100">
        <f t="shared" si="11"/>
        <v>0</v>
      </c>
      <c r="AD26" s="100">
        <f t="shared" si="12"/>
        <v>0</v>
      </c>
    </row>
    <row r="27" spans="1:30">
      <c r="A27" s="74"/>
      <c r="B27" s="62"/>
      <c r="C27" s="1"/>
      <c r="D27" s="1"/>
      <c r="E27" s="1"/>
      <c r="F27" s="1"/>
      <c r="G27" s="1"/>
      <c r="H27" s="1"/>
      <c r="I27" s="13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>
        <f t="shared" si="1"/>
        <v>0</v>
      </c>
      <c r="W27" s="100">
        <f t="shared" si="2"/>
        <v>0</v>
      </c>
      <c r="X27" s="100">
        <f t="shared" si="3"/>
        <v>0</v>
      </c>
      <c r="Y27" s="100"/>
      <c r="Z27" s="100"/>
      <c r="AA27" s="100"/>
      <c r="AB27" s="100">
        <f t="shared" si="10"/>
        <v>0</v>
      </c>
      <c r="AC27" s="100">
        <f t="shared" si="11"/>
        <v>0</v>
      </c>
      <c r="AD27" s="100">
        <f t="shared" si="12"/>
        <v>0</v>
      </c>
    </row>
    <row r="28" spans="1:30" ht="27.75" customHeight="1">
      <c r="A28" s="74" t="s">
        <v>367</v>
      </c>
      <c r="B28" s="261" t="s">
        <v>41</v>
      </c>
      <c r="C28" s="261" t="s">
        <v>20</v>
      </c>
      <c r="D28" s="1" t="s">
        <v>48</v>
      </c>
      <c r="E28" s="1" t="s">
        <v>365</v>
      </c>
      <c r="F28" s="1" t="s">
        <v>68</v>
      </c>
      <c r="G28" s="1" t="s">
        <v>140</v>
      </c>
      <c r="H28" s="1" t="s">
        <v>141</v>
      </c>
      <c r="I28" s="13"/>
      <c r="J28" s="78">
        <f>J29</f>
        <v>1000000</v>
      </c>
      <c r="K28" s="78">
        <f t="shared" ref="K28:O30" si="21">K29</f>
        <v>0</v>
      </c>
      <c r="L28" s="78">
        <f t="shared" si="21"/>
        <v>0</v>
      </c>
      <c r="M28" s="78">
        <f t="shared" si="21"/>
        <v>0</v>
      </c>
      <c r="N28" s="78">
        <f t="shared" si="21"/>
        <v>0</v>
      </c>
      <c r="O28" s="78">
        <f t="shared" si="21"/>
        <v>0</v>
      </c>
      <c r="P28" s="78">
        <f t="shared" si="5"/>
        <v>1000000</v>
      </c>
      <c r="Q28" s="78">
        <f t="shared" si="6"/>
        <v>0</v>
      </c>
      <c r="R28" s="78">
        <f t="shared" si="7"/>
        <v>0</v>
      </c>
      <c r="S28" s="78">
        <f t="shared" ref="S28:U30" si="22">S29</f>
        <v>0</v>
      </c>
      <c r="T28" s="78">
        <f t="shared" si="22"/>
        <v>0</v>
      </c>
      <c r="U28" s="78">
        <f t="shared" si="22"/>
        <v>0</v>
      </c>
      <c r="V28" s="78">
        <f t="shared" si="1"/>
        <v>1000000</v>
      </c>
      <c r="W28" s="78">
        <f t="shared" si="2"/>
        <v>0</v>
      </c>
      <c r="X28" s="78">
        <f t="shared" si="3"/>
        <v>0</v>
      </c>
      <c r="Y28" s="78">
        <f t="shared" ref="Y28:AA30" si="23">Y29</f>
        <v>-1000000</v>
      </c>
      <c r="Z28" s="78">
        <f t="shared" si="23"/>
        <v>0</v>
      </c>
      <c r="AA28" s="78">
        <f t="shared" si="23"/>
        <v>0</v>
      </c>
      <c r="AB28" s="78">
        <f t="shared" si="10"/>
        <v>0</v>
      </c>
      <c r="AC28" s="78">
        <f t="shared" si="11"/>
        <v>0</v>
      </c>
      <c r="AD28" s="78">
        <f t="shared" si="12"/>
        <v>0</v>
      </c>
    </row>
    <row r="29" spans="1:30" ht="26.4">
      <c r="A29" s="74" t="s">
        <v>368</v>
      </c>
      <c r="B29" s="261" t="s">
        <v>41</v>
      </c>
      <c r="C29" s="261" t="s">
        <v>20</v>
      </c>
      <c r="D29" s="1" t="s">
        <v>48</v>
      </c>
      <c r="E29" s="1" t="s">
        <v>365</v>
      </c>
      <c r="F29" s="1" t="s">
        <v>68</v>
      </c>
      <c r="G29" s="1" t="s">
        <v>140</v>
      </c>
      <c r="H29" s="1" t="s">
        <v>366</v>
      </c>
      <c r="I29" s="13"/>
      <c r="J29" s="78">
        <f>J30</f>
        <v>1000000</v>
      </c>
      <c r="K29" s="78">
        <f t="shared" si="21"/>
        <v>0</v>
      </c>
      <c r="L29" s="78">
        <f t="shared" si="21"/>
        <v>0</v>
      </c>
      <c r="M29" s="78">
        <f t="shared" si="21"/>
        <v>0</v>
      </c>
      <c r="N29" s="78">
        <f t="shared" si="21"/>
        <v>0</v>
      </c>
      <c r="O29" s="78">
        <f t="shared" si="21"/>
        <v>0</v>
      </c>
      <c r="P29" s="78">
        <f t="shared" si="5"/>
        <v>1000000</v>
      </c>
      <c r="Q29" s="78">
        <f t="shared" si="6"/>
        <v>0</v>
      </c>
      <c r="R29" s="78">
        <f t="shared" si="7"/>
        <v>0</v>
      </c>
      <c r="S29" s="78">
        <f t="shared" si="22"/>
        <v>0</v>
      </c>
      <c r="T29" s="78">
        <f t="shared" si="22"/>
        <v>0</v>
      </c>
      <c r="U29" s="78">
        <f t="shared" si="22"/>
        <v>0</v>
      </c>
      <c r="V29" s="78">
        <f t="shared" si="1"/>
        <v>1000000</v>
      </c>
      <c r="W29" s="78">
        <f t="shared" si="2"/>
        <v>0</v>
      </c>
      <c r="X29" s="78">
        <f t="shared" si="3"/>
        <v>0</v>
      </c>
      <c r="Y29" s="78">
        <f t="shared" si="23"/>
        <v>-1000000</v>
      </c>
      <c r="Z29" s="78">
        <f t="shared" si="23"/>
        <v>0</v>
      </c>
      <c r="AA29" s="78">
        <f t="shared" si="23"/>
        <v>0</v>
      </c>
      <c r="AB29" s="78">
        <f t="shared" si="10"/>
        <v>0</v>
      </c>
      <c r="AC29" s="78">
        <f t="shared" si="11"/>
        <v>0</v>
      </c>
      <c r="AD29" s="78">
        <f t="shared" si="12"/>
        <v>0</v>
      </c>
    </row>
    <row r="30" spans="1:30" ht="26.4">
      <c r="A30" s="75" t="s">
        <v>222</v>
      </c>
      <c r="B30" s="261" t="s">
        <v>41</v>
      </c>
      <c r="C30" s="261" t="s">
        <v>20</v>
      </c>
      <c r="D30" s="1" t="s">
        <v>48</v>
      </c>
      <c r="E30" s="1" t="s">
        <v>365</v>
      </c>
      <c r="F30" s="1" t="s">
        <v>68</v>
      </c>
      <c r="G30" s="1" t="s">
        <v>140</v>
      </c>
      <c r="H30" s="1" t="s">
        <v>366</v>
      </c>
      <c r="I30" s="13" t="s">
        <v>92</v>
      </c>
      <c r="J30" s="78">
        <f>J31</f>
        <v>1000000</v>
      </c>
      <c r="K30" s="78">
        <f t="shared" si="21"/>
        <v>0</v>
      </c>
      <c r="L30" s="78">
        <f t="shared" si="21"/>
        <v>0</v>
      </c>
      <c r="M30" s="78">
        <f t="shared" si="21"/>
        <v>0</v>
      </c>
      <c r="N30" s="78">
        <f t="shared" si="21"/>
        <v>0</v>
      </c>
      <c r="O30" s="78">
        <f t="shared" si="21"/>
        <v>0</v>
      </c>
      <c r="P30" s="78">
        <f t="shared" si="5"/>
        <v>1000000</v>
      </c>
      <c r="Q30" s="78">
        <f t="shared" si="6"/>
        <v>0</v>
      </c>
      <c r="R30" s="78">
        <f t="shared" si="7"/>
        <v>0</v>
      </c>
      <c r="S30" s="78">
        <f t="shared" si="22"/>
        <v>0</v>
      </c>
      <c r="T30" s="78">
        <f t="shared" si="22"/>
        <v>0</v>
      </c>
      <c r="U30" s="78">
        <f t="shared" si="22"/>
        <v>0</v>
      </c>
      <c r="V30" s="78">
        <f t="shared" si="1"/>
        <v>1000000</v>
      </c>
      <c r="W30" s="78">
        <f t="shared" si="2"/>
        <v>0</v>
      </c>
      <c r="X30" s="78">
        <f t="shared" si="3"/>
        <v>0</v>
      </c>
      <c r="Y30" s="78">
        <f t="shared" si="23"/>
        <v>-1000000</v>
      </c>
      <c r="Z30" s="78">
        <f t="shared" si="23"/>
        <v>0</v>
      </c>
      <c r="AA30" s="78">
        <f t="shared" si="23"/>
        <v>0</v>
      </c>
      <c r="AB30" s="78">
        <f t="shared" si="10"/>
        <v>0</v>
      </c>
      <c r="AC30" s="78">
        <f t="shared" si="11"/>
        <v>0</v>
      </c>
      <c r="AD30" s="78">
        <f t="shared" si="12"/>
        <v>0</v>
      </c>
    </row>
    <row r="31" spans="1:30" ht="26.4">
      <c r="A31" s="74" t="s">
        <v>96</v>
      </c>
      <c r="B31" s="261" t="s">
        <v>41</v>
      </c>
      <c r="C31" s="261" t="s">
        <v>20</v>
      </c>
      <c r="D31" s="1" t="s">
        <v>48</v>
      </c>
      <c r="E31" s="1" t="s">
        <v>365</v>
      </c>
      <c r="F31" s="1" t="s">
        <v>68</v>
      </c>
      <c r="G31" s="1" t="s">
        <v>140</v>
      </c>
      <c r="H31" s="1" t="s">
        <v>366</v>
      </c>
      <c r="I31" s="13" t="s">
        <v>93</v>
      </c>
      <c r="J31" s="78">
        <v>1000000</v>
      </c>
      <c r="K31" s="78"/>
      <c r="L31" s="98"/>
      <c r="M31" s="78"/>
      <c r="N31" s="78"/>
      <c r="O31" s="98"/>
      <c r="P31" s="78">
        <f t="shared" si="5"/>
        <v>1000000</v>
      </c>
      <c r="Q31" s="78">
        <f t="shared" si="6"/>
        <v>0</v>
      </c>
      <c r="R31" s="98">
        <f t="shared" si="7"/>
        <v>0</v>
      </c>
      <c r="S31" s="78"/>
      <c r="T31" s="78"/>
      <c r="U31" s="98"/>
      <c r="V31" s="78">
        <f t="shared" si="1"/>
        <v>1000000</v>
      </c>
      <c r="W31" s="78">
        <f t="shared" si="2"/>
        <v>0</v>
      </c>
      <c r="X31" s="98">
        <f t="shared" si="3"/>
        <v>0</v>
      </c>
      <c r="Y31" s="78">
        <f>-446861-553139</f>
        <v>-1000000</v>
      </c>
      <c r="Z31" s="78"/>
      <c r="AA31" s="98"/>
      <c r="AB31" s="78">
        <f t="shared" si="10"/>
        <v>0</v>
      </c>
      <c r="AC31" s="78">
        <f t="shared" si="11"/>
        <v>0</v>
      </c>
      <c r="AD31" s="98">
        <f t="shared" si="12"/>
        <v>0</v>
      </c>
    </row>
    <row r="32" spans="1:30">
      <c r="A32" s="74"/>
      <c r="B32" s="261"/>
      <c r="C32" s="261"/>
      <c r="D32" s="1"/>
      <c r="E32" s="1"/>
      <c r="F32" s="1"/>
      <c r="G32" s="1"/>
      <c r="H32" s="1"/>
      <c r="I32" s="13"/>
      <c r="J32" s="78"/>
      <c r="K32" s="78"/>
      <c r="L32" s="98"/>
      <c r="M32" s="78"/>
      <c r="N32" s="78"/>
      <c r="O32" s="98"/>
      <c r="P32" s="78"/>
      <c r="Q32" s="78"/>
      <c r="R32" s="98"/>
      <c r="S32" s="78"/>
      <c r="T32" s="78"/>
      <c r="U32" s="98"/>
      <c r="V32" s="78"/>
      <c r="W32" s="78"/>
      <c r="X32" s="98"/>
      <c r="Y32" s="78"/>
      <c r="Z32" s="78"/>
      <c r="AA32" s="98"/>
      <c r="AB32" s="78"/>
      <c r="AC32" s="78"/>
      <c r="AD32" s="98"/>
    </row>
    <row r="33" spans="1:30" ht="15.6">
      <c r="A33" s="23" t="s">
        <v>24</v>
      </c>
      <c r="B33" s="28" t="s">
        <v>41</v>
      </c>
      <c r="C33" s="28" t="s">
        <v>2</v>
      </c>
      <c r="D33" s="29"/>
      <c r="E33" s="29"/>
      <c r="F33" s="29"/>
      <c r="G33" s="29"/>
      <c r="H33" s="29"/>
      <c r="I33" s="30"/>
      <c r="J33" s="96">
        <f t="shared" ref="J33:O33" si="24">J34+J56</f>
        <v>20436600</v>
      </c>
      <c r="K33" s="96">
        <f t="shared" si="24"/>
        <v>20779015.82</v>
      </c>
      <c r="L33" s="96">
        <f t="shared" si="24"/>
        <v>21130418.379999999</v>
      </c>
      <c r="M33" s="96">
        <f t="shared" si="24"/>
        <v>0</v>
      </c>
      <c r="N33" s="96">
        <f t="shared" si="24"/>
        <v>0</v>
      </c>
      <c r="O33" s="96">
        <f t="shared" si="24"/>
        <v>0</v>
      </c>
      <c r="P33" s="96">
        <f t="shared" si="5"/>
        <v>20436600</v>
      </c>
      <c r="Q33" s="96">
        <f t="shared" si="6"/>
        <v>20779015.82</v>
      </c>
      <c r="R33" s="96">
        <f t="shared" si="7"/>
        <v>21130418.379999999</v>
      </c>
      <c r="S33" s="96">
        <f>S34+S56</f>
        <v>0</v>
      </c>
      <c r="T33" s="96">
        <f>T34+T56</f>
        <v>0</v>
      </c>
      <c r="U33" s="96">
        <f>U34+U56</f>
        <v>0</v>
      </c>
      <c r="V33" s="96">
        <f t="shared" ref="V33:V45" si="25">P33+S33</f>
        <v>20436600</v>
      </c>
      <c r="W33" s="96">
        <f t="shared" ref="W33:W45" si="26">Q33+T33</f>
        <v>20779015.82</v>
      </c>
      <c r="X33" s="96">
        <f t="shared" ref="X33:X45" si="27">R33+U33</f>
        <v>21130418.379999999</v>
      </c>
      <c r="Y33" s="96">
        <f>Y34+Y56</f>
        <v>760933</v>
      </c>
      <c r="Z33" s="96">
        <f>Z34+Z56</f>
        <v>0</v>
      </c>
      <c r="AA33" s="96">
        <f>AA34+AA56</f>
        <v>0</v>
      </c>
      <c r="AB33" s="96">
        <f t="shared" ref="AB33:AB45" si="28">V33+Y33</f>
        <v>21197533</v>
      </c>
      <c r="AC33" s="96">
        <f t="shared" ref="AC33:AC45" si="29">W33+Z33</f>
        <v>20779015.82</v>
      </c>
      <c r="AD33" s="96">
        <f t="shared" ref="AD33:AD45" si="30">X33+AA33</f>
        <v>21130418.379999999</v>
      </c>
    </row>
    <row r="34" spans="1:30" ht="19.5" customHeight="1">
      <c r="A34" s="4" t="s">
        <v>186</v>
      </c>
      <c r="B34" s="14" t="s">
        <v>41</v>
      </c>
      <c r="C34" s="15" t="s">
        <v>2</v>
      </c>
      <c r="D34" s="15" t="s">
        <v>13</v>
      </c>
      <c r="E34" s="15"/>
      <c r="F34" s="15"/>
      <c r="G34" s="15"/>
      <c r="H34" s="1"/>
      <c r="I34" s="13"/>
      <c r="J34" s="97">
        <f>J35</f>
        <v>20216600</v>
      </c>
      <c r="K34" s="97">
        <f t="shared" ref="K34:O35" si="31">K35</f>
        <v>20559015.82</v>
      </c>
      <c r="L34" s="97">
        <f t="shared" si="31"/>
        <v>20910418.379999999</v>
      </c>
      <c r="M34" s="97">
        <f t="shared" si="31"/>
        <v>0</v>
      </c>
      <c r="N34" s="97">
        <f t="shared" si="31"/>
        <v>0</v>
      </c>
      <c r="O34" s="97">
        <f t="shared" si="31"/>
        <v>0</v>
      </c>
      <c r="P34" s="97">
        <f t="shared" si="5"/>
        <v>20216600</v>
      </c>
      <c r="Q34" s="97">
        <f t="shared" si="6"/>
        <v>20559015.82</v>
      </c>
      <c r="R34" s="97">
        <f t="shared" si="7"/>
        <v>20910418.379999999</v>
      </c>
      <c r="S34" s="97">
        <f t="shared" ref="S34:U35" si="32">S35</f>
        <v>0</v>
      </c>
      <c r="T34" s="97">
        <f t="shared" si="32"/>
        <v>0</v>
      </c>
      <c r="U34" s="97">
        <f t="shared" si="32"/>
        <v>0</v>
      </c>
      <c r="V34" s="97">
        <f t="shared" si="25"/>
        <v>20216600</v>
      </c>
      <c r="W34" s="97">
        <f t="shared" si="26"/>
        <v>20559015.82</v>
      </c>
      <c r="X34" s="97">
        <f t="shared" si="27"/>
        <v>20910418.379999999</v>
      </c>
      <c r="Y34" s="97">
        <f>Y35+Y46</f>
        <v>577064</v>
      </c>
      <c r="Z34" s="97">
        <f t="shared" ref="Z34:AA34" si="33">Z35+Z46</f>
        <v>0</v>
      </c>
      <c r="AA34" s="97">
        <f t="shared" si="33"/>
        <v>0</v>
      </c>
      <c r="AB34" s="97">
        <f t="shared" si="28"/>
        <v>20793664</v>
      </c>
      <c r="AC34" s="97">
        <f t="shared" si="29"/>
        <v>20559015.82</v>
      </c>
      <c r="AD34" s="97">
        <f t="shared" si="30"/>
        <v>20910418.379999999</v>
      </c>
    </row>
    <row r="35" spans="1:30" ht="27.75" customHeight="1">
      <c r="A35" s="2" t="s">
        <v>344</v>
      </c>
      <c r="B35" s="62" t="s">
        <v>41</v>
      </c>
      <c r="C35" s="1" t="s">
        <v>2</v>
      </c>
      <c r="D35" s="1" t="s">
        <v>13</v>
      </c>
      <c r="E35" s="1" t="s">
        <v>17</v>
      </c>
      <c r="F35" s="1" t="s">
        <v>68</v>
      </c>
      <c r="G35" s="1" t="s">
        <v>140</v>
      </c>
      <c r="H35" s="1" t="s">
        <v>141</v>
      </c>
      <c r="I35" s="13"/>
      <c r="J35" s="100">
        <f>J36</f>
        <v>20216600</v>
      </c>
      <c r="K35" s="100">
        <f t="shared" si="31"/>
        <v>20559015.82</v>
      </c>
      <c r="L35" s="100">
        <f t="shared" si="31"/>
        <v>20910418.379999999</v>
      </c>
      <c r="M35" s="100">
        <f t="shared" si="31"/>
        <v>0</v>
      </c>
      <c r="N35" s="100">
        <f t="shared" si="31"/>
        <v>0</v>
      </c>
      <c r="O35" s="100">
        <f t="shared" si="31"/>
        <v>0</v>
      </c>
      <c r="P35" s="100">
        <f t="shared" si="5"/>
        <v>20216600</v>
      </c>
      <c r="Q35" s="100">
        <f t="shared" si="6"/>
        <v>20559015.82</v>
      </c>
      <c r="R35" s="100">
        <f t="shared" si="7"/>
        <v>20910418.379999999</v>
      </c>
      <c r="S35" s="100">
        <f t="shared" si="32"/>
        <v>0</v>
      </c>
      <c r="T35" s="100">
        <f t="shared" si="32"/>
        <v>0</v>
      </c>
      <c r="U35" s="100">
        <f t="shared" si="32"/>
        <v>0</v>
      </c>
      <c r="V35" s="100">
        <f t="shared" si="25"/>
        <v>20216600</v>
      </c>
      <c r="W35" s="100">
        <f t="shared" si="26"/>
        <v>20559015.82</v>
      </c>
      <c r="X35" s="100">
        <f t="shared" si="27"/>
        <v>20910418.379999999</v>
      </c>
      <c r="Y35" s="100">
        <f t="shared" ref="Y35:AA35" si="34">Y36</f>
        <v>0</v>
      </c>
      <c r="Z35" s="100">
        <f t="shared" si="34"/>
        <v>0</v>
      </c>
      <c r="AA35" s="100">
        <f t="shared" si="34"/>
        <v>0</v>
      </c>
      <c r="AB35" s="100">
        <f t="shared" si="28"/>
        <v>20216600</v>
      </c>
      <c r="AC35" s="100">
        <f t="shared" si="29"/>
        <v>20559015.82</v>
      </c>
      <c r="AD35" s="100">
        <f t="shared" si="30"/>
        <v>20910418.379999999</v>
      </c>
    </row>
    <row r="36" spans="1:30" ht="26.4">
      <c r="A36" s="2" t="s">
        <v>123</v>
      </c>
      <c r="B36" s="62" t="s">
        <v>41</v>
      </c>
      <c r="C36" s="1" t="s">
        <v>2</v>
      </c>
      <c r="D36" s="1" t="s">
        <v>13</v>
      </c>
      <c r="E36" s="1" t="s">
        <v>17</v>
      </c>
      <c r="F36" s="1" t="s">
        <v>111</v>
      </c>
      <c r="G36" s="1" t="s">
        <v>140</v>
      </c>
      <c r="H36" s="1" t="s">
        <v>141</v>
      </c>
      <c r="I36" s="13"/>
      <c r="J36" s="100">
        <f>+J37+J40+J43</f>
        <v>20216600</v>
      </c>
      <c r="K36" s="100">
        <f t="shared" ref="K36:L36" si="35">+K37+K40+K43</f>
        <v>20559015.82</v>
      </c>
      <c r="L36" s="100">
        <f t="shared" si="35"/>
        <v>20910418.379999999</v>
      </c>
      <c r="M36" s="100">
        <f t="shared" ref="M36:O36" si="36">+M37+M40+M43</f>
        <v>0</v>
      </c>
      <c r="N36" s="100">
        <f t="shared" si="36"/>
        <v>0</v>
      </c>
      <c r="O36" s="100">
        <f t="shared" si="36"/>
        <v>0</v>
      </c>
      <c r="P36" s="100">
        <f t="shared" si="5"/>
        <v>20216600</v>
      </c>
      <c r="Q36" s="100">
        <f t="shared" si="6"/>
        <v>20559015.82</v>
      </c>
      <c r="R36" s="100">
        <f t="shared" si="7"/>
        <v>20910418.379999999</v>
      </c>
      <c r="S36" s="100">
        <f t="shared" ref="S36:U36" si="37">+S37+S40+S43</f>
        <v>0</v>
      </c>
      <c r="T36" s="100">
        <f t="shared" si="37"/>
        <v>0</v>
      </c>
      <c r="U36" s="100">
        <f t="shared" si="37"/>
        <v>0</v>
      </c>
      <c r="V36" s="100">
        <f t="shared" si="25"/>
        <v>20216600</v>
      </c>
      <c r="W36" s="100">
        <f t="shared" si="26"/>
        <v>20559015.82</v>
      </c>
      <c r="X36" s="100">
        <f t="shared" si="27"/>
        <v>20910418.379999999</v>
      </c>
      <c r="Y36" s="100">
        <f t="shared" ref="Y36:AA36" si="38">+Y37+Y40+Y43</f>
        <v>0</v>
      </c>
      <c r="Z36" s="100">
        <f t="shared" si="38"/>
        <v>0</v>
      </c>
      <c r="AA36" s="100">
        <f t="shared" si="38"/>
        <v>0</v>
      </c>
      <c r="AB36" s="100">
        <f t="shared" si="28"/>
        <v>20216600</v>
      </c>
      <c r="AC36" s="100">
        <f t="shared" si="29"/>
        <v>20559015.82</v>
      </c>
      <c r="AD36" s="100">
        <f t="shared" si="30"/>
        <v>20910418.379999999</v>
      </c>
    </row>
    <row r="37" spans="1:30">
      <c r="A37" s="2" t="s">
        <v>124</v>
      </c>
      <c r="B37" s="62" t="s">
        <v>41</v>
      </c>
      <c r="C37" s="1" t="s">
        <v>2</v>
      </c>
      <c r="D37" s="1" t="s">
        <v>13</v>
      </c>
      <c r="E37" s="1" t="s">
        <v>17</v>
      </c>
      <c r="F37" s="1" t="s">
        <v>111</v>
      </c>
      <c r="G37" s="1" t="s">
        <v>140</v>
      </c>
      <c r="H37" s="1" t="s">
        <v>142</v>
      </c>
      <c r="I37" s="13"/>
      <c r="J37" s="100">
        <f>J38</f>
        <v>65000</v>
      </c>
      <c r="K37" s="100">
        <f t="shared" ref="K37:O38" si="39">K38</f>
        <v>65000</v>
      </c>
      <c r="L37" s="100">
        <f t="shared" si="39"/>
        <v>65000</v>
      </c>
      <c r="M37" s="100">
        <f t="shared" si="39"/>
        <v>0</v>
      </c>
      <c r="N37" s="100">
        <f t="shared" si="39"/>
        <v>0</v>
      </c>
      <c r="O37" s="100">
        <f t="shared" si="39"/>
        <v>0</v>
      </c>
      <c r="P37" s="100">
        <f t="shared" si="5"/>
        <v>65000</v>
      </c>
      <c r="Q37" s="100">
        <f t="shared" si="6"/>
        <v>65000</v>
      </c>
      <c r="R37" s="100">
        <f t="shared" si="7"/>
        <v>65000</v>
      </c>
      <c r="S37" s="100">
        <f t="shared" ref="S37:U38" si="40">S38</f>
        <v>0</v>
      </c>
      <c r="T37" s="100">
        <f t="shared" si="40"/>
        <v>0</v>
      </c>
      <c r="U37" s="100">
        <f t="shared" si="40"/>
        <v>0</v>
      </c>
      <c r="V37" s="100">
        <f t="shared" si="25"/>
        <v>65000</v>
      </c>
      <c r="W37" s="100">
        <f t="shared" si="26"/>
        <v>65000</v>
      </c>
      <c r="X37" s="100">
        <f t="shared" si="27"/>
        <v>65000</v>
      </c>
      <c r="Y37" s="100">
        <f t="shared" ref="Y37:AA38" si="41">Y38</f>
        <v>0</v>
      </c>
      <c r="Z37" s="100">
        <f t="shared" si="41"/>
        <v>0</v>
      </c>
      <c r="AA37" s="100">
        <f t="shared" si="41"/>
        <v>0</v>
      </c>
      <c r="AB37" s="100">
        <f t="shared" si="28"/>
        <v>65000</v>
      </c>
      <c r="AC37" s="100">
        <f t="shared" si="29"/>
        <v>65000</v>
      </c>
      <c r="AD37" s="100">
        <f t="shared" si="30"/>
        <v>65000</v>
      </c>
    </row>
    <row r="38" spans="1:30" ht="26.4">
      <c r="A38" s="7" t="s">
        <v>70</v>
      </c>
      <c r="B38" s="62" t="s">
        <v>41</v>
      </c>
      <c r="C38" s="1" t="s">
        <v>2</v>
      </c>
      <c r="D38" s="1" t="s">
        <v>13</v>
      </c>
      <c r="E38" s="1" t="s">
        <v>17</v>
      </c>
      <c r="F38" s="1" t="s">
        <v>111</v>
      </c>
      <c r="G38" s="1" t="s">
        <v>140</v>
      </c>
      <c r="H38" s="1" t="s">
        <v>142</v>
      </c>
      <c r="I38" s="13" t="s">
        <v>69</v>
      </c>
      <c r="J38" s="100">
        <f>J39</f>
        <v>65000</v>
      </c>
      <c r="K38" s="100">
        <f t="shared" si="39"/>
        <v>65000</v>
      </c>
      <c r="L38" s="100">
        <f t="shared" si="39"/>
        <v>65000</v>
      </c>
      <c r="M38" s="100">
        <f t="shared" si="39"/>
        <v>0</v>
      </c>
      <c r="N38" s="100">
        <f t="shared" si="39"/>
        <v>0</v>
      </c>
      <c r="O38" s="100">
        <f t="shared" si="39"/>
        <v>0</v>
      </c>
      <c r="P38" s="100">
        <f t="shared" si="5"/>
        <v>65000</v>
      </c>
      <c r="Q38" s="100">
        <f t="shared" si="6"/>
        <v>65000</v>
      </c>
      <c r="R38" s="100">
        <f t="shared" si="7"/>
        <v>65000</v>
      </c>
      <c r="S38" s="100">
        <f t="shared" si="40"/>
        <v>0</v>
      </c>
      <c r="T38" s="100">
        <f t="shared" si="40"/>
        <v>0</v>
      </c>
      <c r="U38" s="100">
        <f t="shared" si="40"/>
        <v>0</v>
      </c>
      <c r="V38" s="100">
        <f t="shared" si="25"/>
        <v>65000</v>
      </c>
      <c r="W38" s="100">
        <f t="shared" si="26"/>
        <v>65000</v>
      </c>
      <c r="X38" s="100">
        <f t="shared" si="27"/>
        <v>65000</v>
      </c>
      <c r="Y38" s="100">
        <f t="shared" si="41"/>
        <v>0</v>
      </c>
      <c r="Z38" s="100">
        <f t="shared" si="41"/>
        <v>0</v>
      </c>
      <c r="AA38" s="100">
        <f t="shared" si="41"/>
        <v>0</v>
      </c>
      <c r="AB38" s="100">
        <f t="shared" si="28"/>
        <v>65000</v>
      </c>
      <c r="AC38" s="100">
        <f t="shared" si="29"/>
        <v>65000</v>
      </c>
      <c r="AD38" s="100">
        <f t="shared" si="30"/>
        <v>65000</v>
      </c>
    </row>
    <row r="39" spans="1:30">
      <c r="A39" s="11" t="s">
        <v>73</v>
      </c>
      <c r="B39" s="62" t="s">
        <v>41</v>
      </c>
      <c r="C39" s="1" t="s">
        <v>2</v>
      </c>
      <c r="D39" s="1" t="s">
        <v>13</v>
      </c>
      <c r="E39" s="1" t="s">
        <v>17</v>
      </c>
      <c r="F39" s="1" t="s">
        <v>111</v>
      </c>
      <c r="G39" s="1" t="s">
        <v>140</v>
      </c>
      <c r="H39" s="1" t="s">
        <v>142</v>
      </c>
      <c r="I39" s="13" t="s">
        <v>72</v>
      </c>
      <c r="J39" s="100">
        <v>65000</v>
      </c>
      <c r="K39" s="100">
        <v>65000</v>
      </c>
      <c r="L39" s="100">
        <v>65000</v>
      </c>
      <c r="M39" s="100"/>
      <c r="N39" s="100"/>
      <c r="O39" s="100"/>
      <c r="P39" s="100">
        <f t="shared" si="5"/>
        <v>65000</v>
      </c>
      <c r="Q39" s="100">
        <f t="shared" si="6"/>
        <v>65000</v>
      </c>
      <c r="R39" s="100">
        <f t="shared" si="7"/>
        <v>65000</v>
      </c>
      <c r="S39" s="100"/>
      <c r="T39" s="100"/>
      <c r="U39" s="100"/>
      <c r="V39" s="100">
        <f t="shared" si="25"/>
        <v>65000</v>
      </c>
      <c r="W39" s="100">
        <f t="shared" si="26"/>
        <v>65000</v>
      </c>
      <c r="X39" s="100">
        <f t="shared" si="27"/>
        <v>65000</v>
      </c>
      <c r="Y39" s="100"/>
      <c r="Z39" s="100"/>
      <c r="AA39" s="100"/>
      <c r="AB39" s="100">
        <f t="shared" si="28"/>
        <v>65000</v>
      </c>
      <c r="AC39" s="100">
        <f t="shared" si="29"/>
        <v>65000</v>
      </c>
      <c r="AD39" s="100">
        <f t="shared" si="30"/>
        <v>65000</v>
      </c>
    </row>
    <row r="40" spans="1:30">
      <c r="A40" s="2" t="s">
        <v>125</v>
      </c>
      <c r="B40" s="62" t="s">
        <v>41</v>
      </c>
      <c r="C40" s="1" t="s">
        <v>2</v>
      </c>
      <c r="D40" s="1" t="s">
        <v>13</v>
      </c>
      <c r="E40" s="1" t="s">
        <v>17</v>
      </c>
      <c r="F40" s="1" t="s">
        <v>111</v>
      </c>
      <c r="G40" s="1" t="s">
        <v>140</v>
      </c>
      <c r="H40" s="1" t="s">
        <v>143</v>
      </c>
      <c r="I40" s="13"/>
      <c r="J40" s="100">
        <f>J41</f>
        <v>20001600</v>
      </c>
      <c r="K40" s="100">
        <f t="shared" ref="K40:O41" si="42">K41</f>
        <v>20344015.82</v>
      </c>
      <c r="L40" s="100">
        <f t="shared" si="42"/>
        <v>20695418.379999999</v>
      </c>
      <c r="M40" s="100">
        <f t="shared" si="42"/>
        <v>0</v>
      </c>
      <c r="N40" s="100">
        <f t="shared" si="42"/>
        <v>0</v>
      </c>
      <c r="O40" s="100">
        <f t="shared" si="42"/>
        <v>0</v>
      </c>
      <c r="P40" s="100">
        <f t="shared" si="5"/>
        <v>20001600</v>
      </c>
      <c r="Q40" s="100">
        <f t="shared" si="6"/>
        <v>20344015.82</v>
      </c>
      <c r="R40" s="100">
        <f t="shared" si="7"/>
        <v>20695418.379999999</v>
      </c>
      <c r="S40" s="100">
        <f t="shared" ref="S40:U41" si="43">S41</f>
        <v>0</v>
      </c>
      <c r="T40" s="100">
        <f t="shared" si="43"/>
        <v>0</v>
      </c>
      <c r="U40" s="100">
        <f t="shared" si="43"/>
        <v>0</v>
      </c>
      <c r="V40" s="100">
        <f t="shared" si="25"/>
        <v>20001600</v>
      </c>
      <c r="W40" s="100">
        <f t="shared" si="26"/>
        <v>20344015.82</v>
      </c>
      <c r="X40" s="100">
        <f t="shared" si="27"/>
        <v>20695418.379999999</v>
      </c>
      <c r="Y40" s="100">
        <f t="shared" ref="Y40:AA41" si="44">Y41</f>
        <v>0</v>
      </c>
      <c r="Z40" s="100">
        <f t="shared" si="44"/>
        <v>0</v>
      </c>
      <c r="AA40" s="100">
        <f t="shared" si="44"/>
        <v>0</v>
      </c>
      <c r="AB40" s="100">
        <f t="shared" si="28"/>
        <v>20001600</v>
      </c>
      <c r="AC40" s="100">
        <f t="shared" si="29"/>
        <v>20344015.82</v>
      </c>
      <c r="AD40" s="100">
        <f t="shared" si="30"/>
        <v>20695418.379999999</v>
      </c>
    </row>
    <row r="41" spans="1:30" ht="26.4">
      <c r="A41" s="7" t="s">
        <v>70</v>
      </c>
      <c r="B41" s="62" t="s">
        <v>41</v>
      </c>
      <c r="C41" s="1" t="s">
        <v>2</v>
      </c>
      <c r="D41" s="1" t="s">
        <v>13</v>
      </c>
      <c r="E41" s="1" t="s">
        <v>17</v>
      </c>
      <c r="F41" s="1" t="s">
        <v>111</v>
      </c>
      <c r="G41" s="1" t="s">
        <v>140</v>
      </c>
      <c r="H41" s="1" t="s">
        <v>143</v>
      </c>
      <c r="I41" s="13" t="s">
        <v>69</v>
      </c>
      <c r="J41" s="100">
        <f>J42</f>
        <v>20001600</v>
      </c>
      <c r="K41" s="100">
        <f t="shared" si="42"/>
        <v>20344015.82</v>
      </c>
      <c r="L41" s="100">
        <f t="shared" si="42"/>
        <v>20695418.379999999</v>
      </c>
      <c r="M41" s="100">
        <f t="shared" si="42"/>
        <v>0</v>
      </c>
      <c r="N41" s="100">
        <f t="shared" si="42"/>
        <v>0</v>
      </c>
      <c r="O41" s="100">
        <f t="shared" si="42"/>
        <v>0</v>
      </c>
      <c r="P41" s="100">
        <f t="shared" si="5"/>
        <v>20001600</v>
      </c>
      <c r="Q41" s="100">
        <f t="shared" si="6"/>
        <v>20344015.82</v>
      </c>
      <c r="R41" s="100">
        <f t="shared" si="7"/>
        <v>20695418.379999999</v>
      </c>
      <c r="S41" s="100">
        <f t="shared" si="43"/>
        <v>0</v>
      </c>
      <c r="T41" s="100">
        <f t="shared" si="43"/>
        <v>0</v>
      </c>
      <c r="U41" s="100">
        <f t="shared" si="43"/>
        <v>0</v>
      </c>
      <c r="V41" s="100">
        <f t="shared" si="25"/>
        <v>20001600</v>
      </c>
      <c r="W41" s="100">
        <f t="shared" si="26"/>
        <v>20344015.82</v>
      </c>
      <c r="X41" s="100">
        <f t="shared" si="27"/>
        <v>20695418.379999999</v>
      </c>
      <c r="Y41" s="100">
        <f t="shared" si="44"/>
        <v>0</v>
      </c>
      <c r="Z41" s="100">
        <f t="shared" si="44"/>
        <v>0</v>
      </c>
      <c r="AA41" s="100">
        <f t="shared" si="44"/>
        <v>0</v>
      </c>
      <c r="AB41" s="100">
        <f t="shared" si="28"/>
        <v>20001600</v>
      </c>
      <c r="AC41" s="100">
        <f t="shared" si="29"/>
        <v>20344015.82</v>
      </c>
      <c r="AD41" s="100">
        <f t="shared" si="30"/>
        <v>20695418.379999999</v>
      </c>
    </row>
    <row r="42" spans="1:30">
      <c r="A42" s="11" t="s">
        <v>73</v>
      </c>
      <c r="B42" s="62" t="s">
        <v>41</v>
      </c>
      <c r="C42" s="1" t="s">
        <v>2</v>
      </c>
      <c r="D42" s="1" t="s">
        <v>13</v>
      </c>
      <c r="E42" s="1" t="s">
        <v>17</v>
      </c>
      <c r="F42" s="1" t="s">
        <v>111</v>
      </c>
      <c r="G42" s="1" t="s">
        <v>140</v>
      </c>
      <c r="H42" s="1" t="s">
        <v>143</v>
      </c>
      <c r="I42" s="13" t="s">
        <v>72</v>
      </c>
      <c r="J42" s="100">
        <f>19801600+200000</f>
        <v>20001600</v>
      </c>
      <c r="K42" s="100">
        <f>20144015.82+200000</f>
        <v>20344015.82</v>
      </c>
      <c r="L42" s="100">
        <f>20495418.38+200000</f>
        <v>20695418.379999999</v>
      </c>
      <c r="M42" s="100"/>
      <c r="N42" s="100"/>
      <c r="O42" s="100"/>
      <c r="P42" s="100">
        <f t="shared" si="5"/>
        <v>20001600</v>
      </c>
      <c r="Q42" s="100">
        <f t="shared" si="6"/>
        <v>20344015.82</v>
      </c>
      <c r="R42" s="100">
        <f t="shared" si="7"/>
        <v>20695418.379999999</v>
      </c>
      <c r="S42" s="100"/>
      <c r="T42" s="100"/>
      <c r="U42" s="100"/>
      <c r="V42" s="100">
        <f t="shared" si="25"/>
        <v>20001600</v>
      </c>
      <c r="W42" s="100">
        <f t="shared" si="26"/>
        <v>20344015.82</v>
      </c>
      <c r="X42" s="100">
        <f t="shared" si="27"/>
        <v>20695418.379999999</v>
      </c>
      <c r="Y42" s="100"/>
      <c r="Z42" s="100"/>
      <c r="AA42" s="100"/>
      <c r="AB42" s="100">
        <f t="shared" si="28"/>
        <v>20001600</v>
      </c>
      <c r="AC42" s="100">
        <f t="shared" si="29"/>
        <v>20344015.82</v>
      </c>
      <c r="AD42" s="100">
        <f t="shared" si="30"/>
        <v>20695418.379999999</v>
      </c>
    </row>
    <row r="43" spans="1:30" ht="66">
      <c r="A43" s="11" t="s">
        <v>241</v>
      </c>
      <c r="B43" s="62" t="s">
        <v>41</v>
      </c>
      <c r="C43" s="1" t="s">
        <v>2</v>
      </c>
      <c r="D43" s="1" t="s">
        <v>13</v>
      </c>
      <c r="E43" s="1" t="s">
        <v>17</v>
      </c>
      <c r="F43" s="1" t="s">
        <v>111</v>
      </c>
      <c r="G43" s="1" t="s">
        <v>140</v>
      </c>
      <c r="H43" s="1" t="s">
        <v>342</v>
      </c>
      <c r="I43" s="13"/>
      <c r="J43" s="100">
        <f>J44</f>
        <v>150000</v>
      </c>
      <c r="K43" s="100">
        <f t="shared" ref="K43:O44" si="45">K44</f>
        <v>150000</v>
      </c>
      <c r="L43" s="100">
        <f t="shared" si="45"/>
        <v>150000</v>
      </c>
      <c r="M43" s="100">
        <f t="shared" si="45"/>
        <v>0</v>
      </c>
      <c r="N43" s="100">
        <f t="shared" si="45"/>
        <v>0</v>
      </c>
      <c r="O43" s="100">
        <f t="shared" si="45"/>
        <v>0</v>
      </c>
      <c r="P43" s="100">
        <f t="shared" si="5"/>
        <v>150000</v>
      </c>
      <c r="Q43" s="100">
        <f t="shared" si="6"/>
        <v>150000</v>
      </c>
      <c r="R43" s="100">
        <f t="shared" si="7"/>
        <v>150000</v>
      </c>
      <c r="S43" s="100">
        <f t="shared" ref="S43:U44" si="46">S44</f>
        <v>0</v>
      </c>
      <c r="T43" s="100">
        <f t="shared" si="46"/>
        <v>0</v>
      </c>
      <c r="U43" s="100">
        <f t="shared" si="46"/>
        <v>0</v>
      </c>
      <c r="V43" s="100">
        <f t="shared" si="25"/>
        <v>150000</v>
      </c>
      <c r="W43" s="100">
        <f t="shared" si="26"/>
        <v>150000</v>
      </c>
      <c r="X43" s="100">
        <f t="shared" si="27"/>
        <v>150000</v>
      </c>
      <c r="Y43" s="100">
        <f t="shared" ref="Y43:AA44" si="47">Y44</f>
        <v>0</v>
      </c>
      <c r="Z43" s="100">
        <f t="shared" si="47"/>
        <v>0</v>
      </c>
      <c r="AA43" s="100">
        <f t="shared" si="47"/>
        <v>0</v>
      </c>
      <c r="AB43" s="100">
        <f t="shared" si="28"/>
        <v>150000</v>
      </c>
      <c r="AC43" s="100">
        <f t="shared" si="29"/>
        <v>150000</v>
      </c>
      <c r="AD43" s="100">
        <f t="shared" si="30"/>
        <v>150000</v>
      </c>
    </row>
    <row r="44" spans="1:30" ht="26.4">
      <c r="A44" s="7" t="s">
        <v>70</v>
      </c>
      <c r="B44" s="62" t="s">
        <v>41</v>
      </c>
      <c r="C44" s="1" t="s">
        <v>2</v>
      </c>
      <c r="D44" s="1" t="s">
        <v>13</v>
      </c>
      <c r="E44" s="1" t="s">
        <v>17</v>
      </c>
      <c r="F44" s="1" t="s">
        <v>111</v>
      </c>
      <c r="G44" s="1" t="s">
        <v>140</v>
      </c>
      <c r="H44" s="1" t="s">
        <v>342</v>
      </c>
      <c r="I44" s="13" t="s">
        <v>69</v>
      </c>
      <c r="J44" s="100">
        <f>J45</f>
        <v>150000</v>
      </c>
      <c r="K44" s="100">
        <f t="shared" si="45"/>
        <v>150000</v>
      </c>
      <c r="L44" s="100">
        <f t="shared" si="45"/>
        <v>150000</v>
      </c>
      <c r="M44" s="100">
        <f t="shared" si="45"/>
        <v>0</v>
      </c>
      <c r="N44" s="100">
        <f t="shared" si="45"/>
        <v>0</v>
      </c>
      <c r="O44" s="100">
        <f t="shared" si="45"/>
        <v>0</v>
      </c>
      <c r="P44" s="100">
        <f t="shared" si="5"/>
        <v>150000</v>
      </c>
      <c r="Q44" s="100">
        <f t="shared" si="6"/>
        <v>150000</v>
      </c>
      <c r="R44" s="100">
        <f t="shared" si="7"/>
        <v>150000</v>
      </c>
      <c r="S44" s="100">
        <f t="shared" si="46"/>
        <v>0</v>
      </c>
      <c r="T44" s="100">
        <f t="shared" si="46"/>
        <v>0</v>
      </c>
      <c r="U44" s="100">
        <f t="shared" si="46"/>
        <v>0</v>
      </c>
      <c r="V44" s="100">
        <f t="shared" si="25"/>
        <v>150000</v>
      </c>
      <c r="W44" s="100">
        <f t="shared" si="26"/>
        <v>150000</v>
      </c>
      <c r="X44" s="100">
        <f t="shared" si="27"/>
        <v>150000</v>
      </c>
      <c r="Y44" s="100">
        <f t="shared" si="47"/>
        <v>0</v>
      </c>
      <c r="Z44" s="100">
        <f t="shared" si="47"/>
        <v>0</v>
      </c>
      <c r="AA44" s="100">
        <f t="shared" si="47"/>
        <v>0</v>
      </c>
      <c r="AB44" s="100">
        <f t="shared" si="28"/>
        <v>150000</v>
      </c>
      <c r="AC44" s="100">
        <f t="shared" si="29"/>
        <v>150000</v>
      </c>
      <c r="AD44" s="100">
        <f t="shared" si="30"/>
        <v>150000</v>
      </c>
    </row>
    <row r="45" spans="1:30">
      <c r="A45" s="11" t="s">
        <v>73</v>
      </c>
      <c r="B45" s="62" t="s">
        <v>41</v>
      </c>
      <c r="C45" s="1" t="s">
        <v>2</v>
      </c>
      <c r="D45" s="1" t="s">
        <v>13</v>
      </c>
      <c r="E45" s="1" t="s">
        <v>17</v>
      </c>
      <c r="F45" s="1" t="s">
        <v>111</v>
      </c>
      <c r="G45" s="1" t="s">
        <v>140</v>
      </c>
      <c r="H45" s="1" t="s">
        <v>342</v>
      </c>
      <c r="I45" s="13" t="s">
        <v>72</v>
      </c>
      <c r="J45" s="100">
        <v>150000</v>
      </c>
      <c r="K45" s="100">
        <v>150000</v>
      </c>
      <c r="L45" s="100">
        <v>150000</v>
      </c>
      <c r="M45" s="100"/>
      <c r="N45" s="100"/>
      <c r="O45" s="100"/>
      <c r="P45" s="100">
        <f t="shared" si="5"/>
        <v>150000</v>
      </c>
      <c r="Q45" s="100">
        <f t="shared" si="6"/>
        <v>150000</v>
      </c>
      <c r="R45" s="100">
        <f t="shared" si="7"/>
        <v>150000</v>
      </c>
      <c r="S45" s="100"/>
      <c r="T45" s="100"/>
      <c r="U45" s="100"/>
      <c r="V45" s="100">
        <f t="shared" si="25"/>
        <v>150000</v>
      </c>
      <c r="W45" s="100">
        <f t="shared" si="26"/>
        <v>150000</v>
      </c>
      <c r="X45" s="100">
        <f t="shared" si="27"/>
        <v>150000</v>
      </c>
      <c r="Y45" s="100"/>
      <c r="Z45" s="100"/>
      <c r="AA45" s="100"/>
      <c r="AB45" s="100">
        <f t="shared" si="28"/>
        <v>150000</v>
      </c>
      <c r="AC45" s="100">
        <f t="shared" si="29"/>
        <v>150000</v>
      </c>
      <c r="AD45" s="100">
        <f t="shared" si="30"/>
        <v>150000</v>
      </c>
    </row>
    <row r="46" spans="1:30" ht="39.6">
      <c r="A46" s="74" t="s">
        <v>367</v>
      </c>
      <c r="B46" s="62" t="s">
        <v>41</v>
      </c>
      <c r="C46" s="1" t="s">
        <v>2</v>
      </c>
      <c r="D46" s="1" t="s">
        <v>13</v>
      </c>
      <c r="E46" s="1" t="s">
        <v>365</v>
      </c>
      <c r="F46" s="1" t="s">
        <v>68</v>
      </c>
      <c r="G46" s="1" t="s">
        <v>140</v>
      </c>
      <c r="H46" s="1" t="s">
        <v>141</v>
      </c>
      <c r="I46" s="13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>
        <f>Y51+Y47</f>
        <v>577064</v>
      </c>
      <c r="Z46" s="100">
        <f t="shared" ref="Z46:AA46" si="48">Z51+Z47</f>
        <v>0</v>
      </c>
      <c r="AA46" s="100">
        <f t="shared" si="48"/>
        <v>0</v>
      </c>
      <c r="AB46" s="100">
        <f t="shared" ref="AB46:AB54" si="49">V46+Y46</f>
        <v>577064</v>
      </c>
      <c r="AC46" s="100">
        <f t="shared" ref="AC46:AC54" si="50">W46+Z46</f>
        <v>0</v>
      </c>
      <c r="AD46" s="100">
        <f t="shared" ref="AD46:AD54" si="51">X46+AA46</f>
        <v>0</v>
      </c>
    </row>
    <row r="47" spans="1:30" ht="26.4">
      <c r="A47" s="74" t="s">
        <v>368</v>
      </c>
      <c r="B47" s="261" t="s">
        <v>41</v>
      </c>
      <c r="C47" s="1" t="s">
        <v>2</v>
      </c>
      <c r="D47" s="1" t="s">
        <v>13</v>
      </c>
      <c r="E47" s="1" t="s">
        <v>365</v>
      </c>
      <c r="F47" s="1" t="s">
        <v>68</v>
      </c>
      <c r="G47" s="1" t="s">
        <v>140</v>
      </c>
      <c r="H47" s="1" t="s">
        <v>366</v>
      </c>
      <c r="I47" s="13"/>
      <c r="J47" s="78">
        <f>J51</f>
        <v>0</v>
      </c>
      <c r="K47" s="78">
        <f t="shared" ref="K47:O47" si="52">K51</f>
        <v>0</v>
      </c>
      <c r="L47" s="78">
        <f t="shared" si="52"/>
        <v>0</v>
      </c>
      <c r="M47" s="78">
        <f t="shared" si="52"/>
        <v>0</v>
      </c>
      <c r="N47" s="78">
        <f t="shared" si="52"/>
        <v>0</v>
      </c>
      <c r="O47" s="78">
        <f t="shared" si="52"/>
        <v>0</v>
      </c>
      <c r="P47" s="78">
        <f t="shared" ref="P47" si="53">J47+M47</f>
        <v>0</v>
      </c>
      <c r="Q47" s="78">
        <f t="shared" ref="Q47" si="54">K47+N47</f>
        <v>0</v>
      </c>
      <c r="R47" s="78">
        <f t="shared" ref="R47" si="55">L47+O47</f>
        <v>0</v>
      </c>
      <c r="S47" s="78">
        <f t="shared" ref="S47:U47" si="56">S51</f>
        <v>0</v>
      </c>
      <c r="T47" s="78">
        <f t="shared" si="56"/>
        <v>0</v>
      </c>
      <c r="U47" s="78">
        <f t="shared" si="56"/>
        <v>0</v>
      </c>
      <c r="V47" s="78">
        <f>P47+S47</f>
        <v>0</v>
      </c>
      <c r="W47" s="78">
        <f>Q47+T47</f>
        <v>0</v>
      </c>
      <c r="X47" s="78">
        <f>R47+U47</f>
        <v>0</v>
      </c>
      <c r="Y47" s="78">
        <f>Y48</f>
        <v>42570</v>
      </c>
      <c r="Z47" s="78">
        <f t="shared" ref="Z47:AA49" si="57">Z48</f>
        <v>0</v>
      </c>
      <c r="AA47" s="78">
        <f t="shared" si="57"/>
        <v>0</v>
      </c>
      <c r="AB47" s="78">
        <f t="shared" si="49"/>
        <v>42570</v>
      </c>
      <c r="AC47" s="78">
        <f t="shared" si="50"/>
        <v>0</v>
      </c>
      <c r="AD47" s="78">
        <f t="shared" si="51"/>
        <v>0</v>
      </c>
    </row>
    <row r="48" spans="1:30">
      <c r="A48" s="11" t="s">
        <v>449</v>
      </c>
      <c r="B48" s="261" t="s">
        <v>41</v>
      </c>
      <c r="C48" s="1" t="s">
        <v>2</v>
      </c>
      <c r="D48" s="1" t="s">
        <v>13</v>
      </c>
      <c r="E48" s="1" t="s">
        <v>365</v>
      </c>
      <c r="F48" s="1" t="s">
        <v>68</v>
      </c>
      <c r="G48" s="1" t="s">
        <v>140</v>
      </c>
      <c r="H48" s="1" t="s">
        <v>475</v>
      </c>
      <c r="I48" s="13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>
        <f>Y49</f>
        <v>42570</v>
      </c>
      <c r="Z48" s="78">
        <f t="shared" si="57"/>
        <v>0</v>
      </c>
      <c r="AA48" s="78">
        <f t="shared" si="57"/>
        <v>0</v>
      </c>
      <c r="AB48" s="78">
        <f t="shared" ref="AB48:AB50" si="58">V48+Y48</f>
        <v>42570</v>
      </c>
      <c r="AC48" s="78">
        <f t="shared" ref="AC48:AC50" si="59">W48+Z48</f>
        <v>0</v>
      </c>
      <c r="AD48" s="78">
        <f t="shared" ref="AD48:AD50" si="60">X48+AA48</f>
        <v>0</v>
      </c>
    </row>
    <row r="49" spans="1:30" ht="26.4">
      <c r="A49" s="7" t="s">
        <v>70</v>
      </c>
      <c r="B49" s="261" t="s">
        <v>41</v>
      </c>
      <c r="C49" s="1" t="s">
        <v>2</v>
      </c>
      <c r="D49" s="1" t="s">
        <v>13</v>
      </c>
      <c r="E49" s="1" t="s">
        <v>365</v>
      </c>
      <c r="F49" s="1" t="s">
        <v>68</v>
      </c>
      <c r="G49" s="1" t="s">
        <v>140</v>
      </c>
      <c r="H49" s="1" t="s">
        <v>475</v>
      </c>
      <c r="I49" s="13" t="s">
        <v>69</v>
      </c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>
        <f>Y50</f>
        <v>42570</v>
      </c>
      <c r="Z49" s="78">
        <f t="shared" si="57"/>
        <v>0</v>
      </c>
      <c r="AA49" s="78">
        <f t="shared" si="57"/>
        <v>0</v>
      </c>
      <c r="AB49" s="78">
        <f t="shared" si="58"/>
        <v>42570</v>
      </c>
      <c r="AC49" s="78">
        <f t="shared" si="59"/>
        <v>0</v>
      </c>
      <c r="AD49" s="78">
        <f t="shared" si="60"/>
        <v>0</v>
      </c>
    </row>
    <row r="50" spans="1:30">
      <c r="A50" s="11" t="s">
        <v>73</v>
      </c>
      <c r="B50" s="261" t="s">
        <v>41</v>
      </c>
      <c r="C50" s="1" t="s">
        <v>2</v>
      </c>
      <c r="D50" s="1" t="s">
        <v>13</v>
      </c>
      <c r="E50" s="1" t="s">
        <v>365</v>
      </c>
      <c r="F50" s="1" t="s">
        <v>68</v>
      </c>
      <c r="G50" s="1" t="s">
        <v>140</v>
      </c>
      <c r="H50" s="1" t="s">
        <v>475</v>
      </c>
      <c r="I50" s="13" t="s">
        <v>72</v>
      </c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>
        <f>29686+12884</f>
        <v>42570</v>
      </c>
      <c r="Z50" s="78"/>
      <c r="AA50" s="78"/>
      <c r="AB50" s="78">
        <f t="shared" si="58"/>
        <v>42570</v>
      </c>
      <c r="AC50" s="78">
        <f t="shared" si="59"/>
        <v>0</v>
      </c>
      <c r="AD50" s="78">
        <f t="shared" si="60"/>
        <v>0</v>
      </c>
    </row>
    <row r="51" spans="1:30" ht="26.4">
      <c r="A51" s="11" t="s">
        <v>448</v>
      </c>
      <c r="B51" s="62" t="s">
        <v>41</v>
      </c>
      <c r="C51" s="1" t="s">
        <v>2</v>
      </c>
      <c r="D51" s="1" t="s">
        <v>13</v>
      </c>
      <c r="E51" s="1" t="s">
        <v>365</v>
      </c>
      <c r="F51" s="1" t="s">
        <v>68</v>
      </c>
      <c r="G51" s="1" t="s">
        <v>140</v>
      </c>
      <c r="H51" s="1" t="s">
        <v>445</v>
      </c>
      <c r="I51" s="13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>
        <f>Y52</f>
        <v>534494</v>
      </c>
      <c r="Z51" s="100">
        <f t="shared" ref="Z51:AA53" si="61">Z52</f>
        <v>0</v>
      </c>
      <c r="AA51" s="100">
        <f t="shared" si="61"/>
        <v>0</v>
      </c>
      <c r="AB51" s="100">
        <f t="shared" si="49"/>
        <v>534494</v>
      </c>
      <c r="AC51" s="100">
        <f t="shared" si="50"/>
        <v>0</v>
      </c>
      <c r="AD51" s="100">
        <f t="shared" si="51"/>
        <v>0</v>
      </c>
    </row>
    <row r="52" spans="1:30">
      <c r="A52" s="11" t="s">
        <v>449</v>
      </c>
      <c r="B52" s="62" t="s">
        <v>41</v>
      </c>
      <c r="C52" s="1" t="s">
        <v>2</v>
      </c>
      <c r="D52" s="1" t="s">
        <v>13</v>
      </c>
      <c r="E52" s="1" t="s">
        <v>365</v>
      </c>
      <c r="F52" s="1" t="s">
        <v>68</v>
      </c>
      <c r="G52" s="1" t="s">
        <v>140</v>
      </c>
      <c r="H52" s="1" t="s">
        <v>447</v>
      </c>
      <c r="I52" s="13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>
        <f>Y53</f>
        <v>534494</v>
      </c>
      <c r="Z52" s="100">
        <f t="shared" si="61"/>
        <v>0</v>
      </c>
      <c r="AA52" s="100">
        <f t="shared" si="61"/>
        <v>0</v>
      </c>
      <c r="AB52" s="100">
        <f t="shared" si="49"/>
        <v>534494</v>
      </c>
      <c r="AC52" s="100">
        <f t="shared" si="50"/>
        <v>0</v>
      </c>
      <c r="AD52" s="100">
        <f t="shared" si="51"/>
        <v>0</v>
      </c>
    </row>
    <row r="53" spans="1:30" ht="26.4">
      <c r="A53" s="7" t="s">
        <v>70</v>
      </c>
      <c r="B53" s="62" t="s">
        <v>41</v>
      </c>
      <c r="C53" s="1" t="s">
        <v>2</v>
      </c>
      <c r="D53" s="1" t="s">
        <v>13</v>
      </c>
      <c r="E53" s="1" t="s">
        <v>365</v>
      </c>
      <c r="F53" s="1" t="s">
        <v>68</v>
      </c>
      <c r="G53" s="1" t="s">
        <v>140</v>
      </c>
      <c r="H53" s="1" t="s">
        <v>447</v>
      </c>
      <c r="I53" s="13" t="s">
        <v>69</v>
      </c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>
        <f>Y54</f>
        <v>534494</v>
      </c>
      <c r="Z53" s="100">
        <f t="shared" si="61"/>
        <v>0</v>
      </c>
      <c r="AA53" s="100">
        <f t="shared" si="61"/>
        <v>0</v>
      </c>
      <c r="AB53" s="100">
        <f t="shared" si="49"/>
        <v>534494</v>
      </c>
      <c r="AC53" s="100">
        <f t="shared" si="50"/>
        <v>0</v>
      </c>
      <c r="AD53" s="100">
        <f t="shared" si="51"/>
        <v>0</v>
      </c>
    </row>
    <row r="54" spans="1:30">
      <c r="A54" s="11" t="s">
        <v>73</v>
      </c>
      <c r="B54" s="62" t="s">
        <v>41</v>
      </c>
      <c r="C54" s="1" t="s">
        <v>2</v>
      </c>
      <c r="D54" s="1" t="s">
        <v>13</v>
      </c>
      <c r="E54" s="1" t="s">
        <v>365</v>
      </c>
      <c r="F54" s="1" t="s">
        <v>68</v>
      </c>
      <c r="G54" s="1" t="s">
        <v>140</v>
      </c>
      <c r="H54" s="1" t="s">
        <v>447</v>
      </c>
      <c r="I54" s="13" t="s">
        <v>72</v>
      </c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>
        <v>534494</v>
      </c>
      <c r="Z54" s="100"/>
      <c r="AA54" s="100"/>
      <c r="AB54" s="100">
        <f t="shared" si="49"/>
        <v>534494</v>
      </c>
      <c r="AC54" s="100">
        <f t="shared" si="50"/>
        <v>0</v>
      </c>
      <c r="AD54" s="100">
        <f t="shared" si="51"/>
        <v>0</v>
      </c>
    </row>
    <row r="55" spans="1:30">
      <c r="A55" s="11"/>
      <c r="B55" s="62"/>
      <c r="C55" s="1"/>
      <c r="D55" s="1"/>
      <c r="E55" s="1"/>
      <c r="F55" s="1"/>
      <c r="G55" s="1"/>
      <c r="H55" s="1"/>
      <c r="I55" s="13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</row>
    <row r="56" spans="1:30" ht="15.75" customHeight="1">
      <c r="A56" s="4" t="s">
        <v>182</v>
      </c>
      <c r="B56" s="14" t="s">
        <v>41</v>
      </c>
      <c r="C56" s="14" t="s">
        <v>2</v>
      </c>
      <c r="D56" s="14" t="s">
        <v>2</v>
      </c>
      <c r="E56" s="14"/>
      <c r="F56" s="14"/>
      <c r="G56" s="14"/>
      <c r="H56" s="14"/>
      <c r="I56" s="13"/>
      <c r="J56" s="97">
        <f>J57</f>
        <v>220000</v>
      </c>
      <c r="K56" s="97">
        <f t="shared" ref="K56:O59" si="62">K57</f>
        <v>220000</v>
      </c>
      <c r="L56" s="97">
        <f t="shared" si="62"/>
        <v>220000</v>
      </c>
      <c r="M56" s="97">
        <f t="shared" si="62"/>
        <v>0</v>
      </c>
      <c r="N56" s="97">
        <f t="shared" si="62"/>
        <v>0</v>
      </c>
      <c r="O56" s="97">
        <f t="shared" si="62"/>
        <v>0</v>
      </c>
      <c r="P56" s="97">
        <f t="shared" si="5"/>
        <v>220000</v>
      </c>
      <c r="Q56" s="97">
        <f t="shared" si="6"/>
        <v>220000</v>
      </c>
      <c r="R56" s="97">
        <f t="shared" si="7"/>
        <v>220000</v>
      </c>
      <c r="S56" s="97">
        <f t="shared" ref="S56:U59" si="63">S57</f>
        <v>0</v>
      </c>
      <c r="T56" s="97">
        <f t="shared" si="63"/>
        <v>0</v>
      </c>
      <c r="U56" s="97">
        <f t="shared" si="63"/>
        <v>0</v>
      </c>
      <c r="V56" s="97">
        <f t="shared" ref="V56:X60" si="64">P56+S56</f>
        <v>220000</v>
      </c>
      <c r="W56" s="97">
        <f t="shared" si="64"/>
        <v>220000</v>
      </c>
      <c r="X56" s="97">
        <f t="shared" si="64"/>
        <v>220000</v>
      </c>
      <c r="Y56" s="97">
        <f>Y57+Y61</f>
        <v>183869</v>
      </c>
      <c r="Z56" s="97">
        <f t="shared" ref="Z56:AA56" si="65">Z57+Z61</f>
        <v>0</v>
      </c>
      <c r="AA56" s="97">
        <f t="shared" si="65"/>
        <v>0</v>
      </c>
      <c r="AB56" s="97">
        <f t="shared" ref="AB56:AB69" si="66">V56+Y56</f>
        <v>403869</v>
      </c>
      <c r="AC56" s="97">
        <f t="shared" ref="AC56:AC69" si="67">W56+Z56</f>
        <v>220000</v>
      </c>
      <c r="AD56" s="97">
        <f t="shared" ref="AD56:AD69" si="68">X56+AA56</f>
        <v>220000</v>
      </c>
    </row>
    <row r="57" spans="1:30" ht="26.4">
      <c r="A57" s="75" t="s">
        <v>345</v>
      </c>
      <c r="B57" s="1" t="s">
        <v>41</v>
      </c>
      <c r="C57" s="1" t="s">
        <v>2</v>
      </c>
      <c r="D57" s="1" t="s">
        <v>2</v>
      </c>
      <c r="E57" s="1" t="s">
        <v>83</v>
      </c>
      <c r="F57" s="1" t="s">
        <v>68</v>
      </c>
      <c r="G57" s="1" t="s">
        <v>140</v>
      </c>
      <c r="H57" s="1" t="s">
        <v>141</v>
      </c>
      <c r="I57" s="13"/>
      <c r="J57" s="78">
        <f>J58</f>
        <v>220000</v>
      </c>
      <c r="K57" s="78">
        <f t="shared" si="62"/>
        <v>220000</v>
      </c>
      <c r="L57" s="78">
        <f t="shared" si="62"/>
        <v>220000</v>
      </c>
      <c r="M57" s="78">
        <f t="shared" si="62"/>
        <v>0</v>
      </c>
      <c r="N57" s="78">
        <f t="shared" si="62"/>
        <v>0</v>
      </c>
      <c r="O57" s="78">
        <f t="shared" si="62"/>
        <v>0</v>
      </c>
      <c r="P57" s="78">
        <f t="shared" si="5"/>
        <v>220000</v>
      </c>
      <c r="Q57" s="78">
        <f t="shared" si="6"/>
        <v>220000</v>
      </c>
      <c r="R57" s="78">
        <f t="shared" si="7"/>
        <v>220000</v>
      </c>
      <c r="S57" s="78">
        <f t="shared" si="63"/>
        <v>0</v>
      </c>
      <c r="T57" s="78">
        <f t="shared" si="63"/>
        <v>0</v>
      </c>
      <c r="U57" s="78">
        <f t="shared" si="63"/>
        <v>0</v>
      </c>
      <c r="V57" s="78">
        <f t="shared" si="64"/>
        <v>220000</v>
      </c>
      <c r="W57" s="78">
        <f t="shared" si="64"/>
        <v>220000</v>
      </c>
      <c r="X57" s="78">
        <f t="shared" si="64"/>
        <v>220000</v>
      </c>
      <c r="Y57" s="78">
        <f t="shared" ref="Y57:AA59" si="69">Y58</f>
        <v>0</v>
      </c>
      <c r="Z57" s="78">
        <f t="shared" si="69"/>
        <v>0</v>
      </c>
      <c r="AA57" s="78">
        <f t="shared" si="69"/>
        <v>0</v>
      </c>
      <c r="AB57" s="78">
        <f t="shared" si="66"/>
        <v>220000</v>
      </c>
      <c r="AC57" s="78">
        <f t="shared" si="67"/>
        <v>220000</v>
      </c>
      <c r="AD57" s="78">
        <f t="shared" si="68"/>
        <v>220000</v>
      </c>
    </row>
    <row r="58" spans="1:30">
      <c r="A58" s="2" t="s">
        <v>115</v>
      </c>
      <c r="B58" s="1" t="s">
        <v>41</v>
      </c>
      <c r="C58" s="1" t="s">
        <v>2</v>
      </c>
      <c r="D58" s="1" t="s">
        <v>2</v>
      </c>
      <c r="E58" s="1" t="s">
        <v>83</v>
      </c>
      <c r="F58" s="1" t="s">
        <v>68</v>
      </c>
      <c r="G58" s="1" t="s">
        <v>140</v>
      </c>
      <c r="H58" s="1" t="s">
        <v>144</v>
      </c>
      <c r="I58" s="13"/>
      <c r="J58" s="78">
        <f>J59</f>
        <v>220000</v>
      </c>
      <c r="K58" s="78">
        <f t="shared" si="62"/>
        <v>220000</v>
      </c>
      <c r="L58" s="78">
        <f t="shared" si="62"/>
        <v>220000</v>
      </c>
      <c r="M58" s="78">
        <f t="shared" si="62"/>
        <v>0</v>
      </c>
      <c r="N58" s="78">
        <f t="shared" si="62"/>
        <v>0</v>
      </c>
      <c r="O58" s="78">
        <f t="shared" si="62"/>
        <v>0</v>
      </c>
      <c r="P58" s="78">
        <f t="shared" si="5"/>
        <v>220000</v>
      </c>
      <c r="Q58" s="78">
        <f t="shared" si="6"/>
        <v>220000</v>
      </c>
      <c r="R58" s="78">
        <f t="shared" si="7"/>
        <v>220000</v>
      </c>
      <c r="S58" s="78">
        <f t="shared" si="63"/>
        <v>0</v>
      </c>
      <c r="T58" s="78">
        <f t="shared" si="63"/>
        <v>0</v>
      </c>
      <c r="U58" s="78">
        <f t="shared" si="63"/>
        <v>0</v>
      </c>
      <c r="V58" s="78">
        <f t="shared" si="64"/>
        <v>220000</v>
      </c>
      <c r="W58" s="78">
        <f t="shared" si="64"/>
        <v>220000</v>
      </c>
      <c r="X58" s="78">
        <f t="shared" si="64"/>
        <v>220000</v>
      </c>
      <c r="Y58" s="78">
        <f t="shared" si="69"/>
        <v>0</v>
      </c>
      <c r="Z58" s="78">
        <f t="shared" si="69"/>
        <v>0</v>
      </c>
      <c r="AA58" s="78">
        <f t="shared" si="69"/>
        <v>0</v>
      </c>
      <c r="AB58" s="78">
        <f t="shared" si="66"/>
        <v>220000</v>
      </c>
      <c r="AC58" s="78">
        <f t="shared" si="67"/>
        <v>220000</v>
      </c>
      <c r="AD58" s="78">
        <f t="shared" si="68"/>
        <v>220000</v>
      </c>
    </row>
    <row r="59" spans="1:30" ht="26.4">
      <c r="A59" s="75" t="s">
        <v>222</v>
      </c>
      <c r="B59" s="1" t="s">
        <v>41</v>
      </c>
      <c r="C59" s="1" t="s">
        <v>2</v>
      </c>
      <c r="D59" s="1" t="s">
        <v>2</v>
      </c>
      <c r="E59" s="1" t="s">
        <v>83</v>
      </c>
      <c r="F59" s="1" t="s">
        <v>68</v>
      </c>
      <c r="G59" s="1" t="s">
        <v>140</v>
      </c>
      <c r="H59" s="1" t="s">
        <v>144</v>
      </c>
      <c r="I59" s="13" t="s">
        <v>92</v>
      </c>
      <c r="J59" s="78">
        <f>J60</f>
        <v>220000</v>
      </c>
      <c r="K59" s="78">
        <f t="shared" si="62"/>
        <v>220000</v>
      </c>
      <c r="L59" s="78">
        <f t="shared" si="62"/>
        <v>220000</v>
      </c>
      <c r="M59" s="78">
        <f t="shared" si="62"/>
        <v>0</v>
      </c>
      <c r="N59" s="78">
        <f t="shared" si="62"/>
        <v>0</v>
      </c>
      <c r="O59" s="78">
        <f t="shared" si="62"/>
        <v>0</v>
      </c>
      <c r="P59" s="78">
        <f t="shared" si="5"/>
        <v>220000</v>
      </c>
      <c r="Q59" s="78">
        <f t="shared" si="6"/>
        <v>220000</v>
      </c>
      <c r="R59" s="78">
        <f t="shared" si="7"/>
        <v>220000</v>
      </c>
      <c r="S59" s="78">
        <f t="shared" si="63"/>
        <v>0</v>
      </c>
      <c r="T59" s="78">
        <f t="shared" si="63"/>
        <v>0</v>
      </c>
      <c r="U59" s="78">
        <f t="shared" si="63"/>
        <v>0</v>
      </c>
      <c r="V59" s="78">
        <f t="shared" si="64"/>
        <v>220000</v>
      </c>
      <c r="W59" s="78">
        <f t="shared" si="64"/>
        <v>220000</v>
      </c>
      <c r="X59" s="78">
        <f t="shared" si="64"/>
        <v>220000</v>
      </c>
      <c r="Y59" s="78">
        <f t="shared" si="69"/>
        <v>0</v>
      </c>
      <c r="Z59" s="78">
        <f t="shared" si="69"/>
        <v>0</v>
      </c>
      <c r="AA59" s="78">
        <f t="shared" si="69"/>
        <v>0</v>
      </c>
      <c r="AB59" s="78">
        <f t="shared" si="66"/>
        <v>220000</v>
      </c>
      <c r="AC59" s="78">
        <f t="shared" si="67"/>
        <v>220000</v>
      </c>
      <c r="AD59" s="78">
        <f t="shared" si="68"/>
        <v>220000</v>
      </c>
    </row>
    <row r="60" spans="1:30" ht="26.4">
      <c r="A60" s="74" t="s">
        <v>96</v>
      </c>
      <c r="B60" s="1" t="s">
        <v>41</v>
      </c>
      <c r="C60" s="1" t="s">
        <v>2</v>
      </c>
      <c r="D60" s="1" t="s">
        <v>2</v>
      </c>
      <c r="E60" s="1" t="s">
        <v>83</v>
      </c>
      <c r="F60" s="1" t="s">
        <v>68</v>
      </c>
      <c r="G60" s="1" t="s">
        <v>140</v>
      </c>
      <c r="H60" s="1" t="s">
        <v>144</v>
      </c>
      <c r="I60" s="13" t="s">
        <v>93</v>
      </c>
      <c r="J60" s="78">
        <f>100000+120000</f>
        <v>220000</v>
      </c>
      <c r="K60" s="78">
        <f t="shared" ref="K60:L60" si="70">100000+120000</f>
        <v>220000</v>
      </c>
      <c r="L60" s="78">
        <f t="shared" si="70"/>
        <v>220000</v>
      </c>
      <c r="M60" s="78"/>
      <c r="N60" s="78"/>
      <c r="O60" s="78"/>
      <c r="P60" s="78">
        <f t="shared" si="5"/>
        <v>220000</v>
      </c>
      <c r="Q60" s="78">
        <f t="shared" si="6"/>
        <v>220000</v>
      </c>
      <c r="R60" s="78">
        <f t="shared" si="7"/>
        <v>220000</v>
      </c>
      <c r="S60" s="78"/>
      <c r="T60" s="78"/>
      <c r="U60" s="78"/>
      <c r="V60" s="78">
        <f t="shared" si="64"/>
        <v>220000</v>
      </c>
      <c r="W60" s="78">
        <f t="shared" si="64"/>
        <v>220000</v>
      </c>
      <c r="X60" s="78">
        <f t="shared" si="64"/>
        <v>220000</v>
      </c>
      <c r="Y60" s="78"/>
      <c r="Z60" s="78"/>
      <c r="AA60" s="78"/>
      <c r="AB60" s="78">
        <f t="shared" si="66"/>
        <v>220000</v>
      </c>
      <c r="AC60" s="78">
        <f t="shared" si="67"/>
        <v>220000</v>
      </c>
      <c r="AD60" s="78">
        <f t="shared" si="68"/>
        <v>220000</v>
      </c>
    </row>
    <row r="61" spans="1:30" ht="39.6">
      <c r="A61" s="74" t="s">
        <v>367</v>
      </c>
      <c r="B61" s="62" t="s">
        <v>41</v>
      </c>
      <c r="C61" s="1" t="s">
        <v>2</v>
      </c>
      <c r="D61" s="1" t="s">
        <v>2</v>
      </c>
      <c r="E61" s="1" t="s">
        <v>365</v>
      </c>
      <c r="F61" s="1" t="s">
        <v>68</v>
      </c>
      <c r="G61" s="1" t="s">
        <v>140</v>
      </c>
      <c r="H61" s="1" t="s">
        <v>141</v>
      </c>
      <c r="I61" s="13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>
        <f>Y66+Y62</f>
        <v>183869</v>
      </c>
      <c r="Z61" s="100">
        <f>Z66</f>
        <v>0</v>
      </c>
      <c r="AA61" s="100">
        <f>AA66</f>
        <v>0</v>
      </c>
      <c r="AB61" s="100">
        <f t="shared" si="66"/>
        <v>183869</v>
      </c>
      <c r="AC61" s="100">
        <f t="shared" si="67"/>
        <v>0</v>
      </c>
      <c r="AD61" s="100">
        <f t="shared" si="68"/>
        <v>0</v>
      </c>
    </row>
    <row r="62" spans="1:30" ht="26.4">
      <c r="A62" s="74" t="s">
        <v>368</v>
      </c>
      <c r="B62" s="261" t="s">
        <v>41</v>
      </c>
      <c r="C62" s="1" t="s">
        <v>2</v>
      </c>
      <c r="D62" s="1" t="s">
        <v>2</v>
      </c>
      <c r="E62" s="1" t="s">
        <v>365</v>
      </c>
      <c r="F62" s="1" t="s">
        <v>68</v>
      </c>
      <c r="G62" s="1" t="s">
        <v>140</v>
      </c>
      <c r="H62" s="1" t="s">
        <v>366</v>
      </c>
      <c r="I62" s="13"/>
      <c r="J62" s="78">
        <f>J66</f>
        <v>0</v>
      </c>
      <c r="K62" s="78">
        <f t="shared" ref="K62:O62" si="71">K66</f>
        <v>0</v>
      </c>
      <c r="L62" s="78">
        <f t="shared" si="71"/>
        <v>0</v>
      </c>
      <c r="M62" s="78">
        <f t="shared" si="71"/>
        <v>0</v>
      </c>
      <c r="N62" s="78">
        <f t="shared" si="71"/>
        <v>0</v>
      </c>
      <c r="O62" s="78">
        <f t="shared" si="71"/>
        <v>0</v>
      </c>
      <c r="P62" s="78">
        <f t="shared" ref="P62" si="72">J62+M62</f>
        <v>0</v>
      </c>
      <c r="Q62" s="78">
        <f t="shared" ref="Q62" si="73">K62+N62</f>
        <v>0</v>
      </c>
      <c r="R62" s="78">
        <f t="shared" ref="R62" si="74">L62+O62</f>
        <v>0</v>
      </c>
      <c r="S62" s="78">
        <f t="shared" ref="S62:U62" si="75">S66</f>
        <v>0</v>
      </c>
      <c r="T62" s="78">
        <f t="shared" si="75"/>
        <v>0</v>
      </c>
      <c r="U62" s="78">
        <f t="shared" si="75"/>
        <v>0</v>
      </c>
      <c r="V62" s="78">
        <f>P62+S62</f>
        <v>0</v>
      </c>
      <c r="W62" s="78">
        <f>Q62+T62</f>
        <v>0</v>
      </c>
      <c r="X62" s="78">
        <f>R62+U62</f>
        <v>0</v>
      </c>
      <c r="Y62" s="78">
        <f>Y63</f>
        <v>18384</v>
      </c>
      <c r="Z62" s="78">
        <f t="shared" ref="Z62:AA62" si="76">Z63</f>
        <v>0</v>
      </c>
      <c r="AA62" s="78">
        <f t="shared" si="76"/>
        <v>0</v>
      </c>
      <c r="AB62" s="78">
        <f t="shared" si="66"/>
        <v>18384</v>
      </c>
      <c r="AC62" s="78">
        <f t="shared" si="67"/>
        <v>0</v>
      </c>
      <c r="AD62" s="78">
        <f t="shared" si="68"/>
        <v>0</v>
      </c>
    </row>
    <row r="63" spans="1:30" ht="26.4">
      <c r="A63" s="11" t="s">
        <v>479</v>
      </c>
      <c r="B63" s="261" t="s">
        <v>41</v>
      </c>
      <c r="C63" s="1" t="s">
        <v>2</v>
      </c>
      <c r="D63" s="1" t="s">
        <v>2</v>
      </c>
      <c r="E63" s="1" t="s">
        <v>365</v>
      </c>
      <c r="F63" s="1" t="s">
        <v>68</v>
      </c>
      <c r="G63" s="1" t="s">
        <v>140</v>
      </c>
      <c r="H63" s="1" t="s">
        <v>480</v>
      </c>
      <c r="I63" s="13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>
        <f>Y64</f>
        <v>18384</v>
      </c>
      <c r="Z63" s="78">
        <f t="shared" ref="Z63:AA64" si="77">Z64</f>
        <v>0</v>
      </c>
      <c r="AA63" s="78">
        <f t="shared" si="77"/>
        <v>0</v>
      </c>
      <c r="AB63" s="78">
        <f t="shared" ref="AB63:AB65" si="78">V63+Y63</f>
        <v>18384</v>
      </c>
      <c r="AC63" s="78">
        <f t="shared" ref="AC63:AC65" si="79">W63+Z63</f>
        <v>0</v>
      </c>
      <c r="AD63" s="78">
        <f t="shared" ref="AD63:AD65" si="80">X63+AA63</f>
        <v>0</v>
      </c>
    </row>
    <row r="64" spans="1:30" ht="26.4">
      <c r="A64" s="7" t="s">
        <v>70</v>
      </c>
      <c r="B64" s="261" t="s">
        <v>41</v>
      </c>
      <c r="C64" s="1" t="s">
        <v>2</v>
      </c>
      <c r="D64" s="1" t="s">
        <v>2</v>
      </c>
      <c r="E64" s="1" t="s">
        <v>365</v>
      </c>
      <c r="F64" s="1" t="s">
        <v>68</v>
      </c>
      <c r="G64" s="1" t="s">
        <v>140</v>
      </c>
      <c r="H64" s="1" t="s">
        <v>480</v>
      </c>
      <c r="I64" s="13" t="s">
        <v>69</v>
      </c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>
        <f>Y65</f>
        <v>18384</v>
      </c>
      <c r="Z64" s="78">
        <f t="shared" si="77"/>
        <v>0</v>
      </c>
      <c r="AA64" s="78">
        <f t="shared" si="77"/>
        <v>0</v>
      </c>
      <c r="AB64" s="78">
        <f t="shared" si="78"/>
        <v>18384</v>
      </c>
      <c r="AC64" s="78">
        <f t="shared" si="79"/>
        <v>0</v>
      </c>
      <c r="AD64" s="78">
        <f t="shared" si="80"/>
        <v>0</v>
      </c>
    </row>
    <row r="65" spans="1:30">
      <c r="A65" s="11" t="s">
        <v>73</v>
      </c>
      <c r="B65" s="261" t="s">
        <v>41</v>
      </c>
      <c r="C65" s="1" t="s">
        <v>2</v>
      </c>
      <c r="D65" s="1" t="s">
        <v>2</v>
      </c>
      <c r="E65" s="1" t="s">
        <v>365</v>
      </c>
      <c r="F65" s="1" t="s">
        <v>68</v>
      </c>
      <c r="G65" s="1" t="s">
        <v>140</v>
      </c>
      <c r="H65" s="1" t="s">
        <v>480</v>
      </c>
      <c r="I65" s="13" t="s">
        <v>72</v>
      </c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>
        <f>9192+9192</f>
        <v>18384</v>
      </c>
      <c r="Z65" s="78"/>
      <c r="AA65" s="78"/>
      <c r="AB65" s="78">
        <f t="shared" si="78"/>
        <v>18384</v>
      </c>
      <c r="AC65" s="78">
        <f t="shared" si="79"/>
        <v>0</v>
      </c>
      <c r="AD65" s="78">
        <f t="shared" si="80"/>
        <v>0</v>
      </c>
    </row>
    <row r="66" spans="1:30" ht="26.4">
      <c r="A66" s="11" t="s">
        <v>448</v>
      </c>
      <c r="B66" s="62" t="s">
        <v>41</v>
      </c>
      <c r="C66" s="1" t="s">
        <v>2</v>
      </c>
      <c r="D66" s="1" t="s">
        <v>2</v>
      </c>
      <c r="E66" s="1" t="s">
        <v>365</v>
      </c>
      <c r="F66" s="1" t="s">
        <v>68</v>
      </c>
      <c r="G66" s="1" t="s">
        <v>140</v>
      </c>
      <c r="H66" s="1" t="s">
        <v>445</v>
      </c>
      <c r="I66" s="13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>
        <f>Y67</f>
        <v>165485</v>
      </c>
      <c r="Z66" s="100">
        <f t="shared" ref="Z66:Z68" si="81">Z67</f>
        <v>0</v>
      </c>
      <c r="AA66" s="100">
        <f t="shared" ref="AA66:AA68" si="82">AA67</f>
        <v>0</v>
      </c>
      <c r="AB66" s="100">
        <f t="shared" si="66"/>
        <v>165485</v>
      </c>
      <c r="AC66" s="100">
        <f t="shared" si="67"/>
        <v>0</v>
      </c>
      <c r="AD66" s="100">
        <f t="shared" si="68"/>
        <v>0</v>
      </c>
    </row>
    <row r="67" spans="1:30" ht="26.4">
      <c r="A67" s="11" t="s">
        <v>479</v>
      </c>
      <c r="B67" s="62" t="s">
        <v>41</v>
      </c>
      <c r="C67" s="1" t="s">
        <v>2</v>
      </c>
      <c r="D67" s="1" t="s">
        <v>2</v>
      </c>
      <c r="E67" s="1" t="s">
        <v>365</v>
      </c>
      <c r="F67" s="1" t="s">
        <v>68</v>
      </c>
      <c r="G67" s="1" t="s">
        <v>140</v>
      </c>
      <c r="H67" s="1" t="s">
        <v>450</v>
      </c>
      <c r="I67" s="13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0">
        <f>Y68</f>
        <v>165485</v>
      </c>
      <c r="Z67" s="100">
        <f t="shared" si="81"/>
        <v>0</v>
      </c>
      <c r="AA67" s="100">
        <f t="shared" si="82"/>
        <v>0</v>
      </c>
      <c r="AB67" s="100">
        <f t="shared" si="66"/>
        <v>165485</v>
      </c>
      <c r="AC67" s="100">
        <f t="shared" si="67"/>
        <v>0</v>
      </c>
      <c r="AD67" s="100">
        <f t="shared" si="68"/>
        <v>0</v>
      </c>
    </row>
    <row r="68" spans="1:30" ht="26.4">
      <c r="A68" s="7" t="s">
        <v>70</v>
      </c>
      <c r="B68" s="62" t="s">
        <v>41</v>
      </c>
      <c r="C68" s="1" t="s">
        <v>2</v>
      </c>
      <c r="D68" s="1" t="s">
        <v>2</v>
      </c>
      <c r="E68" s="1" t="s">
        <v>365</v>
      </c>
      <c r="F68" s="1" t="s">
        <v>68</v>
      </c>
      <c r="G68" s="1" t="s">
        <v>140</v>
      </c>
      <c r="H68" s="1" t="s">
        <v>450</v>
      </c>
      <c r="I68" s="13" t="s">
        <v>69</v>
      </c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>
        <f>Y69</f>
        <v>165485</v>
      </c>
      <c r="Z68" s="100">
        <f t="shared" si="81"/>
        <v>0</v>
      </c>
      <c r="AA68" s="100">
        <f t="shared" si="82"/>
        <v>0</v>
      </c>
      <c r="AB68" s="100">
        <f t="shared" si="66"/>
        <v>165485</v>
      </c>
      <c r="AC68" s="100">
        <f t="shared" si="67"/>
        <v>0</v>
      </c>
      <c r="AD68" s="100">
        <f t="shared" si="68"/>
        <v>0</v>
      </c>
    </row>
    <row r="69" spans="1:30">
      <c r="A69" s="11" t="s">
        <v>73</v>
      </c>
      <c r="B69" s="62" t="s">
        <v>41</v>
      </c>
      <c r="C69" s="1" t="s">
        <v>2</v>
      </c>
      <c r="D69" s="1" t="s">
        <v>2</v>
      </c>
      <c r="E69" s="1" t="s">
        <v>365</v>
      </c>
      <c r="F69" s="1" t="s">
        <v>68</v>
      </c>
      <c r="G69" s="1" t="s">
        <v>140</v>
      </c>
      <c r="H69" s="1" t="s">
        <v>450</v>
      </c>
      <c r="I69" s="13" t="s">
        <v>72</v>
      </c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>
        <v>165485</v>
      </c>
      <c r="Z69" s="100"/>
      <c r="AA69" s="100"/>
      <c r="AB69" s="100">
        <f t="shared" si="66"/>
        <v>165485</v>
      </c>
      <c r="AC69" s="100">
        <f t="shared" si="67"/>
        <v>0</v>
      </c>
      <c r="AD69" s="100">
        <f t="shared" si="68"/>
        <v>0</v>
      </c>
    </row>
    <row r="70" spans="1:30">
      <c r="A70" s="74"/>
      <c r="B70" s="1"/>
      <c r="C70" s="1"/>
      <c r="D70" s="1"/>
      <c r="E70" s="1"/>
      <c r="F70" s="1"/>
      <c r="G70" s="1"/>
      <c r="H70" s="1"/>
      <c r="I70" s="13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</row>
    <row r="71" spans="1:30" ht="15.6">
      <c r="A71" s="23" t="s">
        <v>52</v>
      </c>
      <c r="B71" s="24" t="s">
        <v>41</v>
      </c>
      <c r="C71" s="28" t="s">
        <v>27</v>
      </c>
      <c r="D71" s="28"/>
      <c r="E71" s="28"/>
      <c r="F71" s="28"/>
      <c r="G71" s="28"/>
      <c r="H71" s="28"/>
      <c r="I71" s="31"/>
      <c r="J71" s="96">
        <f>J72+J128</f>
        <v>128091604.80000001</v>
      </c>
      <c r="K71" s="96">
        <f>K72+K128</f>
        <v>130637536.60999998</v>
      </c>
      <c r="L71" s="96">
        <f>L72+L128</f>
        <v>132981649.48</v>
      </c>
      <c r="M71" s="96">
        <f t="shared" ref="M71:O71" si="83">M72+M128</f>
        <v>3485.94</v>
      </c>
      <c r="N71" s="96">
        <f t="shared" si="83"/>
        <v>3241.21</v>
      </c>
      <c r="O71" s="96">
        <f t="shared" si="83"/>
        <v>222912.54</v>
      </c>
      <c r="P71" s="96">
        <f t="shared" si="5"/>
        <v>128095090.74000001</v>
      </c>
      <c r="Q71" s="96">
        <f t="shared" si="6"/>
        <v>130640777.81999998</v>
      </c>
      <c r="R71" s="96">
        <f t="shared" si="7"/>
        <v>133204562.02000001</v>
      </c>
      <c r="S71" s="96">
        <f t="shared" ref="S71:U71" si="84">S72+S128</f>
        <v>100283</v>
      </c>
      <c r="T71" s="96">
        <f t="shared" si="84"/>
        <v>0</v>
      </c>
      <c r="U71" s="96">
        <f t="shared" si="84"/>
        <v>0</v>
      </c>
      <c r="V71" s="96">
        <f t="shared" ref="V71:X74" si="85">P71+S71</f>
        <v>128195373.74000001</v>
      </c>
      <c r="W71" s="96">
        <f t="shared" si="85"/>
        <v>130640777.81999998</v>
      </c>
      <c r="X71" s="96">
        <f t="shared" si="85"/>
        <v>133204562.02000001</v>
      </c>
      <c r="Y71" s="96">
        <f t="shared" ref="Y71:AA71" si="86">Y72+Y128</f>
        <v>338379.98</v>
      </c>
      <c r="Z71" s="96">
        <f t="shared" si="86"/>
        <v>0</v>
      </c>
      <c r="AA71" s="96">
        <f t="shared" si="86"/>
        <v>0</v>
      </c>
      <c r="AB71" s="96">
        <f t="shared" ref="AB71:AB126" si="87">V71+Y71</f>
        <v>128533753.72000001</v>
      </c>
      <c r="AC71" s="96">
        <f t="shared" ref="AC71:AC126" si="88">W71+Z71</f>
        <v>130640777.81999998</v>
      </c>
      <c r="AD71" s="96">
        <f t="shared" ref="AD71:AD126" si="89">X71+AA71</f>
        <v>133204562.02000001</v>
      </c>
    </row>
    <row r="72" spans="1:30">
      <c r="A72" s="4" t="s">
        <v>28</v>
      </c>
      <c r="B72" s="14" t="s">
        <v>41</v>
      </c>
      <c r="C72" s="15" t="s">
        <v>27</v>
      </c>
      <c r="D72" s="15" t="s">
        <v>20</v>
      </c>
      <c r="E72" s="15"/>
      <c r="F72" s="15"/>
      <c r="G72" s="15"/>
      <c r="H72" s="15"/>
      <c r="I72" s="25"/>
      <c r="J72" s="97">
        <f>J73</f>
        <v>115051604.80000001</v>
      </c>
      <c r="K72" s="97">
        <f t="shared" ref="K72:O72" si="90">K73</f>
        <v>117470776.58999999</v>
      </c>
      <c r="L72" s="97">
        <f t="shared" si="90"/>
        <v>119686661.86</v>
      </c>
      <c r="M72" s="97">
        <f t="shared" si="90"/>
        <v>3485.94</v>
      </c>
      <c r="N72" s="97">
        <f t="shared" si="90"/>
        <v>3241.21</v>
      </c>
      <c r="O72" s="97">
        <f t="shared" si="90"/>
        <v>222912.54</v>
      </c>
      <c r="P72" s="97">
        <f t="shared" si="5"/>
        <v>115055090.74000001</v>
      </c>
      <c r="Q72" s="97">
        <f t="shared" si="6"/>
        <v>117474017.79999998</v>
      </c>
      <c r="R72" s="97">
        <f t="shared" si="7"/>
        <v>119909574.40000001</v>
      </c>
      <c r="S72" s="97">
        <f t="shared" ref="S72:U72" si="91">S73</f>
        <v>100283</v>
      </c>
      <c r="T72" s="97">
        <f t="shared" si="91"/>
        <v>0</v>
      </c>
      <c r="U72" s="97">
        <f t="shared" si="91"/>
        <v>0</v>
      </c>
      <c r="V72" s="97">
        <f t="shared" si="85"/>
        <v>115155373.74000001</v>
      </c>
      <c r="W72" s="97">
        <f t="shared" si="85"/>
        <v>117474017.79999998</v>
      </c>
      <c r="X72" s="97">
        <f t="shared" si="85"/>
        <v>119909574.40000001</v>
      </c>
      <c r="Y72" s="97">
        <f>Y73+Y118</f>
        <v>338379.98</v>
      </c>
      <c r="Z72" s="97">
        <f t="shared" ref="Z72:AA72" si="92">Z73+Z118</f>
        <v>0</v>
      </c>
      <c r="AA72" s="97">
        <f t="shared" si="92"/>
        <v>0</v>
      </c>
      <c r="AB72" s="97">
        <f t="shared" si="87"/>
        <v>115493753.72000001</v>
      </c>
      <c r="AC72" s="97">
        <f t="shared" si="88"/>
        <v>117474017.79999998</v>
      </c>
      <c r="AD72" s="97">
        <f t="shared" si="89"/>
        <v>119909574.40000001</v>
      </c>
    </row>
    <row r="73" spans="1:30" ht="27" customHeight="1">
      <c r="A73" s="2" t="s">
        <v>344</v>
      </c>
      <c r="B73" s="10" t="s">
        <v>41</v>
      </c>
      <c r="C73" s="10" t="s">
        <v>27</v>
      </c>
      <c r="D73" s="10" t="s">
        <v>20</v>
      </c>
      <c r="E73" s="62" t="s">
        <v>17</v>
      </c>
      <c r="F73" s="10" t="s">
        <v>68</v>
      </c>
      <c r="G73" s="10" t="s">
        <v>140</v>
      </c>
      <c r="H73" s="10" t="s">
        <v>141</v>
      </c>
      <c r="I73" s="17"/>
      <c r="J73" s="98">
        <f>J74+J92+J108</f>
        <v>115051604.80000001</v>
      </c>
      <c r="K73" s="98">
        <f>K74+K92+K108</f>
        <v>117470776.58999999</v>
      </c>
      <c r="L73" s="98">
        <f>L74+L92+L108</f>
        <v>119686661.86</v>
      </c>
      <c r="M73" s="98">
        <f t="shared" ref="M73:O73" si="93">M74+M92+M108</f>
        <v>3485.94</v>
      </c>
      <c r="N73" s="98">
        <f t="shared" si="93"/>
        <v>3241.21</v>
      </c>
      <c r="O73" s="98">
        <f t="shared" si="93"/>
        <v>222912.54</v>
      </c>
      <c r="P73" s="98">
        <f t="shared" si="5"/>
        <v>115055090.74000001</v>
      </c>
      <c r="Q73" s="98">
        <f t="shared" si="6"/>
        <v>117474017.79999998</v>
      </c>
      <c r="R73" s="98">
        <f t="shared" si="7"/>
        <v>119909574.40000001</v>
      </c>
      <c r="S73" s="98">
        <f t="shared" ref="S73:U73" si="94">S74+S92+S108</f>
        <v>100283</v>
      </c>
      <c r="T73" s="98">
        <f t="shared" si="94"/>
        <v>0</v>
      </c>
      <c r="U73" s="98">
        <f t="shared" si="94"/>
        <v>0</v>
      </c>
      <c r="V73" s="98">
        <f t="shared" si="85"/>
        <v>115155373.74000001</v>
      </c>
      <c r="W73" s="98">
        <f t="shared" si="85"/>
        <v>117474017.79999998</v>
      </c>
      <c r="X73" s="98">
        <f t="shared" si="85"/>
        <v>119909574.40000001</v>
      </c>
      <c r="Y73" s="98">
        <f t="shared" ref="Y73:AA73" si="95">Y74+Y92+Y108</f>
        <v>188051.98</v>
      </c>
      <c r="Z73" s="98">
        <f t="shared" si="95"/>
        <v>0</v>
      </c>
      <c r="AA73" s="98">
        <f t="shared" si="95"/>
        <v>0</v>
      </c>
      <c r="AB73" s="98">
        <f t="shared" si="87"/>
        <v>115343425.72000001</v>
      </c>
      <c r="AC73" s="98">
        <f t="shared" si="88"/>
        <v>117474017.79999998</v>
      </c>
      <c r="AD73" s="98">
        <f t="shared" si="89"/>
        <v>119909574.40000001</v>
      </c>
    </row>
    <row r="74" spans="1:30" ht="39.6">
      <c r="A74" s="2" t="s">
        <v>128</v>
      </c>
      <c r="B74" s="10" t="s">
        <v>41</v>
      </c>
      <c r="C74" s="10" t="s">
        <v>27</v>
      </c>
      <c r="D74" s="10" t="s">
        <v>20</v>
      </c>
      <c r="E74" s="62" t="s">
        <v>17</v>
      </c>
      <c r="F74" s="10" t="s">
        <v>120</v>
      </c>
      <c r="G74" s="10" t="s">
        <v>140</v>
      </c>
      <c r="H74" s="10" t="s">
        <v>141</v>
      </c>
      <c r="I74" s="17"/>
      <c r="J74" s="98">
        <f>+J78+J83+J86</f>
        <v>74264625</v>
      </c>
      <c r="K74" s="98">
        <f t="shared" ref="K74:L74" si="96">+K78+K83+K86</f>
        <v>76024132.319999993</v>
      </c>
      <c r="L74" s="98">
        <f t="shared" si="96"/>
        <v>77842685.349999994</v>
      </c>
      <c r="M74" s="98">
        <f t="shared" ref="M74:O74" si="97">+M78+M83+M86</f>
        <v>0</v>
      </c>
      <c r="N74" s="98">
        <f t="shared" si="97"/>
        <v>0</v>
      </c>
      <c r="O74" s="98">
        <f t="shared" si="97"/>
        <v>0</v>
      </c>
      <c r="P74" s="98">
        <f t="shared" si="5"/>
        <v>74264625</v>
      </c>
      <c r="Q74" s="98">
        <f t="shared" si="6"/>
        <v>76024132.319999993</v>
      </c>
      <c r="R74" s="98">
        <f t="shared" si="7"/>
        <v>77842685.349999994</v>
      </c>
      <c r="S74" s="98">
        <f>+S78+S83+S86+S89</f>
        <v>100283</v>
      </c>
      <c r="T74" s="98">
        <f t="shared" ref="T74:U74" si="98">+T78+T83+T86+T89</f>
        <v>0</v>
      </c>
      <c r="U74" s="98">
        <f t="shared" si="98"/>
        <v>0</v>
      </c>
      <c r="V74" s="98">
        <f t="shared" si="85"/>
        <v>74364908</v>
      </c>
      <c r="W74" s="98">
        <f t="shared" si="85"/>
        <v>76024132.319999993</v>
      </c>
      <c r="X74" s="98">
        <f t="shared" si="85"/>
        <v>77842685.349999994</v>
      </c>
      <c r="Y74" s="98">
        <f>+Y78+Y83+Y86+Y89+Y75</f>
        <v>186890</v>
      </c>
      <c r="Z74" s="98">
        <f t="shared" ref="Z74:AA74" si="99">+Z78+Z83+Z86+Z89+Z75</f>
        <v>0</v>
      </c>
      <c r="AA74" s="98">
        <f t="shared" si="99"/>
        <v>0</v>
      </c>
      <c r="AB74" s="98">
        <f t="shared" si="87"/>
        <v>74551798</v>
      </c>
      <c r="AC74" s="98">
        <f t="shared" si="88"/>
        <v>76024132.319999993</v>
      </c>
      <c r="AD74" s="98">
        <f t="shared" si="89"/>
        <v>77842685.349999994</v>
      </c>
    </row>
    <row r="75" spans="1:30">
      <c r="A75" s="2" t="s">
        <v>255</v>
      </c>
      <c r="B75" s="10" t="s">
        <v>41</v>
      </c>
      <c r="C75" s="10" t="s">
        <v>27</v>
      </c>
      <c r="D75" s="10" t="s">
        <v>20</v>
      </c>
      <c r="E75" s="62" t="s">
        <v>17</v>
      </c>
      <c r="F75" s="10" t="s">
        <v>120</v>
      </c>
      <c r="G75" s="10" t="s">
        <v>140</v>
      </c>
      <c r="H75" s="261" t="s">
        <v>169</v>
      </c>
      <c r="I75" s="17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8">
        <f>Y76</f>
        <v>186890</v>
      </c>
      <c r="Z75" s="98">
        <f t="shared" ref="Z75:AA76" si="100">Z76</f>
        <v>0</v>
      </c>
      <c r="AA75" s="98">
        <f t="shared" si="100"/>
        <v>0</v>
      </c>
      <c r="AB75" s="98">
        <f t="shared" ref="AB75:AB77" si="101">V75+Y75</f>
        <v>186890</v>
      </c>
      <c r="AC75" s="98">
        <f t="shared" ref="AC75:AC77" si="102">W75+Z75</f>
        <v>0</v>
      </c>
      <c r="AD75" s="98">
        <f t="shared" ref="AD75:AD77" si="103">X75+AA75</f>
        <v>0</v>
      </c>
    </row>
    <row r="76" spans="1:30" ht="26.4">
      <c r="A76" s="7" t="s">
        <v>70</v>
      </c>
      <c r="B76" s="10" t="s">
        <v>41</v>
      </c>
      <c r="C76" s="10" t="s">
        <v>27</v>
      </c>
      <c r="D76" s="10" t="s">
        <v>20</v>
      </c>
      <c r="E76" s="62" t="s">
        <v>17</v>
      </c>
      <c r="F76" s="10" t="s">
        <v>120</v>
      </c>
      <c r="G76" s="10" t="s">
        <v>140</v>
      </c>
      <c r="H76" s="261" t="s">
        <v>169</v>
      </c>
      <c r="I76" s="339" t="s">
        <v>69</v>
      </c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98"/>
      <c r="X76" s="98"/>
      <c r="Y76" s="98">
        <f>Y77</f>
        <v>186890</v>
      </c>
      <c r="Z76" s="98">
        <f t="shared" si="100"/>
        <v>0</v>
      </c>
      <c r="AA76" s="98">
        <f t="shared" si="100"/>
        <v>0</v>
      </c>
      <c r="AB76" s="98">
        <f t="shared" si="101"/>
        <v>186890</v>
      </c>
      <c r="AC76" s="98">
        <f t="shared" si="102"/>
        <v>0</v>
      </c>
      <c r="AD76" s="98">
        <f t="shared" si="103"/>
        <v>0</v>
      </c>
    </row>
    <row r="77" spans="1:30">
      <c r="A77" s="11" t="s">
        <v>73</v>
      </c>
      <c r="B77" s="10" t="s">
        <v>41</v>
      </c>
      <c r="C77" s="10" t="s">
        <v>27</v>
      </c>
      <c r="D77" s="10" t="s">
        <v>20</v>
      </c>
      <c r="E77" s="62" t="s">
        <v>17</v>
      </c>
      <c r="F77" s="10" t="s">
        <v>120</v>
      </c>
      <c r="G77" s="10" t="s">
        <v>140</v>
      </c>
      <c r="H77" s="261" t="s">
        <v>169</v>
      </c>
      <c r="I77" s="339" t="s">
        <v>72</v>
      </c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>
        <v>186890</v>
      </c>
      <c r="Z77" s="98"/>
      <c r="AA77" s="98"/>
      <c r="AB77" s="98">
        <f t="shared" si="101"/>
        <v>186890</v>
      </c>
      <c r="AC77" s="98">
        <f t="shared" si="102"/>
        <v>0</v>
      </c>
      <c r="AD77" s="98">
        <f t="shared" si="103"/>
        <v>0</v>
      </c>
    </row>
    <row r="78" spans="1:30">
      <c r="A78" s="2" t="s">
        <v>285</v>
      </c>
      <c r="B78" s="10" t="s">
        <v>41</v>
      </c>
      <c r="C78" s="10" t="s">
        <v>27</v>
      </c>
      <c r="D78" s="10" t="s">
        <v>20</v>
      </c>
      <c r="E78" s="62" t="s">
        <v>17</v>
      </c>
      <c r="F78" s="10" t="s">
        <v>120</v>
      </c>
      <c r="G78" s="10" t="s">
        <v>140</v>
      </c>
      <c r="H78" s="10" t="s">
        <v>145</v>
      </c>
      <c r="I78" s="17"/>
      <c r="J78" s="98">
        <f>J79+J81</f>
        <v>830000</v>
      </c>
      <c r="K78" s="98">
        <f t="shared" ref="K78:L78" si="104">K79+K81</f>
        <v>830000</v>
      </c>
      <c r="L78" s="98">
        <f t="shared" si="104"/>
        <v>830000</v>
      </c>
      <c r="M78" s="98">
        <f t="shared" ref="M78:O78" si="105">M79+M81</f>
        <v>0</v>
      </c>
      <c r="N78" s="98">
        <f t="shared" si="105"/>
        <v>0</v>
      </c>
      <c r="O78" s="98">
        <f t="shared" si="105"/>
        <v>0</v>
      </c>
      <c r="P78" s="98">
        <f t="shared" si="5"/>
        <v>830000</v>
      </c>
      <c r="Q78" s="98">
        <f t="shared" si="6"/>
        <v>830000</v>
      </c>
      <c r="R78" s="98">
        <f t="shared" si="7"/>
        <v>830000</v>
      </c>
      <c r="S78" s="98">
        <f t="shared" ref="S78:U78" si="106">S79+S81</f>
        <v>0</v>
      </c>
      <c r="T78" s="98">
        <f t="shared" si="106"/>
        <v>0</v>
      </c>
      <c r="U78" s="98">
        <f t="shared" si="106"/>
        <v>0</v>
      </c>
      <c r="V78" s="98">
        <f t="shared" ref="V78:V117" si="107">P78+S78</f>
        <v>830000</v>
      </c>
      <c r="W78" s="98">
        <f t="shared" ref="W78:W117" si="108">Q78+T78</f>
        <v>830000</v>
      </c>
      <c r="X78" s="98">
        <f t="shared" ref="X78:X117" si="109">R78+U78</f>
        <v>830000</v>
      </c>
      <c r="Y78" s="98">
        <f t="shared" ref="Y78:AA78" si="110">Y79+Y81</f>
        <v>0</v>
      </c>
      <c r="Z78" s="98">
        <f t="shared" si="110"/>
        <v>0</v>
      </c>
      <c r="AA78" s="98">
        <f t="shared" si="110"/>
        <v>0</v>
      </c>
      <c r="AB78" s="98">
        <f t="shared" si="87"/>
        <v>830000</v>
      </c>
      <c r="AC78" s="98">
        <f t="shared" si="88"/>
        <v>830000</v>
      </c>
      <c r="AD78" s="98">
        <f t="shared" si="89"/>
        <v>830000</v>
      </c>
    </row>
    <row r="79" spans="1:30" ht="26.4">
      <c r="A79" s="75" t="s">
        <v>222</v>
      </c>
      <c r="B79" s="261" t="s">
        <v>41</v>
      </c>
      <c r="C79" s="10" t="s">
        <v>27</v>
      </c>
      <c r="D79" s="10" t="s">
        <v>20</v>
      </c>
      <c r="E79" s="62" t="s">
        <v>17</v>
      </c>
      <c r="F79" s="10" t="s">
        <v>120</v>
      </c>
      <c r="G79" s="1" t="s">
        <v>140</v>
      </c>
      <c r="H79" s="56" t="s">
        <v>145</v>
      </c>
      <c r="I79" s="13" t="s">
        <v>92</v>
      </c>
      <c r="J79" s="78">
        <f>J80</f>
        <v>200000</v>
      </c>
      <c r="K79" s="78">
        <f t="shared" ref="K79:O79" si="111">K80</f>
        <v>200000</v>
      </c>
      <c r="L79" s="78">
        <f t="shared" si="111"/>
        <v>200000</v>
      </c>
      <c r="M79" s="78">
        <f t="shared" si="111"/>
        <v>0</v>
      </c>
      <c r="N79" s="78">
        <f t="shared" si="111"/>
        <v>0</v>
      </c>
      <c r="O79" s="78">
        <f t="shared" si="111"/>
        <v>0</v>
      </c>
      <c r="P79" s="78">
        <f t="shared" si="5"/>
        <v>200000</v>
      </c>
      <c r="Q79" s="78">
        <f t="shared" si="6"/>
        <v>200000</v>
      </c>
      <c r="R79" s="78">
        <f t="shared" si="7"/>
        <v>200000</v>
      </c>
      <c r="S79" s="78">
        <f t="shared" ref="S79:U79" si="112">S80</f>
        <v>0</v>
      </c>
      <c r="T79" s="78">
        <f t="shared" si="112"/>
        <v>0</v>
      </c>
      <c r="U79" s="78">
        <f t="shared" si="112"/>
        <v>0</v>
      </c>
      <c r="V79" s="78">
        <f t="shared" si="107"/>
        <v>200000</v>
      </c>
      <c r="W79" s="78">
        <f t="shared" si="108"/>
        <v>200000</v>
      </c>
      <c r="X79" s="78">
        <f t="shared" si="109"/>
        <v>200000</v>
      </c>
      <c r="Y79" s="78">
        <f t="shared" ref="Y79:AA79" si="113">Y80</f>
        <v>0</v>
      </c>
      <c r="Z79" s="78">
        <f t="shared" si="113"/>
        <v>0</v>
      </c>
      <c r="AA79" s="78">
        <f t="shared" si="113"/>
        <v>0</v>
      </c>
      <c r="AB79" s="78">
        <f t="shared" si="87"/>
        <v>200000</v>
      </c>
      <c r="AC79" s="78">
        <f t="shared" si="88"/>
        <v>200000</v>
      </c>
      <c r="AD79" s="78">
        <f t="shared" si="89"/>
        <v>200000</v>
      </c>
    </row>
    <row r="80" spans="1:30" ht="26.4">
      <c r="A80" s="74" t="s">
        <v>96</v>
      </c>
      <c r="B80" s="261" t="s">
        <v>41</v>
      </c>
      <c r="C80" s="10" t="s">
        <v>27</v>
      </c>
      <c r="D80" s="10" t="s">
        <v>20</v>
      </c>
      <c r="E80" s="62" t="s">
        <v>17</v>
      </c>
      <c r="F80" s="10" t="s">
        <v>120</v>
      </c>
      <c r="G80" s="1" t="s">
        <v>140</v>
      </c>
      <c r="H80" s="56" t="s">
        <v>145</v>
      </c>
      <c r="I80" s="13" t="s">
        <v>93</v>
      </c>
      <c r="J80" s="78">
        <v>200000</v>
      </c>
      <c r="K80" s="78">
        <v>200000</v>
      </c>
      <c r="L80" s="98">
        <v>200000</v>
      </c>
      <c r="M80" s="78"/>
      <c r="N80" s="78"/>
      <c r="O80" s="98"/>
      <c r="P80" s="78">
        <f t="shared" si="5"/>
        <v>200000</v>
      </c>
      <c r="Q80" s="78">
        <f t="shared" si="6"/>
        <v>200000</v>
      </c>
      <c r="R80" s="98">
        <f t="shared" si="7"/>
        <v>200000</v>
      </c>
      <c r="S80" s="78"/>
      <c r="T80" s="78"/>
      <c r="U80" s="98"/>
      <c r="V80" s="78">
        <f t="shared" si="107"/>
        <v>200000</v>
      </c>
      <c r="W80" s="78">
        <f t="shared" si="108"/>
        <v>200000</v>
      </c>
      <c r="X80" s="98">
        <f t="shared" si="109"/>
        <v>200000</v>
      </c>
      <c r="Y80" s="78"/>
      <c r="Z80" s="78"/>
      <c r="AA80" s="98"/>
      <c r="AB80" s="78">
        <f t="shared" si="87"/>
        <v>200000</v>
      </c>
      <c r="AC80" s="78">
        <f t="shared" si="88"/>
        <v>200000</v>
      </c>
      <c r="AD80" s="98">
        <f t="shared" si="89"/>
        <v>200000</v>
      </c>
    </row>
    <row r="81" spans="1:30" ht="26.4">
      <c r="A81" s="7" t="s">
        <v>70</v>
      </c>
      <c r="B81" s="10" t="s">
        <v>41</v>
      </c>
      <c r="C81" s="10" t="s">
        <v>27</v>
      </c>
      <c r="D81" s="10" t="s">
        <v>20</v>
      </c>
      <c r="E81" s="62" t="s">
        <v>17</v>
      </c>
      <c r="F81" s="10" t="s">
        <v>120</v>
      </c>
      <c r="G81" s="10" t="s">
        <v>140</v>
      </c>
      <c r="H81" s="10" t="s">
        <v>145</v>
      </c>
      <c r="I81" s="17" t="s">
        <v>69</v>
      </c>
      <c r="J81" s="98">
        <f>J82</f>
        <v>630000</v>
      </c>
      <c r="K81" s="98">
        <f t="shared" ref="K81:O81" si="114">K82</f>
        <v>630000</v>
      </c>
      <c r="L81" s="98">
        <f t="shared" si="114"/>
        <v>630000</v>
      </c>
      <c r="M81" s="98">
        <f t="shared" si="114"/>
        <v>0</v>
      </c>
      <c r="N81" s="98">
        <f t="shared" si="114"/>
        <v>0</v>
      </c>
      <c r="O81" s="98">
        <f t="shared" si="114"/>
        <v>0</v>
      </c>
      <c r="P81" s="98">
        <f t="shared" si="5"/>
        <v>630000</v>
      </c>
      <c r="Q81" s="98">
        <f t="shared" si="6"/>
        <v>630000</v>
      </c>
      <c r="R81" s="98">
        <f t="shared" si="7"/>
        <v>630000</v>
      </c>
      <c r="S81" s="98">
        <f t="shared" ref="S81:U81" si="115">S82</f>
        <v>0</v>
      </c>
      <c r="T81" s="98">
        <f t="shared" si="115"/>
        <v>0</v>
      </c>
      <c r="U81" s="98">
        <f t="shared" si="115"/>
        <v>0</v>
      </c>
      <c r="V81" s="98">
        <f t="shared" si="107"/>
        <v>630000</v>
      </c>
      <c r="W81" s="98">
        <f t="shared" si="108"/>
        <v>630000</v>
      </c>
      <c r="X81" s="98">
        <f t="shared" si="109"/>
        <v>630000</v>
      </c>
      <c r="Y81" s="98">
        <f t="shared" ref="Y81:AA81" si="116">Y82</f>
        <v>0</v>
      </c>
      <c r="Z81" s="98">
        <f t="shared" si="116"/>
        <v>0</v>
      </c>
      <c r="AA81" s="98">
        <f t="shared" si="116"/>
        <v>0</v>
      </c>
      <c r="AB81" s="98">
        <f t="shared" si="87"/>
        <v>630000</v>
      </c>
      <c r="AC81" s="98">
        <f t="shared" si="88"/>
        <v>630000</v>
      </c>
      <c r="AD81" s="98">
        <f t="shared" si="89"/>
        <v>630000</v>
      </c>
    </row>
    <row r="82" spans="1:30">
      <c r="A82" s="11" t="s">
        <v>73</v>
      </c>
      <c r="B82" s="10" t="s">
        <v>41</v>
      </c>
      <c r="C82" s="10" t="s">
        <v>27</v>
      </c>
      <c r="D82" s="10" t="s">
        <v>20</v>
      </c>
      <c r="E82" s="62" t="s">
        <v>17</v>
      </c>
      <c r="F82" s="10" t="s">
        <v>120</v>
      </c>
      <c r="G82" s="10" t="s">
        <v>140</v>
      </c>
      <c r="H82" s="10" t="s">
        <v>145</v>
      </c>
      <c r="I82" s="17" t="s">
        <v>72</v>
      </c>
      <c r="J82" s="98">
        <v>630000</v>
      </c>
      <c r="K82" s="98">
        <v>630000</v>
      </c>
      <c r="L82" s="98">
        <v>630000</v>
      </c>
      <c r="M82" s="98"/>
      <c r="N82" s="98"/>
      <c r="O82" s="98"/>
      <c r="P82" s="98">
        <f t="shared" si="5"/>
        <v>630000</v>
      </c>
      <c r="Q82" s="98">
        <f t="shared" si="6"/>
        <v>630000</v>
      </c>
      <c r="R82" s="98">
        <f t="shared" si="7"/>
        <v>630000</v>
      </c>
      <c r="S82" s="98"/>
      <c r="T82" s="98"/>
      <c r="U82" s="98"/>
      <c r="V82" s="98">
        <f t="shared" si="107"/>
        <v>630000</v>
      </c>
      <c r="W82" s="98">
        <f t="shared" si="108"/>
        <v>630000</v>
      </c>
      <c r="X82" s="98">
        <f t="shared" si="109"/>
        <v>630000</v>
      </c>
      <c r="Y82" s="98"/>
      <c r="Z82" s="98"/>
      <c r="AA82" s="98"/>
      <c r="AB82" s="98">
        <f t="shared" si="87"/>
        <v>630000</v>
      </c>
      <c r="AC82" s="98">
        <f t="shared" si="88"/>
        <v>630000</v>
      </c>
      <c r="AD82" s="98">
        <f t="shared" si="89"/>
        <v>630000</v>
      </c>
    </row>
    <row r="83" spans="1:30">
      <c r="A83" s="2" t="s">
        <v>286</v>
      </c>
      <c r="B83" s="10" t="s">
        <v>41</v>
      </c>
      <c r="C83" s="10" t="s">
        <v>27</v>
      </c>
      <c r="D83" s="10" t="s">
        <v>20</v>
      </c>
      <c r="E83" s="62" t="s">
        <v>17</v>
      </c>
      <c r="F83" s="10" t="s">
        <v>120</v>
      </c>
      <c r="G83" s="10" t="s">
        <v>140</v>
      </c>
      <c r="H83" s="10" t="s">
        <v>146</v>
      </c>
      <c r="I83" s="17"/>
      <c r="J83" s="98">
        <f>J84</f>
        <v>72735000</v>
      </c>
      <c r="K83" s="98">
        <f t="shared" ref="K83:O84" si="117">K84</f>
        <v>74466523.319999993</v>
      </c>
      <c r="L83" s="98">
        <f t="shared" si="117"/>
        <v>76255973.349999994</v>
      </c>
      <c r="M83" s="98">
        <f t="shared" si="117"/>
        <v>0</v>
      </c>
      <c r="N83" s="98">
        <f t="shared" si="117"/>
        <v>0</v>
      </c>
      <c r="O83" s="98">
        <f t="shared" si="117"/>
        <v>0</v>
      </c>
      <c r="P83" s="98">
        <f t="shared" si="5"/>
        <v>72735000</v>
      </c>
      <c r="Q83" s="98">
        <f t="shared" si="6"/>
        <v>74466523.319999993</v>
      </c>
      <c r="R83" s="98">
        <f t="shared" si="7"/>
        <v>76255973.349999994</v>
      </c>
      <c r="S83" s="98">
        <f t="shared" ref="S83:U84" si="118">S84</f>
        <v>0</v>
      </c>
      <c r="T83" s="98">
        <f t="shared" si="118"/>
        <v>0</v>
      </c>
      <c r="U83" s="98">
        <f t="shared" si="118"/>
        <v>0</v>
      </c>
      <c r="V83" s="98">
        <f t="shared" si="107"/>
        <v>72735000</v>
      </c>
      <c r="W83" s="98">
        <f t="shared" si="108"/>
        <v>74466523.319999993</v>
      </c>
      <c r="X83" s="98">
        <f t="shared" si="109"/>
        <v>76255973.349999994</v>
      </c>
      <c r="Y83" s="98">
        <f t="shared" ref="Y83:AA84" si="119">Y84</f>
        <v>0</v>
      </c>
      <c r="Z83" s="98">
        <f t="shared" si="119"/>
        <v>0</v>
      </c>
      <c r="AA83" s="98">
        <f t="shared" si="119"/>
        <v>0</v>
      </c>
      <c r="AB83" s="98">
        <f t="shared" si="87"/>
        <v>72735000</v>
      </c>
      <c r="AC83" s="98">
        <f t="shared" si="88"/>
        <v>74466523.319999993</v>
      </c>
      <c r="AD83" s="98">
        <f t="shared" si="89"/>
        <v>76255973.349999994</v>
      </c>
    </row>
    <row r="84" spans="1:30" ht="26.4">
      <c r="A84" s="7" t="s">
        <v>70</v>
      </c>
      <c r="B84" s="10" t="s">
        <v>41</v>
      </c>
      <c r="C84" s="10" t="s">
        <v>27</v>
      </c>
      <c r="D84" s="10" t="s">
        <v>20</v>
      </c>
      <c r="E84" s="62" t="s">
        <v>17</v>
      </c>
      <c r="F84" s="10" t="s">
        <v>120</v>
      </c>
      <c r="G84" s="10" t="s">
        <v>140</v>
      </c>
      <c r="H84" s="10" t="s">
        <v>146</v>
      </c>
      <c r="I84" s="17" t="s">
        <v>69</v>
      </c>
      <c r="J84" s="98">
        <f>J85</f>
        <v>72735000</v>
      </c>
      <c r="K84" s="98">
        <f t="shared" si="117"/>
        <v>74466523.319999993</v>
      </c>
      <c r="L84" s="98">
        <f t="shared" si="117"/>
        <v>76255973.349999994</v>
      </c>
      <c r="M84" s="98">
        <f t="shared" si="117"/>
        <v>0</v>
      </c>
      <c r="N84" s="98">
        <f t="shared" si="117"/>
        <v>0</v>
      </c>
      <c r="O84" s="98">
        <f t="shared" si="117"/>
        <v>0</v>
      </c>
      <c r="P84" s="98">
        <f t="shared" si="5"/>
        <v>72735000</v>
      </c>
      <c r="Q84" s="98">
        <f t="shared" si="6"/>
        <v>74466523.319999993</v>
      </c>
      <c r="R84" s="98">
        <f t="shared" si="7"/>
        <v>76255973.349999994</v>
      </c>
      <c r="S84" s="98">
        <f t="shared" si="118"/>
        <v>0</v>
      </c>
      <c r="T84" s="98">
        <f t="shared" si="118"/>
        <v>0</v>
      </c>
      <c r="U84" s="98">
        <f t="shared" si="118"/>
        <v>0</v>
      </c>
      <c r="V84" s="98">
        <f t="shared" si="107"/>
        <v>72735000</v>
      </c>
      <c r="W84" s="98">
        <f t="shared" si="108"/>
        <v>74466523.319999993</v>
      </c>
      <c r="X84" s="98">
        <f t="shared" si="109"/>
        <v>76255973.349999994</v>
      </c>
      <c r="Y84" s="98">
        <f t="shared" si="119"/>
        <v>0</v>
      </c>
      <c r="Z84" s="98">
        <f t="shared" si="119"/>
        <v>0</v>
      </c>
      <c r="AA84" s="98">
        <f t="shared" si="119"/>
        <v>0</v>
      </c>
      <c r="AB84" s="98">
        <f t="shared" si="87"/>
        <v>72735000</v>
      </c>
      <c r="AC84" s="98">
        <f t="shared" si="88"/>
        <v>74466523.319999993</v>
      </c>
      <c r="AD84" s="98">
        <f t="shared" si="89"/>
        <v>76255973.349999994</v>
      </c>
    </row>
    <row r="85" spans="1:30">
      <c r="A85" s="11" t="s">
        <v>73</v>
      </c>
      <c r="B85" s="10" t="s">
        <v>41</v>
      </c>
      <c r="C85" s="10" t="s">
        <v>27</v>
      </c>
      <c r="D85" s="10" t="s">
        <v>20</v>
      </c>
      <c r="E85" s="62" t="s">
        <v>17</v>
      </c>
      <c r="F85" s="10" t="s">
        <v>120</v>
      </c>
      <c r="G85" s="10" t="s">
        <v>140</v>
      </c>
      <c r="H85" s="10" t="s">
        <v>146</v>
      </c>
      <c r="I85" s="17" t="s">
        <v>72</v>
      </c>
      <c r="J85" s="98">
        <f>72235000+500000</f>
        <v>72735000</v>
      </c>
      <c r="K85" s="98">
        <f>73966523.32+500000</f>
        <v>74466523.319999993</v>
      </c>
      <c r="L85" s="98">
        <f>75755973.35+500000</f>
        <v>76255973.349999994</v>
      </c>
      <c r="M85" s="98"/>
      <c r="N85" s="98"/>
      <c r="O85" s="98"/>
      <c r="P85" s="98">
        <f t="shared" si="5"/>
        <v>72735000</v>
      </c>
      <c r="Q85" s="98">
        <f t="shared" si="6"/>
        <v>74466523.319999993</v>
      </c>
      <c r="R85" s="98">
        <f t="shared" si="7"/>
        <v>76255973.349999994</v>
      </c>
      <c r="S85" s="98"/>
      <c r="T85" s="98"/>
      <c r="U85" s="98"/>
      <c r="V85" s="98">
        <f t="shared" si="107"/>
        <v>72735000</v>
      </c>
      <c r="W85" s="98">
        <f t="shared" si="108"/>
        <v>74466523.319999993</v>
      </c>
      <c r="X85" s="98">
        <f t="shared" si="109"/>
        <v>76255973.349999994</v>
      </c>
      <c r="Y85" s="98"/>
      <c r="Z85" s="98"/>
      <c r="AA85" s="98"/>
      <c r="AB85" s="98">
        <f t="shared" si="87"/>
        <v>72735000</v>
      </c>
      <c r="AC85" s="98">
        <f t="shared" si="88"/>
        <v>74466523.319999993</v>
      </c>
      <c r="AD85" s="98">
        <f t="shared" si="89"/>
        <v>76255973.349999994</v>
      </c>
    </row>
    <row r="86" spans="1:30" ht="39.6">
      <c r="A86" s="2" t="s">
        <v>287</v>
      </c>
      <c r="B86" s="10" t="s">
        <v>41</v>
      </c>
      <c r="C86" s="10" t="s">
        <v>27</v>
      </c>
      <c r="D86" s="10" t="s">
        <v>20</v>
      </c>
      <c r="E86" s="62" t="s">
        <v>17</v>
      </c>
      <c r="F86" s="10" t="s">
        <v>120</v>
      </c>
      <c r="G86" s="10" t="s">
        <v>140</v>
      </c>
      <c r="H86" s="10" t="s">
        <v>147</v>
      </c>
      <c r="I86" s="17"/>
      <c r="J86" s="98">
        <f>J87</f>
        <v>699625</v>
      </c>
      <c r="K86" s="98">
        <f t="shared" ref="K86:O87" si="120">K87</f>
        <v>727609</v>
      </c>
      <c r="L86" s="98">
        <f t="shared" si="120"/>
        <v>756712</v>
      </c>
      <c r="M86" s="98">
        <f t="shared" si="120"/>
        <v>0</v>
      </c>
      <c r="N86" s="98">
        <f t="shared" si="120"/>
        <v>0</v>
      </c>
      <c r="O86" s="98">
        <f t="shared" si="120"/>
        <v>0</v>
      </c>
      <c r="P86" s="98">
        <f t="shared" si="5"/>
        <v>699625</v>
      </c>
      <c r="Q86" s="98">
        <f t="shared" si="6"/>
        <v>727609</v>
      </c>
      <c r="R86" s="98">
        <f t="shared" si="7"/>
        <v>756712</v>
      </c>
      <c r="S86" s="98">
        <f t="shared" ref="S86:U87" si="121">S87</f>
        <v>0</v>
      </c>
      <c r="T86" s="98">
        <f t="shared" si="121"/>
        <v>0</v>
      </c>
      <c r="U86" s="98">
        <f t="shared" si="121"/>
        <v>0</v>
      </c>
      <c r="V86" s="98">
        <f t="shared" si="107"/>
        <v>699625</v>
      </c>
      <c r="W86" s="98">
        <f t="shared" si="108"/>
        <v>727609</v>
      </c>
      <c r="X86" s="98">
        <f t="shared" si="109"/>
        <v>756712</v>
      </c>
      <c r="Y86" s="98">
        <f t="shared" ref="Y86:AA87" si="122">Y87</f>
        <v>0</v>
      </c>
      <c r="Z86" s="98">
        <f t="shared" si="122"/>
        <v>0</v>
      </c>
      <c r="AA86" s="98">
        <f t="shared" si="122"/>
        <v>0</v>
      </c>
      <c r="AB86" s="98">
        <f t="shared" si="87"/>
        <v>699625</v>
      </c>
      <c r="AC86" s="98">
        <f t="shared" si="88"/>
        <v>727609</v>
      </c>
      <c r="AD86" s="98">
        <f t="shared" si="89"/>
        <v>756712</v>
      </c>
    </row>
    <row r="87" spans="1:30" ht="26.4">
      <c r="A87" s="7" t="s">
        <v>70</v>
      </c>
      <c r="B87" s="10" t="s">
        <v>41</v>
      </c>
      <c r="C87" s="10" t="s">
        <v>27</v>
      </c>
      <c r="D87" s="10" t="s">
        <v>20</v>
      </c>
      <c r="E87" s="62" t="s">
        <v>17</v>
      </c>
      <c r="F87" s="10" t="s">
        <v>120</v>
      </c>
      <c r="G87" s="10" t="s">
        <v>140</v>
      </c>
      <c r="H87" s="10" t="s">
        <v>147</v>
      </c>
      <c r="I87" s="17" t="s">
        <v>69</v>
      </c>
      <c r="J87" s="98">
        <f>J88</f>
        <v>699625</v>
      </c>
      <c r="K87" s="98">
        <f t="shared" si="120"/>
        <v>727609</v>
      </c>
      <c r="L87" s="98">
        <f t="shared" si="120"/>
        <v>756712</v>
      </c>
      <c r="M87" s="98">
        <f t="shared" si="120"/>
        <v>0</v>
      </c>
      <c r="N87" s="98">
        <f t="shared" si="120"/>
        <v>0</v>
      </c>
      <c r="O87" s="98">
        <f t="shared" si="120"/>
        <v>0</v>
      </c>
      <c r="P87" s="98">
        <f t="shared" si="5"/>
        <v>699625</v>
      </c>
      <c r="Q87" s="98">
        <f t="shared" si="6"/>
        <v>727609</v>
      </c>
      <c r="R87" s="98">
        <f t="shared" si="7"/>
        <v>756712</v>
      </c>
      <c r="S87" s="98">
        <f t="shared" si="121"/>
        <v>0</v>
      </c>
      <c r="T87" s="98">
        <f t="shared" si="121"/>
        <v>0</v>
      </c>
      <c r="U87" s="98">
        <f t="shared" si="121"/>
        <v>0</v>
      </c>
      <c r="V87" s="98">
        <f t="shared" si="107"/>
        <v>699625</v>
      </c>
      <c r="W87" s="98">
        <f t="shared" si="108"/>
        <v>727609</v>
      </c>
      <c r="X87" s="98">
        <f t="shared" si="109"/>
        <v>756712</v>
      </c>
      <c r="Y87" s="98">
        <f t="shared" si="122"/>
        <v>0</v>
      </c>
      <c r="Z87" s="98">
        <f t="shared" si="122"/>
        <v>0</v>
      </c>
      <c r="AA87" s="98">
        <f t="shared" si="122"/>
        <v>0</v>
      </c>
      <c r="AB87" s="98">
        <f t="shared" si="87"/>
        <v>699625</v>
      </c>
      <c r="AC87" s="98">
        <f t="shared" si="88"/>
        <v>727609</v>
      </c>
      <c r="AD87" s="98">
        <f t="shared" si="89"/>
        <v>756712</v>
      </c>
    </row>
    <row r="88" spans="1:30">
      <c r="A88" s="11" t="s">
        <v>73</v>
      </c>
      <c r="B88" s="10" t="s">
        <v>41</v>
      </c>
      <c r="C88" s="10" t="s">
        <v>27</v>
      </c>
      <c r="D88" s="10" t="s">
        <v>20</v>
      </c>
      <c r="E88" s="62" t="s">
        <v>17</v>
      </c>
      <c r="F88" s="10" t="s">
        <v>120</v>
      </c>
      <c r="G88" s="10" t="s">
        <v>140</v>
      </c>
      <c r="H88" s="10" t="s">
        <v>147</v>
      </c>
      <c r="I88" s="17" t="s">
        <v>72</v>
      </c>
      <c r="J88" s="98">
        <v>699625</v>
      </c>
      <c r="K88" s="98">
        <v>727609</v>
      </c>
      <c r="L88" s="98">
        <v>756712</v>
      </c>
      <c r="M88" s="98"/>
      <c r="N88" s="98"/>
      <c r="O88" s="98"/>
      <c r="P88" s="98">
        <f t="shared" si="5"/>
        <v>699625</v>
      </c>
      <c r="Q88" s="98">
        <f t="shared" si="6"/>
        <v>727609</v>
      </c>
      <c r="R88" s="98">
        <f t="shared" si="7"/>
        <v>756712</v>
      </c>
      <c r="S88" s="98"/>
      <c r="T88" s="98"/>
      <c r="U88" s="98"/>
      <c r="V88" s="98">
        <f t="shared" si="107"/>
        <v>699625</v>
      </c>
      <c r="W88" s="98">
        <f t="shared" si="108"/>
        <v>727609</v>
      </c>
      <c r="X88" s="98">
        <f t="shared" si="109"/>
        <v>756712</v>
      </c>
      <c r="Y88" s="98"/>
      <c r="Z88" s="98"/>
      <c r="AA88" s="98"/>
      <c r="AB88" s="98">
        <f t="shared" si="87"/>
        <v>699625</v>
      </c>
      <c r="AC88" s="98">
        <f t="shared" si="88"/>
        <v>727609</v>
      </c>
      <c r="AD88" s="98">
        <f t="shared" si="89"/>
        <v>756712</v>
      </c>
    </row>
    <row r="89" spans="1:30" ht="26.4">
      <c r="A89" s="11" t="s">
        <v>429</v>
      </c>
      <c r="B89" s="10" t="s">
        <v>41</v>
      </c>
      <c r="C89" s="10" t="s">
        <v>27</v>
      </c>
      <c r="D89" s="10" t="s">
        <v>20</v>
      </c>
      <c r="E89" s="62" t="s">
        <v>17</v>
      </c>
      <c r="F89" s="10" t="s">
        <v>120</v>
      </c>
      <c r="G89" s="10" t="s">
        <v>140</v>
      </c>
      <c r="H89" s="56" t="s">
        <v>430</v>
      </c>
      <c r="I89" s="110"/>
      <c r="J89" s="98"/>
      <c r="K89" s="98"/>
      <c r="L89" s="98"/>
      <c r="M89" s="98"/>
      <c r="N89" s="98"/>
      <c r="O89" s="98"/>
      <c r="P89" s="98"/>
      <c r="Q89" s="98"/>
      <c r="R89" s="98"/>
      <c r="S89" s="98">
        <f>S90</f>
        <v>100283</v>
      </c>
      <c r="T89" s="98">
        <f t="shared" ref="T89:U90" si="123">T90</f>
        <v>0</v>
      </c>
      <c r="U89" s="98">
        <f t="shared" si="123"/>
        <v>0</v>
      </c>
      <c r="V89" s="98">
        <f t="shared" si="107"/>
        <v>100283</v>
      </c>
      <c r="W89" s="98">
        <f t="shared" si="108"/>
        <v>0</v>
      </c>
      <c r="X89" s="98">
        <f t="shared" si="109"/>
        <v>0</v>
      </c>
      <c r="Y89" s="98">
        <f>Y90</f>
        <v>0</v>
      </c>
      <c r="Z89" s="98">
        <f t="shared" ref="Z89:AA90" si="124">Z90</f>
        <v>0</v>
      </c>
      <c r="AA89" s="98">
        <f t="shared" si="124"/>
        <v>0</v>
      </c>
      <c r="AB89" s="98">
        <f t="shared" si="87"/>
        <v>100283</v>
      </c>
      <c r="AC89" s="98">
        <f t="shared" si="88"/>
        <v>0</v>
      </c>
      <c r="AD89" s="98">
        <f t="shared" si="89"/>
        <v>0</v>
      </c>
    </row>
    <row r="90" spans="1:30" ht="26.4">
      <c r="A90" s="7" t="s">
        <v>70</v>
      </c>
      <c r="B90" s="10" t="s">
        <v>41</v>
      </c>
      <c r="C90" s="10" t="s">
        <v>27</v>
      </c>
      <c r="D90" s="10" t="s">
        <v>20</v>
      </c>
      <c r="E90" s="62" t="s">
        <v>17</v>
      </c>
      <c r="F90" s="10" t="s">
        <v>120</v>
      </c>
      <c r="G90" s="10" t="s">
        <v>140</v>
      </c>
      <c r="H90" s="56" t="s">
        <v>430</v>
      </c>
      <c r="I90" s="110" t="s">
        <v>69</v>
      </c>
      <c r="J90" s="98"/>
      <c r="K90" s="98"/>
      <c r="L90" s="98"/>
      <c r="M90" s="98"/>
      <c r="N90" s="98"/>
      <c r="O90" s="98"/>
      <c r="P90" s="98"/>
      <c r="Q90" s="98"/>
      <c r="R90" s="98"/>
      <c r="S90" s="98">
        <f>S91</f>
        <v>100283</v>
      </c>
      <c r="T90" s="98">
        <f t="shared" si="123"/>
        <v>0</v>
      </c>
      <c r="U90" s="98">
        <f t="shared" si="123"/>
        <v>0</v>
      </c>
      <c r="V90" s="98">
        <f t="shared" si="107"/>
        <v>100283</v>
      </c>
      <c r="W90" s="98">
        <f t="shared" si="108"/>
        <v>0</v>
      </c>
      <c r="X90" s="98">
        <f t="shared" si="109"/>
        <v>0</v>
      </c>
      <c r="Y90" s="98">
        <f>Y91</f>
        <v>0</v>
      </c>
      <c r="Z90" s="98">
        <f t="shared" si="124"/>
        <v>0</v>
      </c>
      <c r="AA90" s="98">
        <f t="shared" si="124"/>
        <v>0</v>
      </c>
      <c r="AB90" s="98">
        <f t="shared" si="87"/>
        <v>100283</v>
      </c>
      <c r="AC90" s="98">
        <f t="shared" si="88"/>
        <v>0</v>
      </c>
      <c r="AD90" s="98">
        <f t="shared" si="89"/>
        <v>0</v>
      </c>
    </row>
    <row r="91" spans="1:30">
      <c r="A91" s="11" t="s">
        <v>73</v>
      </c>
      <c r="B91" s="10" t="s">
        <v>41</v>
      </c>
      <c r="C91" s="10" t="s">
        <v>27</v>
      </c>
      <c r="D91" s="10" t="s">
        <v>20</v>
      </c>
      <c r="E91" s="62" t="s">
        <v>17</v>
      </c>
      <c r="F91" s="10" t="s">
        <v>120</v>
      </c>
      <c r="G91" s="10" t="s">
        <v>140</v>
      </c>
      <c r="H91" s="56" t="s">
        <v>430</v>
      </c>
      <c r="I91" s="110" t="s">
        <v>72</v>
      </c>
      <c r="J91" s="98"/>
      <c r="K91" s="98"/>
      <c r="L91" s="98"/>
      <c r="M91" s="98"/>
      <c r="N91" s="98"/>
      <c r="O91" s="98"/>
      <c r="P91" s="98"/>
      <c r="Q91" s="98"/>
      <c r="R91" s="98"/>
      <c r="S91" s="98">
        <v>100283</v>
      </c>
      <c r="T91" s="98"/>
      <c r="U91" s="98"/>
      <c r="V91" s="98">
        <f t="shared" si="107"/>
        <v>100283</v>
      </c>
      <c r="W91" s="98">
        <f t="shared" si="108"/>
        <v>0</v>
      </c>
      <c r="X91" s="98">
        <f t="shared" si="109"/>
        <v>0</v>
      </c>
      <c r="Y91" s="98"/>
      <c r="Z91" s="98"/>
      <c r="AA91" s="98"/>
      <c r="AB91" s="98">
        <f t="shared" si="87"/>
        <v>100283</v>
      </c>
      <c r="AC91" s="98">
        <f t="shared" si="88"/>
        <v>0</v>
      </c>
      <c r="AD91" s="98">
        <f t="shared" si="89"/>
        <v>0</v>
      </c>
    </row>
    <row r="92" spans="1:30" ht="26.4">
      <c r="A92" s="2" t="s">
        <v>127</v>
      </c>
      <c r="B92" s="10" t="s">
        <v>41</v>
      </c>
      <c r="C92" s="10" t="s">
        <v>27</v>
      </c>
      <c r="D92" s="10" t="s">
        <v>20</v>
      </c>
      <c r="E92" s="62" t="s">
        <v>17</v>
      </c>
      <c r="F92" s="10" t="s">
        <v>126</v>
      </c>
      <c r="G92" s="10" t="s">
        <v>140</v>
      </c>
      <c r="H92" s="10" t="s">
        <v>141</v>
      </c>
      <c r="I92" s="17"/>
      <c r="J92" s="98">
        <f>+J96+J93+J99+J102+J105</f>
        <v>35628313.800000004</v>
      </c>
      <c r="K92" s="98">
        <f>+K96+K93+K99+K102+K105</f>
        <v>36217296.409999996</v>
      </c>
      <c r="L92" s="98">
        <f>+L96+L93+L99+L102+L105</f>
        <v>36542440.890000001</v>
      </c>
      <c r="M92" s="98">
        <f t="shared" ref="M92:O92" si="125">+M96+M93+M99+M102+M105</f>
        <v>3485.94</v>
      </c>
      <c r="N92" s="98">
        <f t="shared" si="125"/>
        <v>3241.21</v>
      </c>
      <c r="O92" s="98">
        <f t="shared" si="125"/>
        <v>222912.54</v>
      </c>
      <c r="P92" s="98">
        <f t="shared" si="5"/>
        <v>35631799.740000002</v>
      </c>
      <c r="Q92" s="98">
        <f t="shared" si="6"/>
        <v>36220537.619999997</v>
      </c>
      <c r="R92" s="98">
        <f t="shared" si="7"/>
        <v>36765353.43</v>
      </c>
      <c r="S92" s="98">
        <f t="shared" ref="S92:U92" si="126">+S96+S93+S99+S102+S105</f>
        <v>0</v>
      </c>
      <c r="T92" s="98">
        <f t="shared" si="126"/>
        <v>0</v>
      </c>
      <c r="U92" s="98">
        <f t="shared" si="126"/>
        <v>0</v>
      </c>
      <c r="V92" s="98">
        <f t="shared" si="107"/>
        <v>35631799.740000002</v>
      </c>
      <c r="W92" s="98">
        <f t="shared" si="108"/>
        <v>36220537.619999997</v>
      </c>
      <c r="X92" s="98">
        <f t="shared" si="109"/>
        <v>36765353.43</v>
      </c>
      <c r="Y92" s="98">
        <f t="shared" ref="Y92:AA92" si="127">+Y96+Y93+Y99+Y102+Y105</f>
        <v>1161.98</v>
      </c>
      <c r="Z92" s="98">
        <f t="shared" si="127"/>
        <v>0</v>
      </c>
      <c r="AA92" s="98">
        <f t="shared" si="127"/>
        <v>0</v>
      </c>
      <c r="AB92" s="98">
        <f t="shared" si="87"/>
        <v>35632961.719999999</v>
      </c>
      <c r="AC92" s="98">
        <f t="shared" si="88"/>
        <v>36220537.619999997</v>
      </c>
      <c r="AD92" s="98">
        <f t="shared" si="89"/>
        <v>36765353.43</v>
      </c>
    </row>
    <row r="93" spans="1:30">
      <c r="A93" s="2" t="s">
        <v>285</v>
      </c>
      <c r="B93" s="10" t="s">
        <v>41</v>
      </c>
      <c r="C93" s="10" t="s">
        <v>27</v>
      </c>
      <c r="D93" s="10" t="s">
        <v>20</v>
      </c>
      <c r="E93" s="62" t="s">
        <v>17</v>
      </c>
      <c r="F93" s="10" t="s">
        <v>126</v>
      </c>
      <c r="G93" s="10" t="s">
        <v>140</v>
      </c>
      <c r="H93" s="56" t="s">
        <v>145</v>
      </c>
      <c r="I93" s="17"/>
      <c r="J93" s="98">
        <f>J94</f>
        <v>25000</v>
      </c>
      <c r="K93" s="98">
        <f t="shared" ref="K93:O93" si="128">K94</f>
        <v>25000</v>
      </c>
      <c r="L93" s="98">
        <f t="shared" si="128"/>
        <v>25000</v>
      </c>
      <c r="M93" s="98">
        <f t="shared" si="128"/>
        <v>0</v>
      </c>
      <c r="N93" s="98">
        <f t="shared" si="128"/>
        <v>0</v>
      </c>
      <c r="O93" s="98">
        <f t="shared" si="128"/>
        <v>0</v>
      </c>
      <c r="P93" s="98">
        <f t="shared" si="5"/>
        <v>25000</v>
      </c>
      <c r="Q93" s="98">
        <f t="shared" si="6"/>
        <v>25000</v>
      </c>
      <c r="R93" s="98">
        <f t="shared" si="7"/>
        <v>25000</v>
      </c>
      <c r="S93" s="98">
        <f t="shared" ref="S93:U94" si="129">S94</f>
        <v>0</v>
      </c>
      <c r="T93" s="98">
        <f t="shared" si="129"/>
        <v>0</v>
      </c>
      <c r="U93" s="98">
        <f t="shared" si="129"/>
        <v>0</v>
      </c>
      <c r="V93" s="98">
        <f t="shared" si="107"/>
        <v>25000</v>
      </c>
      <c r="W93" s="98">
        <f t="shared" si="108"/>
        <v>25000</v>
      </c>
      <c r="X93" s="98">
        <f t="shared" si="109"/>
        <v>25000</v>
      </c>
      <c r="Y93" s="98">
        <f t="shared" ref="Y93:AA94" si="130">Y94</f>
        <v>0</v>
      </c>
      <c r="Z93" s="98">
        <f t="shared" si="130"/>
        <v>0</v>
      </c>
      <c r="AA93" s="98">
        <f t="shared" si="130"/>
        <v>0</v>
      </c>
      <c r="AB93" s="98">
        <f t="shared" si="87"/>
        <v>25000</v>
      </c>
      <c r="AC93" s="98">
        <f t="shared" si="88"/>
        <v>25000</v>
      </c>
      <c r="AD93" s="98">
        <f t="shared" si="89"/>
        <v>25000</v>
      </c>
    </row>
    <row r="94" spans="1:30" ht="26.4">
      <c r="A94" s="7" t="s">
        <v>70</v>
      </c>
      <c r="B94" s="10" t="s">
        <v>41</v>
      </c>
      <c r="C94" s="10" t="s">
        <v>27</v>
      </c>
      <c r="D94" s="10" t="s">
        <v>20</v>
      </c>
      <c r="E94" s="62" t="s">
        <v>17</v>
      </c>
      <c r="F94" s="10" t="s">
        <v>126</v>
      </c>
      <c r="G94" s="10" t="s">
        <v>140</v>
      </c>
      <c r="H94" s="56" t="s">
        <v>145</v>
      </c>
      <c r="I94" s="17" t="s">
        <v>69</v>
      </c>
      <c r="J94" s="98">
        <f>J95</f>
        <v>25000</v>
      </c>
      <c r="K94" s="98">
        <f t="shared" ref="K94:O94" si="131">K95</f>
        <v>25000</v>
      </c>
      <c r="L94" s="98">
        <f t="shared" si="131"/>
        <v>25000</v>
      </c>
      <c r="M94" s="98">
        <f t="shared" si="131"/>
        <v>0</v>
      </c>
      <c r="N94" s="98">
        <f t="shared" si="131"/>
        <v>0</v>
      </c>
      <c r="O94" s="98">
        <f t="shared" si="131"/>
        <v>0</v>
      </c>
      <c r="P94" s="98">
        <f t="shared" si="5"/>
        <v>25000</v>
      </c>
      <c r="Q94" s="98">
        <f t="shared" si="6"/>
        <v>25000</v>
      </c>
      <c r="R94" s="98">
        <f t="shared" si="7"/>
        <v>25000</v>
      </c>
      <c r="S94" s="98">
        <f t="shared" si="129"/>
        <v>0</v>
      </c>
      <c r="T94" s="98">
        <f t="shared" si="129"/>
        <v>0</v>
      </c>
      <c r="U94" s="98">
        <f t="shared" si="129"/>
        <v>0</v>
      </c>
      <c r="V94" s="98">
        <f t="shared" si="107"/>
        <v>25000</v>
      </c>
      <c r="W94" s="98">
        <f t="shared" si="108"/>
        <v>25000</v>
      </c>
      <c r="X94" s="98">
        <f t="shared" si="109"/>
        <v>25000</v>
      </c>
      <c r="Y94" s="98">
        <f t="shared" si="130"/>
        <v>0</v>
      </c>
      <c r="Z94" s="98">
        <f t="shared" si="130"/>
        <v>0</v>
      </c>
      <c r="AA94" s="98">
        <f t="shared" si="130"/>
        <v>0</v>
      </c>
      <c r="AB94" s="98">
        <f t="shared" si="87"/>
        <v>25000</v>
      </c>
      <c r="AC94" s="98">
        <f t="shared" si="88"/>
        <v>25000</v>
      </c>
      <c r="AD94" s="98">
        <f t="shared" si="89"/>
        <v>25000</v>
      </c>
    </row>
    <row r="95" spans="1:30">
      <c r="A95" s="11" t="s">
        <v>73</v>
      </c>
      <c r="B95" s="10" t="s">
        <v>41</v>
      </c>
      <c r="C95" s="10" t="s">
        <v>27</v>
      </c>
      <c r="D95" s="10" t="s">
        <v>20</v>
      </c>
      <c r="E95" s="62" t="s">
        <v>17</v>
      </c>
      <c r="F95" s="10" t="s">
        <v>126</v>
      </c>
      <c r="G95" s="10" t="s">
        <v>140</v>
      </c>
      <c r="H95" s="56" t="s">
        <v>145</v>
      </c>
      <c r="I95" s="17" t="s">
        <v>72</v>
      </c>
      <c r="J95" s="98">
        <v>25000</v>
      </c>
      <c r="K95" s="98">
        <v>25000</v>
      </c>
      <c r="L95" s="98">
        <v>25000</v>
      </c>
      <c r="M95" s="98"/>
      <c r="N95" s="98"/>
      <c r="O95" s="98"/>
      <c r="P95" s="98">
        <f t="shared" si="5"/>
        <v>25000</v>
      </c>
      <c r="Q95" s="98">
        <f t="shared" si="6"/>
        <v>25000</v>
      </c>
      <c r="R95" s="98">
        <f t="shared" si="7"/>
        <v>25000</v>
      </c>
      <c r="S95" s="98"/>
      <c r="T95" s="98"/>
      <c r="U95" s="98"/>
      <c r="V95" s="98">
        <f t="shared" si="107"/>
        <v>25000</v>
      </c>
      <c r="W95" s="98">
        <f t="shared" si="108"/>
        <v>25000</v>
      </c>
      <c r="X95" s="98">
        <f t="shared" si="109"/>
        <v>25000</v>
      </c>
      <c r="Y95" s="98"/>
      <c r="Z95" s="98"/>
      <c r="AA95" s="98"/>
      <c r="AB95" s="98">
        <f t="shared" si="87"/>
        <v>25000</v>
      </c>
      <c r="AC95" s="98">
        <f t="shared" si="88"/>
        <v>25000</v>
      </c>
      <c r="AD95" s="98">
        <f t="shared" si="89"/>
        <v>25000</v>
      </c>
    </row>
    <row r="96" spans="1:30">
      <c r="A96" s="2" t="s">
        <v>84</v>
      </c>
      <c r="B96" s="10" t="s">
        <v>41</v>
      </c>
      <c r="C96" s="10" t="s">
        <v>27</v>
      </c>
      <c r="D96" s="10" t="s">
        <v>20</v>
      </c>
      <c r="E96" s="62" t="s">
        <v>17</v>
      </c>
      <c r="F96" s="10" t="s">
        <v>126</v>
      </c>
      <c r="G96" s="10" t="s">
        <v>140</v>
      </c>
      <c r="H96" s="10" t="s">
        <v>148</v>
      </c>
      <c r="I96" s="17"/>
      <c r="J96" s="98">
        <f>J97</f>
        <v>34667000</v>
      </c>
      <c r="K96" s="98">
        <f t="shared" ref="K96:O97" si="132">K97</f>
        <v>35239227.219999999</v>
      </c>
      <c r="L96" s="98">
        <f t="shared" si="132"/>
        <v>35826335.890000001</v>
      </c>
      <c r="M96" s="98">
        <f t="shared" si="132"/>
        <v>0</v>
      </c>
      <c r="N96" s="98">
        <f t="shared" si="132"/>
        <v>0</v>
      </c>
      <c r="O96" s="98">
        <f t="shared" si="132"/>
        <v>0</v>
      </c>
      <c r="P96" s="98">
        <f t="shared" si="5"/>
        <v>34667000</v>
      </c>
      <c r="Q96" s="98">
        <f t="shared" si="6"/>
        <v>35239227.219999999</v>
      </c>
      <c r="R96" s="98">
        <f t="shared" si="7"/>
        <v>35826335.890000001</v>
      </c>
      <c r="S96" s="98">
        <f t="shared" ref="S96:U97" si="133">S97</f>
        <v>0</v>
      </c>
      <c r="T96" s="98">
        <f t="shared" si="133"/>
        <v>0</v>
      </c>
      <c r="U96" s="98">
        <f t="shared" si="133"/>
        <v>0</v>
      </c>
      <c r="V96" s="98">
        <f t="shared" si="107"/>
        <v>34667000</v>
      </c>
      <c r="W96" s="98">
        <f t="shared" si="108"/>
        <v>35239227.219999999</v>
      </c>
      <c r="X96" s="98">
        <f t="shared" si="109"/>
        <v>35826335.890000001</v>
      </c>
      <c r="Y96" s="98">
        <f t="shared" ref="Y96:AA97" si="134">Y97</f>
        <v>0</v>
      </c>
      <c r="Z96" s="98">
        <f t="shared" si="134"/>
        <v>0</v>
      </c>
      <c r="AA96" s="98">
        <f t="shared" si="134"/>
        <v>0</v>
      </c>
      <c r="AB96" s="98">
        <f t="shared" si="87"/>
        <v>34667000</v>
      </c>
      <c r="AC96" s="98">
        <f t="shared" si="88"/>
        <v>35239227.219999999</v>
      </c>
      <c r="AD96" s="98">
        <f t="shared" si="89"/>
        <v>35826335.890000001</v>
      </c>
    </row>
    <row r="97" spans="1:30" ht="26.4">
      <c r="A97" s="7" t="s">
        <v>70</v>
      </c>
      <c r="B97" s="10" t="s">
        <v>41</v>
      </c>
      <c r="C97" s="10" t="s">
        <v>27</v>
      </c>
      <c r="D97" s="10" t="s">
        <v>20</v>
      </c>
      <c r="E97" s="62" t="s">
        <v>17</v>
      </c>
      <c r="F97" s="10" t="s">
        <v>126</v>
      </c>
      <c r="G97" s="10" t="s">
        <v>140</v>
      </c>
      <c r="H97" s="10" t="s">
        <v>148</v>
      </c>
      <c r="I97" s="17" t="s">
        <v>69</v>
      </c>
      <c r="J97" s="98">
        <f>J98</f>
        <v>34667000</v>
      </c>
      <c r="K97" s="98">
        <f t="shared" si="132"/>
        <v>35239227.219999999</v>
      </c>
      <c r="L97" s="98">
        <f t="shared" si="132"/>
        <v>35826335.890000001</v>
      </c>
      <c r="M97" s="98">
        <f t="shared" si="132"/>
        <v>0</v>
      </c>
      <c r="N97" s="98">
        <f t="shared" si="132"/>
        <v>0</v>
      </c>
      <c r="O97" s="98">
        <f t="shared" si="132"/>
        <v>0</v>
      </c>
      <c r="P97" s="98">
        <f t="shared" si="5"/>
        <v>34667000</v>
      </c>
      <c r="Q97" s="98">
        <f t="shared" si="6"/>
        <v>35239227.219999999</v>
      </c>
      <c r="R97" s="98">
        <f t="shared" si="7"/>
        <v>35826335.890000001</v>
      </c>
      <c r="S97" s="98">
        <f t="shared" si="133"/>
        <v>0</v>
      </c>
      <c r="T97" s="98">
        <f t="shared" si="133"/>
        <v>0</v>
      </c>
      <c r="U97" s="98">
        <f t="shared" si="133"/>
        <v>0</v>
      </c>
      <c r="V97" s="98">
        <f t="shared" si="107"/>
        <v>34667000</v>
      </c>
      <c r="W97" s="98">
        <f t="shared" si="108"/>
        <v>35239227.219999999</v>
      </c>
      <c r="X97" s="98">
        <f t="shared" si="109"/>
        <v>35826335.890000001</v>
      </c>
      <c r="Y97" s="98">
        <f t="shared" si="134"/>
        <v>0</v>
      </c>
      <c r="Z97" s="98">
        <f t="shared" si="134"/>
        <v>0</v>
      </c>
      <c r="AA97" s="98">
        <f t="shared" si="134"/>
        <v>0</v>
      </c>
      <c r="AB97" s="98">
        <f t="shared" si="87"/>
        <v>34667000</v>
      </c>
      <c r="AC97" s="98">
        <f t="shared" si="88"/>
        <v>35239227.219999999</v>
      </c>
      <c r="AD97" s="98">
        <f t="shared" si="89"/>
        <v>35826335.890000001</v>
      </c>
    </row>
    <row r="98" spans="1:30">
      <c r="A98" s="11" t="s">
        <v>73</v>
      </c>
      <c r="B98" s="10" t="s">
        <v>41</v>
      </c>
      <c r="C98" s="10" t="s">
        <v>27</v>
      </c>
      <c r="D98" s="10" t="s">
        <v>20</v>
      </c>
      <c r="E98" s="62" t="s">
        <v>17</v>
      </c>
      <c r="F98" s="10" t="s">
        <v>126</v>
      </c>
      <c r="G98" s="10" t="s">
        <v>140</v>
      </c>
      <c r="H98" s="10" t="s">
        <v>148</v>
      </c>
      <c r="I98" s="17" t="s">
        <v>72</v>
      </c>
      <c r="J98" s="98">
        <f>34267000+400000</f>
        <v>34667000</v>
      </c>
      <c r="K98" s="98">
        <f>34839227.22+400000</f>
        <v>35239227.219999999</v>
      </c>
      <c r="L98" s="98">
        <f>35426335.89+400000</f>
        <v>35826335.890000001</v>
      </c>
      <c r="M98" s="98"/>
      <c r="N98" s="98"/>
      <c r="O98" s="98"/>
      <c r="P98" s="98">
        <f t="shared" si="5"/>
        <v>34667000</v>
      </c>
      <c r="Q98" s="98">
        <f t="shared" si="6"/>
        <v>35239227.219999999</v>
      </c>
      <c r="R98" s="98">
        <f t="shared" si="7"/>
        <v>35826335.890000001</v>
      </c>
      <c r="S98" s="98"/>
      <c r="T98" s="98"/>
      <c r="U98" s="98"/>
      <c r="V98" s="98">
        <f t="shared" si="107"/>
        <v>34667000</v>
      </c>
      <c r="W98" s="98">
        <f t="shared" si="108"/>
        <v>35239227.219999999</v>
      </c>
      <c r="X98" s="98">
        <f t="shared" si="109"/>
        <v>35826335.890000001</v>
      </c>
      <c r="Y98" s="98"/>
      <c r="Z98" s="98"/>
      <c r="AA98" s="98"/>
      <c r="AB98" s="98">
        <f t="shared" si="87"/>
        <v>34667000</v>
      </c>
      <c r="AC98" s="98">
        <f t="shared" si="88"/>
        <v>35239227.219999999</v>
      </c>
      <c r="AD98" s="98">
        <f t="shared" si="89"/>
        <v>35826335.890000001</v>
      </c>
    </row>
    <row r="99" spans="1:30" ht="39.6">
      <c r="A99" s="2" t="s">
        <v>287</v>
      </c>
      <c r="B99" s="10" t="s">
        <v>41</v>
      </c>
      <c r="C99" s="10" t="s">
        <v>27</v>
      </c>
      <c r="D99" s="10" t="s">
        <v>20</v>
      </c>
      <c r="E99" s="62" t="s">
        <v>17</v>
      </c>
      <c r="F99" s="10" t="s">
        <v>126</v>
      </c>
      <c r="G99" s="10" t="s">
        <v>140</v>
      </c>
      <c r="H99" s="10" t="s">
        <v>147</v>
      </c>
      <c r="I99" s="17"/>
      <c r="J99" s="98">
        <f>J100</f>
        <v>638967</v>
      </c>
      <c r="K99" s="98">
        <f t="shared" ref="K99:O100" si="135">K100</f>
        <v>664525</v>
      </c>
      <c r="L99" s="98">
        <f t="shared" si="135"/>
        <v>691105</v>
      </c>
      <c r="M99" s="98">
        <f t="shared" si="135"/>
        <v>0</v>
      </c>
      <c r="N99" s="98">
        <f t="shared" si="135"/>
        <v>0</v>
      </c>
      <c r="O99" s="98">
        <f t="shared" si="135"/>
        <v>0</v>
      </c>
      <c r="P99" s="98">
        <f t="shared" si="5"/>
        <v>638967</v>
      </c>
      <c r="Q99" s="98">
        <f t="shared" si="6"/>
        <v>664525</v>
      </c>
      <c r="R99" s="98">
        <f t="shared" si="7"/>
        <v>691105</v>
      </c>
      <c r="S99" s="98">
        <f t="shared" ref="S99:U100" si="136">S100</f>
        <v>0</v>
      </c>
      <c r="T99" s="98">
        <f t="shared" si="136"/>
        <v>0</v>
      </c>
      <c r="U99" s="98">
        <f t="shared" si="136"/>
        <v>0</v>
      </c>
      <c r="V99" s="98">
        <f t="shared" si="107"/>
        <v>638967</v>
      </c>
      <c r="W99" s="98">
        <f t="shared" si="108"/>
        <v>664525</v>
      </c>
      <c r="X99" s="98">
        <f t="shared" si="109"/>
        <v>691105</v>
      </c>
      <c r="Y99" s="98">
        <f t="shared" ref="Y99:AA100" si="137">Y100</f>
        <v>0</v>
      </c>
      <c r="Z99" s="98">
        <f t="shared" si="137"/>
        <v>0</v>
      </c>
      <c r="AA99" s="98">
        <f t="shared" si="137"/>
        <v>0</v>
      </c>
      <c r="AB99" s="98">
        <f t="shared" si="87"/>
        <v>638967</v>
      </c>
      <c r="AC99" s="98">
        <f t="shared" si="88"/>
        <v>664525</v>
      </c>
      <c r="AD99" s="98">
        <f t="shared" si="89"/>
        <v>691105</v>
      </c>
    </row>
    <row r="100" spans="1:30" ht="26.4">
      <c r="A100" s="7" t="s">
        <v>70</v>
      </c>
      <c r="B100" s="10" t="s">
        <v>41</v>
      </c>
      <c r="C100" s="10" t="s">
        <v>27</v>
      </c>
      <c r="D100" s="10" t="s">
        <v>20</v>
      </c>
      <c r="E100" s="62" t="s">
        <v>17</v>
      </c>
      <c r="F100" s="10" t="s">
        <v>126</v>
      </c>
      <c r="G100" s="10" t="s">
        <v>140</v>
      </c>
      <c r="H100" s="10" t="s">
        <v>147</v>
      </c>
      <c r="I100" s="17" t="s">
        <v>69</v>
      </c>
      <c r="J100" s="98">
        <f>J101</f>
        <v>638967</v>
      </c>
      <c r="K100" s="98">
        <f t="shared" si="135"/>
        <v>664525</v>
      </c>
      <c r="L100" s="98">
        <f t="shared" si="135"/>
        <v>691105</v>
      </c>
      <c r="M100" s="98">
        <f t="shared" si="135"/>
        <v>0</v>
      </c>
      <c r="N100" s="98">
        <f t="shared" si="135"/>
        <v>0</v>
      </c>
      <c r="O100" s="98">
        <f t="shared" si="135"/>
        <v>0</v>
      </c>
      <c r="P100" s="98">
        <f t="shared" si="5"/>
        <v>638967</v>
      </c>
      <c r="Q100" s="98">
        <f t="shared" si="6"/>
        <v>664525</v>
      </c>
      <c r="R100" s="98">
        <f t="shared" si="7"/>
        <v>691105</v>
      </c>
      <c r="S100" s="98">
        <f t="shared" si="136"/>
        <v>0</v>
      </c>
      <c r="T100" s="98">
        <f t="shared" si="136"/>
        <v>0</v>
      </c>
      <c r="U100" s="98">
        <f t="shared" si="136"/>
        <v>0</v>
      </c>
      <c r="V100" s="98">
        <f t="shared" si="107"/>
        <v>638967</v>
      </c>
      <c r="W100" s="98">
        <f t="shared" si="108"/>
        <v>664525</v>
      </c>
      <c r="X100" s="98">
        <f t="shared" si="109"/>
        <v>691105</v>
      </c>
      <c r="Y100" s="98">
        <f t="shared" si="137"/>
        <v>0</v>
      </c>
      <c r="Z100" s="98">
        <f t="shared" si="137"/>
        <v>0</v>
      </c>
      <c r="AA100" s="98">
        <f t="shared" si="137"/>
        <v>0</v>
      </c>
      <c r="AB100" s="98">
        <f t="shared" si="87"/>
        <v>638967</v>
      </c>
      <c r="AC100" s="98">
        <f t="shared" si="88"/>
        <v>664525</v>
      </c>
      <c r="AD100" s="98">
        <f t="shared" si="89"/>
        <v>691105</v>
      </c>
    </row>
    <row r="101" spans="1:30">
      <c r="A101" s="11" t="s">
        <v>73</v>
      </c>
      <c r="B101" s="10" t="s">
        <v>41</v>
      </c>
      <c r="C101" s="10" t="s">
        <v>27</v>
      </c>
      <c r="D101" s="10" t="s">
        <v>20</v>
      </c>
      <c r="E101" s="62" t="s">
        <v>17</v>
      </c>
      <c r="F101" s="10" t="s">
        <v>126</v>
      </c>
      <c r="G101" s="10" t="s">
        <v>140</v>
      </c>
      <c r="H101" s="10" t="s">
        <v>147</v>
      </c>
      <c r="I101" s="17" t="s">
        <v>72</v>
      </c>
      <c r="J101" s="98">
        <v>638967</v>
      </c>
      <c r="K101" s="98">
        <v>664525</v>
      </c>
      <c r="L101" s="98">
        <v>691105</v>
      </c>
      <c r="M101" s="98"/>
      <c r="N101" s="98"/>
      <c r="O101" s="98"/>
      <c r="P101" s="98">
        <f t="shared" si="5"/>
        <v>638967</v>
      </c>
      <c r="Q101" s="98">
        <f t="shared" si="6"/>
        <v>664525</v>
      </c>
      <c r="R101" s="98">
        <f t="shared" si="7"/>
        <v>691105</v>
      </c>
      <c r="S101" s="98"/>
      <c r="T101" s="98"/>
      <c r="U101" s="98"/>
      <c r="V101" s="98">
        <f t="shared" si="107"/>
        <v>638967</v>
      </c>
      <c r="W101" s="98">
        <f t="shared" si="108"/>
        <v>664525</v>
      </c>
      <c r="X101" s="98">
        <f t="shared" si="109"/>
        <v>691105</v>
      </c>
      <c r="Y101" s="98"/>
      <c r="Z101" s="98"/>
      <c r="AA101" s="98"/>
      <c r="AB101" s="98">
        <f t="shared" si="87"/>
        <v>638967</v>
      </c>
      <c r="AC101" s="98">
        <f t="shared" si="88"/>
        <v>664525</v>
      </c>
      <c r="AD101" s="98">
        <f t="shared" si="89"/>
        <v>691105</v>
      </c>
    </row>
    <row r="102" spans="1:30" ht="79.2">
      <c r="A102" s="2" t="s">
        <v>340</v>
      </c>
      <c r="B102" s="10" t="s">
        <v>41</v>
      </c>
      <c r="C102" s="10" t="s">
        <v>27</v>
      </c>
      <c r="D102" s="10" t="s">
        <v>20</v>
      </c>
      <c r="E102" s="10" t="s">
        <v>17</v>
      </c>
      <c r="F102" s="10" t="s">
        <v>126</v>
      </c>
      <c r="G102" s="10" t="s">
        <v>140</v>
      </c>
      <c r="H102" s="56" t="s">
        <v>377</v>
      </c>
      <c r="I102" s="17"/>
      <c r="J102" s="98">
        <f>J103</f>
        <v>12874.92</v>
      </c>
      <c r="K102" s="98">
        <f t="shared" ref="K102:O103" si="138">K103</f>
        <v>0</v>
      </c>
      <c r="L102" s="98">
        <f t="shared" si="138"/>
        <v>0</v>
      </c>
      <c r="M102" s="98">
        <f t="shared" si="138"/>
        <v>0</v>
      </c>
      <c r="N102" s="98">
        <f t="shared" si="138"/>
        <v>0</v>
      </c>
      <c r="O102" s="98">
        <f t="shared" si="138"/>
        <v>0</v>
      </c>
      <c r="P102" s="98">
        <f t="shared" si="5"/>
        <v>12874.92</v>
      </c>
      <c r="Q102" s="98">
        <f t="shared" si="6"/>
        <v>0</v>
      </c>
      <c r="R102" s="98">
        <f t="shared" si="7"/>
        <v>0</v>
      </c>
      <c r="S102" s="98">
        <f t="shared" ref="S102:U103" si="139">S103</f>
        <v>0</v>
      </c>
      <c r="T102" s="98">
        <f t="shared" si="139"/>
        <v>0</v>
      </c>
      <c r="U102" s="98">
        <f t="shared" si="139"/>
        <v>0</v>
      </c>
      <c r="V102" s="98">
        <f t="shared" si="107"/>
        <v>12874.92</v>
      </c>
      <c r="W102" s="98">
        <f t="shared" si="108"/>
        <v>0</v>
      </c>
      <c r="X102" s="98">
        <f t="shared" si="109"/>
        <v>0</v>
      </c>
      <c r="Y102" s="98">
        <f t="shared" ref="Y102:AA103" si="140">Y103</f>
        <v>0</v>
      </c>
      <c r="Z102" s="98">
        <f t="shared" si="140"/>
        <v>0</v>
      </c>
      <c r="AA102" s="98">
        <f t="shared" si="140"/>
        <v>0</v>
      </c>
      <c r="AB102" s="98">
        <f t="shared" si="87"/>
        <v>12874.92</v>
      </c>
      <c r="AC102" s="98">
        <f t="shared" si="88"/>
        <v>0</v>
      </c>
      <c r="AD102" s="98">
        <f t="shared" si="89"/>
        <v>0</v>
      </c>
    </row>
    <row r="103" spans="1:30" ht="26.4">
      <c r="A103" s="7" t="s">
        <v>70</v>
      </c>
      <c r="B103" s="10" t="s">
        <v>41</v>
      </c>
      <c r="C103" s="10" t="s">
        <v>27</v>
      </c>
      <c r="D103" s="10" t="s">
        <v>20</v>
      </c>
      <c r="E103" s="10" t="s">
        <v>17</v>
      </c>
      <c r="F103" s="10" t="s">
        <v>126</v>
      </c>
      <c r="G103" s="10" t="s">
        <v>140</v>
      </c>
      <c r="H103" s="56" t="s">
        <v>377</v>
      </c>
      <c r="I103" s="17" t="s">
        <v>69</v>
      </c>
      <c r="J103" s="98">
        <f>J104</f>
        <v>12874.92</v>
      </c>
      <c r="K103" s="98">
        <f t="shared" si="138"/>
        <v>0</v>
      </c>
      <c r="L103" s="98">
        <f t="shared" si="138"/>
        <v>0</v>
      </c>
      <c r="M103" s="98">
        <f t="shared" si="138"/>
        <v>0</v>
      </c>
      <c r="N103" s="98">
        <f t="shared" si="138"/>
        <v>0</v>
      </c>
      <c r="O103" s="98">
        <f t="shared" si="138"/>
        <v>0</v>
      </c>
      <c r="P103" s="98">
        <f t="shared" si="5"/>
        <v>12874.92</v>
      </c>
      <c r="Q103" s="98">
        <f t="shared" si="6"/>
        <v>0</v>
      </c>
      <c r="R103" s="98">
        <f t="shared" si="7"/>
        <v>0</v>
      </c>
      <c r="S103" s="98">
        <f t="shared" si="139"/>
        <v>0</v>
      </c>
      <c r="T103" s="98">
        <f t="shared" si="139"/>
        <v>0</v>
      </c>
      <c r="U103" s="98">
        <f t="shared" si="139"/>
        <v>0</v>
      </c>
      <c r="V103" s="98">
        <f t="shared" si="107"/>
        <v>12874.92</v>
      </c>
      <c r="W103" s="98">
        <f t="shared" si="108"/>
        <v>0</v>
      </c>
      <c r="X103" s="98">
        <f t="shared" si="109"/>
        <v>0</v>
      </c>
      <c r="Y103" s="98">
        <f t="shared" si="140"/>
        <v>0</v>
      </c>
      <c r="Z103" s="98">
        <f t="shared" si="140"/>
        <v>0</v>
      </c>
      <c r="AA103" s="98">
        <f t="shared" si="140"/>
        <v>0</v>
      </c>
      <c r="AB103" s="98">
        <f t="shared" si="87"/>
        <v>12874.92</v>
      </c>
      <c r="AC103" s="98">
        <f t="shared" si="88"/>
        <v>0</v>
      </c>
      <c r="AD103" s="98">
        <f t="shared" si="89"/>
        <v>0</v>
      </c>
    </row>
    <row r="104" spans="1:30">
      <c r="A104" s="11" t="s">
        <v>73</v>
      </c>
      <c r="B104" s="10" t="s">
        <v>41</v>
      </c>
      <c r="C104" s="10" t="s">
        <v>27</v>
      </c>
      <c r="D104" s="10" t="s">
        <v>20</v>
      </c>
      <c r="E104" s="10" t="s">
        <v>17</v>
      </c>
      <c r="F104" s="10" t="s">
        <v>126</v>
      </c>
      <c r="G104" s="10" t="s">
        <v>140</v>
      </c>
      <c r="H104" s="56" t="s">
        <v>377</v>
      </c>
      <c r="I104" s="17" t="s">
        <v>72</v>
      </c>
      <c r="J104" s="98">
        <v>12874.92</v>
      </c>
      <c r="K104" s="98"/>
      <c r="L104" s="98"/>
      <c r="M104" s="98"/>
      <c r="N104" s="98"/>
      <c r="O104" s="98"/>
      <c r="P104" s="98">
        <f t="shared" si="5"/>
        <v>12874.92</v>
      </c>
      <c r="Q104" s="98">
        <f t="shared" si="6"/>
        <v>0</v>
      </c>
      <c r="R104" s="98">
        <f t="shared" si="7"/>
        <v>0</v>
      </c>
      <c r="S104" s="98"/>
      <c r="T104" s="98"/>
      <c r="U104" s="98"/>
      <c r="V104" s="98">
        <f t="shared" si="107"/>
        <v>12874.92</v>
      </c>
      <c r="W104" s="98">
        <f t="shared" si="108"/>
        <v>0</v>
      </c>
      <c r="X104" s="98">
        <f t="shared" si="109"/>
        <v>0</v>
      </c>
      <c r="Y104" s="98"/>
      <c r="Z104" s="98"/>
      <c r="AA104" s="98"/>
      <c r="AB104" s="98">
        <f t="shared" si="87"/>
        <v>12874.92</v>
      </c>
      <c r="AC104" s="98">
        <f t="shared" si="88"/>
        <v>0</v>
      </c>
      <c r="AD104" s="98">
        <f t="shared" si="89"/>
        <v>0</v>
      </c>
    </row>
    <row r="105" spans="1:30" ht="39.6">
      <c r="A105" s="118" t="s">
        <v>224</v>
      </c>
      <c r="B105" s="1" t="s">
        <v>41</v>
      </c>
      <c r="C105" s="1" t="s">
        <v>27</v>
      </c>
      <c r="D105" s="1" t="s">
        <v>20</v>
      </c>
      <c r="E105" s="1" t="s">
        <v>17</v>
      </c>
      <c r="F105" s="1" t="s">
        <v>126</v>
      </c>
      <c r="G105" s="1" t="s">
        <v>140</v>
      </c>
      <c r="H105" s="1" t="s">
        <v>225</v>
      </c>
      <c r="I105" s="13"/>
      <c r="J105" s="98">
        <f>J106</f>
        <v>284471.88</v>
      </c>
      <c r="K105" s="98">
        <f t="shared" ref="K105:O106" si="141">K106</f>
        <v>288544.19</v>
      </c>
      <c r="L105" s="98">
        <f t="shared" si="141"/>
        <v>0</v>
      </c>
      <c r="M105" s="98">
        <f t="shared" si="141"/>
        <v>3485.94</v>
      </c>
      <c r="N105" s="98">
        <f t="shared" si="141"/>
        <v>3241.21</v>
      </c>
      <c r="O105" s="98">
        <f t="shared" si="141"/>
        <v>222912.54</v>
      </c>
      <c r="P105" s="98">
        <f t="shared" si="5"/>
        <v>287957.82</v>
      </c>
      <c r="Q105" s="98">
        <f t="shared" si="6"/>
        <v>291785.40000000002</v>
      </c>
      <c r="R105" s="98">
        <f t="shared" si="7"/>
        <v>222912.54</v>
      </c>
      <c r="S105" s="98">
        <f t="shared" ref="S105:U106" si="142">S106</f>
        <v>0</v>
      </c>
      <c r="T105" s="98">
        <f t="shared" si="142"/>
        <v>0</v>
      </c>
      <c r="U105" s="98">
        <f t="shared" si="142"/>
        <v>0</v>
      </c>
      <c r="V105" s="98">
        <f t="shared" si="107"/>
        <v>287957.82</v>
      </c>
      <c r="W105" s="98">
        <f t="shared" si="108"/>
        <v>291785.40000000002</v>
      </c>
      <c r="X105" s="98">
        <f t="shared" si="109"/>
        <v>222912.54</v>
      </c>
      <c r="Y105" s="98">
        <f t="shared" ref="Y105:AA106" si="143">Y106</f>
        <v>1161.98</v>
      </c>
      <c r="Z105" s="98">
        <f t="shared" si="143"/>
        <v>0</v>
      </c>
      <c r="AA105" s="98">
        <f t="shared" si="143"/>
        <v>0</v>
      </c>
      <c r="AB105" s="98">
        <f t="shared" si="87"/>
        <v>289119.8</v>
      </c>
      <c r="AC105" s="98">
        <f t="shared" si="88"/>
        <v>291785.40000000002</v>
      </c>
      <c r="AD105" s="98">
        <f t="shared" si="89"/>
        <v>222912.54</v>
      </c>
    </row>
    <row r="106" spans="1:30" ht="26.4">
      <c r="A106" s="7" t="s">
        <v>70</v>
      </c>
      <c r="B106" s="10" t="s">
        <v>41</v>
      </c>
      <c r="C106" s="10" t="s">
        <v>27</v>
      </c>
      <c r="D106" s="10" t="s">
        <v>20</v>
      </c>
      <c r="E106" s="10" t="s">
        <v>17</v>
      </c>
      <c r="F106" s="10" t="s">
        <v>126</v>
      </c>
      <c r="G106" s="10" t="s">
        <v>140</v>
      </c>
      <c r="H106" s="56" t="s">
        <v>225</v>
      </c>
      <c r="I106" s="110" t="s">
        <v>69</v>
      </c>
      <c r="J106" s="98">
        <f>J107</f>
        <v>284471.88</v>
      </c>
      <c r="K106" s="98">
        <f t="shared" si="141"/>
        <v>288544.19</v>
      </c>
      <c r="L106" s="98">
        <f t="shared" si="141"/>
        <v>0</v>
      </c>
      <c r="M106" s="98">
        <f t="shared" si="141"/>
        <v>3485.94</v>
      </c>
      <c r="N106" s="98">
        <f t="shared" si="141"/>
        <v>3241.21</v>
      </c>
      <c r="O106" s="98">
        <f t="shared" si="141"/>
        <v>222912.54</v>
      </c>
      <c r="P106" s="98">
        <f t="shared" si="5"/>
        <v>287957.82</v>
      </c>
      <c r="Q106" s="98">
        <f t="shared" si="6"/>
        <v>291785.40000000002</v>
      </c>
      <c r="R106" s="98">
        <f t="shared" si="7"/>
        <v>222912.54</v>
      </c>
      <c r="S106" s="98">
        <f t="shared" si="142"/>
        <v>0</v>
      </c>
      <c r="T106" s="98">
        <f t="shared" si="142"/>
        <v>0</v>
      </c>
      <c r="U106" s="98">
        <f t="shared" si="142"/>
        <v>0</v>
      </c>
      <c r="V106" s="98">
        <f t="shared" si="107"/>
        <v>287957.82</v>
      </c>
      <c r="W106" s="98">
        <f t="shared" si="108"/>
        <v>291785.40000000002</v>
      </c>
      <c r="X106" s="98">
        <f t="shared" si="109"/>
        <v>222912.54</v>
      </c>
      <c r="Y106" s="98">
        <f t="shared" si="143"/>
        <v>1161.98</v>
      </c>
      <c r="Z106" s="98">
        <f t="shared" si="143"/>
        <v>0</v>
      </c>
      <c r="AA106" s="98">
        <f t="shared" si="143"/>
        <v>0</v>
      </c>
      <c r="AB106" s="98">
        <f t="shared" si="87"/>
        <v>289119.8</v>
      </c>
      <c r="AC106" s="98">
        <f t="shared" si="88"/>
        <v>291785.40000000002</v>
      </c>
      <c r="AD106" s="98">
        <f t="shared" si="89"/>
        <v>222912.54</v>
      </c>
    </row>
    <row r="107" spans="1:30">
      <c r="A107" s="11" t="s">
        <v>73</v>
      </c>
      <c r="B107" s="10" t="s">
        <v>41</v>
      </c>
      <c r="C107" s="10" t="s">
        <v>27</v>
      </c>
      <c r="D107" s="10" t="s">
        <v>20</v>
      </c>
      <c r="E107" s="10" t="s">
        <v>17</v>
      </c>
      <c r="F107" s="10" t="s">
        <v>126</v>
      </c>
      <c r="G107" s="10" t="s">
        <v>140</v>
      </c>
      <c r="H107" s="56" t="s">
        <v>225</v>
      </c>
      <c r="I107" s="110" t="s">
        <v>72</v>
      </c>
      <c r="J107" s="98">
        <f>213353.91+71117.97</f>
        <v>284471.88</v>
      </c>
      <c r="K107" s="98">
        <f>216408.15+72136.04</f>
        <v>288544.19</v>
      </c>
      <c r="L107" s="98"/>
      <c r="M107" s="98">
        <v>3485.94</v>
      </c>
      <c r="N107" s="98">
        <v>3241.21</v>
      </c>
      <c r="O107" s="98">
        <v>222912.54</v>
      </c>
      <c r="P107" s="98">
        <f t="shared" si="5"/>
        <v>287957.82</v>
      </c>
      <c r="Q107" s="98">
        <f t="shared" si="6"/>
        <v>291785.40000000002</v>
      </c>
      <c r="R107" s="98">
        <f t="shared" si="7"/>
        <v>222912.54</v>
      </c>
      <c r="S107" s="98"/>
      <c r="T107" s="98"/>
      <c r="U107" s="98"/>
      <c r="V107" s="98">
        <f t="shared" si="107"/>
        <v>287957.82</v>
      </c>
      <c r="W107" s="98">
        <f t="shared" si="108"/>
        <v>291785.40000000002</v>
      </c>
      <c r="X107" s="98">
        <f t="shared" si="109"/>
        <v>222912.54</v>
      </c>
      <c r="Y107" s="98">
        <v>1161.98</v>
      </c>
      <c r="Z107" s="98"/>
      <c r="AA107" s="98"/>
      <c r="AB107" s="98">
        <f t="shared" si="87"/>
        <v>289119.8</v>
      </c>
      <c r="AC107" s="98">
        <f t="shared" si="88"/>
        <v>291785.40000000002</v>
      </c>
      <c r="AD107" s="98">
        <f t="shared" si="89"/>
        <v>222912.54</v>
      </c>
    </row>
    <row r="108" spans="1:30" ht="15" customHeight="1">
      <c r="A108" s="2" t="s">
        <v>242</v>
      </c>
      <c r="B108" s="62" t="s">
        <v>41</v>
      </c>
      <c r="C108" s="10" t="s">
        <v>27</v>
      </c>
      <c r="D108" s="10" t="s">
        <v>20</v>
      </c>
      <c r="E108" s="10" t="s">
        <v>17</v>
      </c>
      <c r="F108" s="1" t="s">
        <v>43</v>
      </c>
      <c r="G108" s="1" t="s">
        <v>140</v>
      </c>
      <c r="H108" s="1" t="s">
        <v>141</v>
      </c>
      <c r="I108" s="13"/>
      <c r="J108" s="100">
        <f>J109+J112+J115</f>
        <v>5158666</v>
      </c>
      <c r="K108" s="100">
        <f t="shared" ref="K108:L108" si="144">K109+K112+K115</f>
        <v>5229347.8600000003</v>
      </c>
      <c r="L108" s="100">
        <f t="shared" si="144"/>
        <v>5301535.62</v>
      </c>
      <c r="M108" s="100">
        <f t="shared" ref="M108:O108" si="145">M109+M112+M115</f>
        <v>0</v>
      </c>
      <c r="N108" s="100">
        <f t="shared" si="145"/>
        <v>0</v>
      </c>
      <c r="O108" s="100">
        <f t="shared" si="145"/>
        <v>0</v>
      </c>
      <c r="P108" s="100">
        <f t="shared" si="5"/>
        <v>5158666</v>
      </c>
      <c r="Q108" s="100">
        <f t="shared" si="6"/>
        <v>5229347.8600000003</v>
      </c>
      <c r="R108" s="100">
        <f t="shared" si="7"/>
        <v>5301535.62</v>
      </c>
      <c r="S108" s="100">
        <f t="shared" ref="S108:U108" si="146">S109+S112+S115</f>
        <v>0</v>
      </c>
      <c r="T108" s="100">
        <f t="shared" si="146"/>
        <v>0</v>
      </c>
      <c r="U108" s="100">
        <f t="shared" si="146"/>
        <v>0</v>
      </c>
      <c r="V108" s="100">
        <f t="shared" si="107"/>
        <v>5158666</v>
      </c>
      <c r="W108" s="100">
        <f t="shared" si="108"/>
        <v>5229347.8600000003</v>
      </c>
      <c r="X108" s="100">
        <f t="shared" si="109"/>
        <v>5301535.62</v>
      </c>
      <c r="Y108" s="100">
        <f t="shared" ref="Y108:AA108" si="147">Y109+Y112+Y115</f>
        <v>0</v>
      </c>
      <c r="Z108" s="100">
        <f t="shared" si="147"/>
        <v>0</v>
      </c>
      <c r="AA108" s="100">
        <f t="shared" si="147"/>
        <v>0</v>
      </c>
      <c r="AB108" s="100">
        <f t="shared" si="87"/>
        <v>5158666</v>
      </c>
      <c r="AC108" s="100">
        <f t="shared" si="88"/>
        <v>5229347.8600000003</v>
      </c>
      <c r="AD108" s="100">
        <f t="shared" si="89"/>
        <v>5301535.62</v>
      </c>
    </row>
    <row r="109" spans="1:30" ht="15.75" customHeight="1">
      <c r="A109" s="2" t="s">
        <v>172</v>
      </c>
      <c r="B109" s="62" t="s">
        <v>41</v>
      </c>
      <c r="C109" s="10" t="s">
        <v>27</v>
      </c>
      <c r="D109" s="10" t="s">
        <v>20</v>
      </c>
      <c r="E109" s="10" t="s">
        <v>17</v>
      </c>
      <c r="F109" s="1" t="s">
        <v>43</v>
      </c>
      <c r="G109" s="1" t="s">
        <v>140</v>
      </c>
      <c r="H109" s="1" t="s">
        <v>171</v>
      </c>
      <c r="I109" s="13"/>
      <c r="J109" s="100">
        <f>J110</f>
        <v>4995000</v>
      </c>
      <c r="K109" s="100">
        <f t="shared" ref="K109:O110" si="148">K110</f>
        <v>5059335.8600000003</v>
      </c>
      <c r="L109" s="100">
        <f t="shared" si="148"/>
        <v>5124923.62</v>
      </c>
      <c r="M109" s="100">
        <f t="shared" si="148"/>
        <v>0</v>
      </c>
      <c r="N109" s="100">
        <f t="shared" si="148"/>
        <v>0</v>
      </c>
      <c r="O109" s="100">
        <f t="shared" si="148"/>
        <v>0</v>
      </c>
      <c r="P109" s="100">
        <f t="shared" si="5"/>
        <v>4995000</v>
      </c>
      <c r="Q109" s="100">
        <f t="shared" si="6"/>
        <v>5059335.8600000003</v>
      </c>
      <c r="R109" s="100">
        <f t="shared" si="7"/>
        <v>5124923.62</v>
      </c>
      <c r="S109" s="100">
        <f t="shared" ref="S109:U110" si="149">S110</f>
        <v>0</v>
      </c>
      <c r="T109" s="100">
        <f t="shared" si="149"/>
        <v>0</v>
      </c>
      <c r="U109" s="100">
        <f t="shared" si="149"/>
        <v>0</v>
      </c>
      <c r="V109" s="100">
        <f t="shared" si="107"/>
        <v>4995000</v>
      </c>
      <c r="W109" s="100">
        <f t="shared" si="108"/>
        <v>5059335.8600000003</v>
      </c>
      <c r="X109" s="100">
        <f t="shared" si="109"/>
        <v>5124923.62</v>
      </c>
      <c r="Y109" s="100">
        <f t="shared" ref="Y109:AA110" si="150">Y110</f>
        <v>0</v>
      </c>
      <c r="Z109" s="100">
        <f t="shared" si="150"/>
        <v>0</v>
      </c>
      <c r="AA109" s="100">
        <f t="shared" si="150"/>
        <v>0</v>
      </c>
      <c r="AB109" s="100">
        <f t="shared" si="87"/>
        <v>4995000</v>
      </c>
      <c r="AC109" s="100">
        <f t="shared" si="88"/>
        <v>5059335.8600000003</v>
      </c>
      <c r="AD109" s="100">
        <f t="shared" si="89"/>
        <v>5124923.62</v>
      </c>
    </row>
    <row r="110" spans="1:30" ht="26.4">
      <c r="A110" s="7" t="s">
        <v>70</v>
      </c>
      <c r="B110" s="62" t="s">
        <v>41</v>
      </c>
      <c r="C110" s="10" t="s">
        <v>27</v>
      </c>
      <c r="D110" s="10" t="s">
        <v>20</v>
      </c>
      <c r="E110" s="10" t="s">
        <v>17</v>
      </c>
      <c r="F110" s="1" t="s">
        <v>43</v>
      </c>
      <c r="G110" s="261" t="s">
        <v>422</v>
      </c>
      <c r="H110" s="1" t="s">
        <v>171</v>
      </c>
      <c r="I110" s="13" t="s">
        <v>69</v>
      </c>
      <c r="J110" s="100">
        <f>J111</f>
        <v>4995000</v>
      </c>
      <c r="K110" s="100">
        <f t="shared" si="148"/>
        <v>5059335.8600000003</v>
      </c>
      <c r="L110" s="100">
        <f t="shared" si="148"/>
        <v>5124923.62</v>
      </c>
      <c r="M110" s="100">
        <f t="shared" si="148"/>
        <v>0</v>
      </c>
      <c r="N110" s="100">
        <f t="shared" si="148"/>
        <v>0</v>
      </c>
      <c r="O110" s="100">
        <f t="shared" si="148"/>
        <v>0</v>
      </c>
      <c r="P110" s="100">
        <f t="shared" ref="P110:P185" si="151">J110+M110</f>
        <v>4995000</v>
      </c>
      <c r="Q110" s="100">
        <f t="shared" ref="Q110:Q185" si="152">K110+N110</f>
        <v>5059335.8600000003</v>
      </c>
      <c r="R110" s="100">
        <f t="shared" ref="R110:R185" si="153">L110+O110</f>
        <v>5124923.62</v>
      </c>
      <c r="S110" s="100">
        <f t="shared" si="149"/>
        <v>0</v>
      </c>
      <c r="T110" s="100">
        <f t="shared" si="149"/>
        <v>0</v>
      </c>
      <c r="U110" s="100">
        <f t="shared" si="149"/>
        <v>0</v>
      </c>
      <c r="V110" s="100">
        <f t="shared" si="107"/>
        <v>4995000</v>
      </c>
      <c r="W110" s="100">
        <f t="shared" si="108"/>
        <v>5059335.8600000003</v>
      </c>
      <c r="X110" s="100">
        <f t="shared" si="109"/>
        <v>5124923.62</v>
      </c>
      <c r="Y110" s="100">
        <f t="shared" si="150"/>
        <v>0</v>
      </c>
      <c r="Z110" s="100">
        <f t="shared" si="150"/>
        <v>0</v>
      </c>
      <c r="AA110" s="100">
        <f t="shared" si="150"/>
        <v>0</v>
      </c>
      <c r="AB110" s="100">
        <f t="shared" si="87"/>
        <v>4995000</v>
      </c>
      <c r="AC110" s="100">
        <f t="shared" si="88"/>
        <v>5059335.8600000003</v>
      </c>
      <c r="AD110" s="100">
        <f t="shared" si="89"/>
        <v>5124923.62</v>
      </c>
    </row>
    <row r="111" spans="1:30">
      <c r="A111" s="11" t="s">
        <v>73</v>
      </c>
      <c r="B111" s="62" t="s">
        <v>41</v>
      </c>
      <c r="C111" s="10" t="s">
        <v>27</v>
      </c>
      <c r="D111" s="10" t="s">
        <v>20</v>
      </c>
      <c r="E111" s="10" t="s">
        <v>17</v>
      </c>
      <c r="F111" s="1" t="s">
        <v>43</v>
      </c>
      <c r="G111" s="1" t="s">
        <v>140</v>
      </c>
      <c r="H111" s="1" t="s">
        <v>171</v>
      </c>
      <c r="I111" s="13" t="s">
        <v>72</v>
      </c>
      <c r="J111" s="100">
        <f>4945000+50000</f>
        <v>4995000</v>
      </c>
      <c r="K111" s="100">
        <f>5009335.86+50000</f>
        <v>5059335.8600000003</v>
      </c>
      <c r="L111" s="100">
        <f>5074923.62+50000</f>
        <v>5124923.62</v>
      </c>
      <c r="M111" s="100"/>
      <c r="N111" s="100"/>
      <c r="O111" s="100"/>
      <c r="P111" s="100">
        <f t="shared" si="151"/>
        <v>4995000</v>
      </c>
      <c r="Q111" s="100">
        <f t="shared" si="152"/>
        <v>5059335.8600000003</v>
      </c>
      <c r="R111" s="100">
        <f t="shared" si="153"/>
        <v>5124923.62</v>
      </c>
      <c r="S111" s="100"/>
      <c r="T111" s="100"/>
      <c r="U111" s="100"/>
      <c r="V111" s="100">
        <f t="shared" si="107"/>
        <v>4995000</v>
      </c>
      <c r="W111" s="100">
        <f t="shared" si="108"/>
        <v>5059335.8600000003</v>
      </c>
      <c r="X111" s="100">
        <f t="shared" si="109"/>
        <v>5124923.62</v>
      </c>
      <c r="Y111" s="100"/>
      <c r="Z111" s="100"/>
      <c r="AA111" s="100"/>
      <c r="AB111" s="100">
        <f t="shared" si="87"/>
        <v>4995000</v>
      </c>
      <c r="AC111" s="100">
        <f t="shared" si="88"/>
        <v>5059335.8600000003</v>
      </c>
      <c r="AD111" s="100">
        <f t="shared" si="89"/>
        <v>5124923.62</v>
      </c>
    </row>
    <row r="112" spans="1:30">
      <c r="A112" s="2" t="s">
        <v>285</v>
      </c>
      <c r="B112" s="10" t="s">
        <v>41</v>
      </c>
      <c r="C112" s="10" t="s">
        <v>27</v>
      </c>
      <c r="D112" s="10" t="s">
        <v>20</v>
      </c>
      <c r="E112" s="62" t="s">
        <v>17</v>
      </c>
      <c r="F112" s="1" t="s">
        <v>43</v>
      </c>
      <c r="G112" s="10" t="s">
        <v>140</v>
      </c>
      <c r="H112" s="10" t="s">
        <v>145</v>
      </c>
      <c r="I112" s="17"/>
      <c r="J112" s="98">
        <f>J113</f>
        <v>5000</v>
      </c>
      <c r="K112" s="98">
        <f t="shared" ref="K112:O113" si="154">K113</f>
        <v>5000</v>
      </c>
      <c r="L112" s="98">
        <f t="shared" si="154"/>
        <v>5000</v>
      </c>
      <c r="M112" s="98">
        <f t="shared" si="154"/>
        <v>0</v>
      </c>
      <c r="N112" s="98">
        <f t="shared" si="154"/>
        <v>0</v>
      </c>
      <c r="O112" s="98">
        <f t="shared" si="154"/>
        <v>0</v>
      </c>
      <c r="P112" s="98">
        <f t="shared" si="151"/>
        <v>5000</v>
      </c>
      <c r="Q112" s="98">
        <f t="shared" si="152"/>
        <v>5000</v>
      </c>
      <c r="R112" s="98">
        <f t="shared" si="153"/>
        <v>5000</v>
      </c>
      <c r="S112" s="98">
        <f t="shared" ref="S112:U113" si="155">S113</f>
        <v>0</v>
      </c>
      <c r="T112" s="98">
        <f t="shared" si="155"/>
        <v>0</v>
      </c>
      <c r="U112" s="98">
        <f t="shared" si="155"/>
        <v>0</v>
      </c>
      <c r="V112" s="98">
        <f t="shared" si="107"/>
        <v>5000</v>
      </c>
      <c r="W112" s="98">
        <f t="shared" si="108"/>
        <v>5000</v>
      </c>
      <c r="X112" s="98">
        <f t="shared" si="109"/>
        <v>5000</v>
      </c>
      <c r="Y112" s="98">
        <f t="shared" ref="Y112:AA113" si="156">Y113</f>
        <v>0</v>
      </c>
      <c r="Z112" s="98">
        <f t="shared" si="156"/>
        <v>0</v>
      </c>
      <c r="AA112" s="98">
        <f t="shared" si="156"/>
        <v>0</v>
      </c>
      <c r="AB112" s="98">
        <f t="shared" si="87"/>
        <v>5000</v>
      </c>
      <c r="AC112" s="98">
        <f t="shared" si="88"/>
        <v>5000</v>
      </c>
      <c r="AD112" s="98">
        <f t="shared" si="89"/>
        <v>5000</v>
      </c>
    </row>
    <row r="113" spans="1:30" ht="26.4">
      <c r="A113" s="7" t="s">
        <v>70</v>
      </c>
      <c r="B113" s="10" t="s">
        <v>41</v>
      </c>
      <c r="C113" s="10" t="s">
        <v>27</v>
      </c>
      <c r="D113" s="10" t="s">
        <v>20</v>
      </c>
      <c r="E113" s="62" t="s">
        <v>17</v>
      </c>
      <c r="F113" s="1" t="s">
        <v>43</v>
      </c>
      <c r="G113" s="10" t="s">
        <v>140</v>
      </c>
      <c r="H113" s="10" t="s">
        <v>145</v>
      </c>
      <c r="I113" s="17" t="s">
        <v>69</v>
      </c>
      <c r="J113" s="98">
        <f>J114</f>
        <v>5000</v>
      </c>
      <c r="K113" s="98">
        <f t="shared" si="154"/>
        <v>5000</v>
      </c>
      <c r="L113" s="98">
        <f t="shared" si="154"/>
        <v>5000</v>
      </c>
      <c r="M113" s="98">
        <f t="shared" si="154"/>
        <v>0</v>
      </c>
      <c r="N113" s="98">
        <f t="shared" si="154"/>
        <v>0</v>
      </c>
      <c r="O113" s="98">
        <f t="shared" si="154"/>
        <v>0</v>
      </c>
      <c r="P113" s="98">
        <f t="shared" si="151"/>
        <v>5000</v>
      </c>
      <c r="Q113" s="98">
        <f t="shared" si="152"/>
        <v>5000</v>
      </c>
      <c r="R113" s="98">
        <f t="shared" si="153"/>
        <v>5000</v>
      </c>
      <c r="S113" s="98">
        <f t="shared" si="155"/>
        <v>0</v>
      </c>
      <c r="T113" s="98">
        <f t="shared" si="155"/>
        <v>0</v>
      </c>
      <c r="U113" s="98">
        <f t="shared" si="155"/>
        <v>0</v>
      </c>
      <c r="V113" s="98">
        <f t="shared" si="107"/>
        <v>5000</v>
      </c>
      <c r="W113" s="98">
        <f t="shared" si="108"/>
        <v>5000</v>
      </c>
      <c r="X113" s="98">
        <f t="shared" si="109"/>
        <v>5000</v>
      </c>
      <c r="Y113" s="98">
        <f t="shared" si="156"/>
        <v>0</v>
      </c>
      <c r="Z113" s="98">
        <f t="shared" si="156"/>
        <v>0</v>
      </c>
      <c r="AA113" s="98">
        <f t="shared" si="156"/>
        <v>0</v>
      </c>
      <c r="AB113" s="98">
        <f t="shared" si="87"/>
        <v>5000</v>
      </c>
      <c r="AC113" s="98">
        <f t="shared" si="88"/>
        <v>5000</v>
      </c>
      <c r="AD113" s="98">
        <f t="shared" si="89"/>
        <v>5000</v>
      </c>
    </row>
    <row r="114" spans="1:30">
      <c r="A114" s="11" t="s">
        <v>73</v>
      </c>
      <c r="B114" s="10" t="s">
        <v>41</v>
      </c>
      <c r="C114" s="10" t="s">
        <v>27</v>
      </c>
      <c r="D114" s="10" t="s">
        <v>20</v>
      </c>
      <c r="E114" s="62" t="s">
        <v>17</v>
      </c>
      <c r="F114" s="1" t="s">
        <v>43</v>
      </c>
      <c r="G114" s="10" t="s">
        <v>140</v>
      </c>
      <c r="H114" s="10" t="s">
        <v>145</v>
      </c>
      <c r="I114" s="17" t="s">
        <v>72</v>
      </c>
      <c r="J114" s="98">
        <v>5000</v>
      </c>
      <c r="K114" s="98">
        <v>5000</v>
      </c>
      <c r="L114" s="98">
        <v>5000</v>
      </c>
      <c r="M114" s="98"/>
      <c r="N114" s="98"/>
      <c r="O114" s="98"/>
      <c r="P114" s="98">
        <f t="shared" si="151"/>
        <v>5000</v>
      </c>
      <c r="Q114" s="98">
        <f t="shared" si="152"/>
        <v>5000</v>
      </c>
      <c r="R114" s="98">
        <f t="shared" si="153"/>
        <v>5000</v>
      </c>
      <c r="S114" s="98"/>
      <c r="T114" s="98"/>
      <c r="U114" s="98"/>
      <c r="V114" s="98">
        <f t="shared" si="107"/>
        <v>5000</v>
      </c>
      <c r="W114" s="98">
        <f t="shared" si="108"/>
        <v>5000</v>
      </c>
      <c r="X114" s="98">
        <f t="shared" si="109"/>
        <v>5000</v>
      </c>
      <c r="Y114" s="98"/>
      <c r="Z114" s="98"/>
      <c r="AA114" s="98"/>
      <c r="AB114" s="98">
        <f t="shared" si="87"/>
        <v>5000</v>
      </c>
      <c r="AC114" s="98">
        <f t="shared" si="88"/>
        <v>5000</v>
      </c>
      <c r="AD114" s="98">
        <f t="shared" si="89"/>
        <v>5000</v>
      </c>
    </row>
    <row r="115" spans="1:30" ht="39.6">
      <c r="A115" s="2" t="s">
        <v>287</v>
      </c>
      <c r="B115" s="62" t="s">
        <v>41</v>
      </c>
      <c r="C115" s="10" t="s">
        <v>27</v>
      </c>
      <c r="D115" s="10" t="s">
        <v>20</v>
      </c>
      <c r="E115" s="10" t="s">
        <v>17</v>
      </c>
      <c r="F115" s="1" t="s">
        <v>43</v>
      </c>
      <c r="G115" s="1" t="s">
        <v>140</v>
      </c>
      <c r="H115" s="1" t="s">
        <v>147</v>
      </c>
      <c r="I115" s="13"/>
      <c r="J115" s="100">
        <f>J116</f>
        <v>158666</v>
      </c>
      <c r="K115" s="100">
        <f t="shared" ref="K115:O116" si="157">K116</f>
        <v>165012</v>
      </c>
      <c r="L115" s="100">
        <f t="shared" si="157"/>
        <v>171612</v>
      </c>
      <c r="M115" s="100">
        <f t="shared" si="157"/>
        <v>0</v>
      </c>
      <c r="N115" s="100">
        <f t="shared" si="157"/>
        <v>0</v>
      </c>
      <c r="O115" s="100">
        <f t="shared" si="157"/>
        <v>0</v>
      </c>
      <c r="P115" s="100">
        <f t="shared" si="151"/>
        <v>158666</v>
      </c>
      <c r="Q115" s="100">
        <f t="shared" si="152"/>
        <v>165012</v>
      </c>
      <c r="R115" s="100">
        <f t="shared" si="153"/>
        <v>171612</v>
      </c>
      <c r="S115" s="100">
        <f t="shared" ref="S115:U116" si="158">S116</f>
        <v>0</v>
      </c>
      <c r="T115" s="100">
        <f t="shared" si="158"/>
        <v>0</v>
      </c>
      <c r="U115" s="100">
        <f t="shared" si="158"/>
        <v>0</v>
      </c>
      <c r="V115" s="100">
        <f t="shared" si="107"/>
        <v>158666</v>
      </c>
      <c r="W115" s="100">
        <f t="shared" si="108"/>
        <v>165012</v>
      </c>
      <c r="X115" s="100">
        <f t="shared" si="109"/>
        <v>171612</v>
      </c>
      <c r="Y115" s="100">
        <f t="shared" ref="Y115:AA116" si="159">Y116</f>
        <v>0</v>
      </c>
      <c r="Z115" s="100">
        <f t="shared" si="159"/>
        <v>0</v>
      </c>
      <c r="AA115" s="100">
        <f t="shared" si="159"/>
        <v>0</v>
      </c>
      <c r="AB115" s="100">
        <f t="shared" si="87"/>
        <v>158666</v>
      </c>
      <c r="AC115" s="100">
        <f t="shared" si="88"/>
        <v>165012</v>
      </c>
      <c r="AD115" s="100">
        <f t="shared" si="89"/>
        <v>171612</v>
      </c>
    </row>
    <row r="116" spans="1:30" ht="26.4">
      <c r="A116" s="7" t="s">
        <v>70</v>
      </c>
      <c r="B116" s="62" t="s">
        <v>41</v>
      </c>
      <c r="C116" s="10" t="s">
        <v>27</v>
      </c>
      <c r="D116" s="10" t="s">
        <v>20</v>
      </c>
      <c r="E116" s="10" t="s">
        <v>17</v>
      </c>
      <c r="F116" s="1" t="s">
        <v>43</v>
      </c>
      <c r="G116" s="1" t="s">
        <v>140</v>
      </c>
      <c r="H116" s="1" t="s">
        <v>147</v>
      </c>
      <c r="I116" s="13" t="s">
        <v>69</v>
      </c>
      <c r="J116" s="100">
        <f>J117</f>
        <v>158666</v>
      </c>
      <c r="K116" s="100">
        <f t="shared" si="157"/>
        <v>165012</v>
      </c>
      <c r="L116" s="100">
        <f t="shared" si="157"/>
        <v>171612</v>
      </c>
      <c r="M116" s="100">
        <f t="shared" si="157"/>
        <v>0</v>
      </c>
      <c r="N116" s="100">
        <f t="shared" si="157"/>
        <v>0</v>
      </c>
      <c r="O116" s="100">
        <f t="shared" si="157"/>
        <v>0</v>
      </c>
      <c r="P116" s="100">
        <f t="shared" si="151"/>
        <v>158666</v>
      </c>
      <c r="Q116" s="100">
        <f t="shared" si="152"/>
        <v>165012</v>
      </c>
      <c r="R116" s="100">
        <f t="shared" si="153"/>
        <v>171612</v>
      </c>
      <c r="S116" s="100">
        <f t="shared" si="158"/>
        <v>0</v>
      </c>
      <c r="T116" s="100">
        <f t="shared" si="158"/>
        <v>0</v>
      </c>
      <c r="U116" s="100">
        <f t="shared" si="158"/>
        <v>0</v>
      </c>
      <c r="V116" s="100">
        <f t="shared" si="107"/>
        <v>158666</v>
      </c>
      <c r="W116" s="100">
        <f t="shared" si="108"/>
        <v>165012</v>
      </c>
      <c r="X116" s="100">
        <f t="shared" si="109"/>
        <v>171612</v>
      </c>
      <c r="Y116" s="100">
        <f t="shared" si="159"/>
        <v>0</v>
      </c>
      <c r="Z116" s="100">
        <f t="shared" si="159"/>
        <v>0</v>
      </c>
      <c r="AA116" s="100">
        <f t="shared" si="159"/>
        <v>0</v>
      </c>
      <c r="AB116" s="100">
        <f t="shared" si="87"/>
        <v>158666</v>
      </c>
      <c r="AC116" s="100">
        <f t="shared" si="88"/>
        <v>165012</v>
      </c>
      <c r="AD116" s="100">
        <f t="shared" si="89"/>
        <v>171612</v>
      </c>
    </row>
    <row r="117" spans="1:30">
      <c r="A117" s="11" t="s">
        <v>73</v>
      </c>
      <c r="B117" s="62" t="s">
        <v>41</v>
      </c>
      <c r="C117" s="10" t="s">
        <v>27</v>
      </c>
      <c r="D117" s="10" t="s">
        <v>20</v>
      </c>
      <c r="E117" s="10" t="s">
        <v>17</v>
      </c>
      <c r="F117" s="1" t="s">
        <v>43</v>
      </c>
      <c r="G117" s="1" t="s">
        <v>140</v>
      </c>
      <c r="H117" s="1" t="s">
        <v>147</v>
      </c>
      <c r="I117" s="13" t="s">
        <v>72</v>
      </c>
      <c r="J117" s="100">
        <v>158666</v>
      </c>
      <c r="K117" s="100">
        <v>165012</v>
      </c>
      <c r="L117" s="100">
        <v>171612</v>
      </c>
      <c r="M117" s="100"/>
      <c r="N117" s="100"/>
      <c r="O117" s="100"/>
      <c r="P117" s="100">
        <f t="shared" si="151"/>
        <v>158666</v>
      </c>
      <c r="Q117" s="100">
        <f t="shared" si="152"/>
        <v>165012</v>
      </c>
      <c r="R117" s="100">
        <f t="shared" si="153"/>
        <v>171612</v>
      </c>
      <c r="S117" s="100"/>
      <c r="T117" s="100"/>
      <c r="U117" s="100"/>
      <c r="V117" s="100">
        <f t="shared" si="107"/>
        <v>158666</v>
      </c>
      <c r="W117" s="100">
        <f t="shared" si="108"/>
        <v>165012</v>
      </c>
      <c r="X117" s="100">
        <f t="shared" si="109"/>
        <v>171612</v>
      </c>
      <c r="Y117" s="100"/>
      <c r="Z117" s="100"/>
      <c r="AA117" s="100"/>
      <c r="AB117" s="100">
        <f t="shared" si="87"/>
        <v>158666</v>
      </c>
      <c r="AC117" s="100">
        <f t="shared" si="88"/>
        <v>165012</v>
      </c>
      <c r="AD117" s="100">
        <f t="shared" si="89"/>
        <v>171612</v>
      </c>
    </row>
    <row r="118" spans="1:30" ht="39.6">
      <c r="A118" s="74" t="s">
        <v>367</v>
      </c>
      <c r="B118" s="62" t="s">
        <v>41</v>
      </c>
      <c r="C118" s="10" t="s">
        <v>27</v>
      </c>
      <c r="D118" s="10" t="s">
        <v>20</v>
      </c>
      <c r="E118" s="1" t="s">
        <v>365</v>
      </c>
      <c r="F118" s="1" t="s">
        <v>68</v>
      </c>
      <c r="G118" s="1" t="s">
        <v>140</v>
      </c>
      <c r="H118" s="1" t="s">
        <v>141</v>
      </c>
      <c r="I118" s="13"/>
      <c r="J118" s="100"/>
      <c r="K118" s="100"/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100"/>
      <c r="X118" s="100"/>
      <c r="Y118" s="100">
        <f>Y119+Y123</f>
        <v>150328</v>
      </c>
      <c r="Z118" s="100">
        <f>Z123</f>
        <v>0</v>
      </c>
      <c r="AA118" s="100">
        <f>AA123</f>
        <v>0</v>
      </c>
      <c r="AB118" s="100">
        <f t="shared" si="87"/>
        <v>150328</v>
      </c>
      <c r="AC118" s="100">
        <f t="shared" si="88"/>
        <v>0</v>
      </c>
      <c r="AD118" s="100">
        <f t="shared" si="89"/>
        <v>0</v>
      </c>
    </row>
    <row r="119" spans="1:30" ht="26.4">
      <c r="A119" s="74" t="s">
        <v>368</v>
      </c>
      <c r="B119" s="261" t="s">
        <v>41</v>
      </c>
      <c r="C119" s="10" t="s">
        <v>27</v>
      </c>
      <c r="D119" s="10" t="s">
        <v>20</v>
      </c>
      <c r="E119" s="1" t="s">
        <v>365</v>
      </c>
      <c r="F119" s="1" t="s">
        <v>68</v>
      </c>
      <c r="G119" s="1" t="s">
        <v>140</v>
      </c>
      <c r="H119" s="1" t="s">
        <v>366</v>
      </c>
      <c r="I119" s="13"/>
      <c r="J119" s="78">
        <f>J123</f>
        <v>0</v>
      </c>
      <c r="K119" s="78">
        <f t="shared" ref="K119:O119" si="160">K123</f>
        <v>0</v>
      </c>
      <c r="L119" s="78">
        <f t="shared" si="160"/>
        <v>0</v>
      </c>
      <c r="M119" s="78">
        <f t="shared" si="160"/>
        <v>0</v>
      </c>
      <c r="N119" s="78">
        <f t="shared" si="160"/>
        <v>0</v>
      </c>
      <c r="O119" s="78">
        <f t="shared" si="160"/>
        <v>0</v>
      </c>
      <c r="P119" s="78">
        <f t="shared" ref="P119" si="161">J119+M119</f>
        <v>0</v>
      </c>
      <c r="Q119" s="78">
        <f t="shared" ref="Q119" si="162">K119+N119</f>
        <v>0</v>
      </c>
      <c r="R119" s="78">
        <f t="shared" ref="R119" si="163">L119+O119</f>
        <v>0</v>
      </c>
      <c r="S119" s="78">
        <f t="shared" ref="S119:U119" si="164">S123</f>
        <v>0</v>
      </c>
      <c r="T119" s="78">
        <f t="shared" si="164"/>
        <v>0</v>
      </c>
      <c r="U119" s="78">
        <f t="shared" si="164"/>
        <v>0</v>
      </c>
      <c r="V119" s="78">
        <f>P119+S119</f>
        <v>0</v>
      </c>
      <c r="W119" s="78">
        <f>Q119+T119</f>
        <v>0</v>
      </c>
      <c r="X119" s="78">
        <f>R119+U119</f>
        <v>0</v>
      </c>
      <c r="Y119" s="78">
        <f>Y120</f>
        <v>7911</v>
      </c>
      <c r="Z119" s="78">
        <f t="shared" ref="Z119:AA121" si="165">Z120</f>
        <v>0</v>
      </c>
      <c r="AA119" s="78">
        <f t="shared" si="165"/>
        <v>0</v>
      </c>
      <c r="AB119" s="78">
        <f t="shared" si="87"/>
        <v>7911</v>
      </c>
      <c r="AC119" s="78">
        <f t="shared" si="88"/>
        <v>0</v>
      </c>
      <c r="AD119" s="78">
        <f t="shared" si="89"/>
        <v>0</v>
      </c>
    </row>
    <row r="120" spans="1:30">
      <c r="A120" s="11" t="s">
        <v>492</v>
      </c>
      <c r="B120" s="261" t="s">
        <v>41</v>
      </c>
      <c r="C120" s="10" t="s">
        <v>27</v>
      </c>
      <c r="D120" s="10" t="s">
        <v>20</v>
      </c>
      <c r="E120" s="1" t="s">
        <v>365</v>
      </c>
      <c r="F120" s="1" t="s">
        <v>68</v>
      </c>
      <c r="G120" s="1" t="s">
        <v>140</v>
      </c>
      <c r="H120" s="1" t="s">
        <v>489</v>
      </c>
      <c r="I120" s="13"/>
      <c r="J120" s="78"/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8"/>
      <c r="V120" s="78"/>
      <c r="W120" s="78"/>
      <c r="X120" s="78"/>
      <c r="Y120" s="78">
        <f>Y121</f>
        <v>7911</v>
      </c>
      <c r="Z120" s="78">
        <f t="shared" si="165"/>
        <v>0</v>
      </c>
      <c r="AA120" s="78">
        <f t="shared" si="165"/>
        <v>0</v>
      </c>
      <c r="AB120" s="78">
        <f t="shared" ref="AB120:AB122" si="166">V120+Y120</f>
        <v>7911</v>
      </c>
      <c r="AC120" s="78">
        <f t="shared" ref="AC120:AC122" si="167">W120+Z120</f>
        <v>0</v>
      </c>
      <c r="AD120" s="78">
        <f t="shared" ref="AD120:AD122" si="168">X120+AA120</f>
        <v>0</v>
      </c>
    </row>
    <row r="121" spans="1:30" ht="26.4">
      <c r="A121" s="7" t="s">
        <v>70</v>
      </c>
      <c r="B121" s="261" t="s">
        <v>41</v>
      </c>
      <c r="C121" s="10" t="s">
        <v>27</v>
      </c>
      <c r="D121" s="10" t="s">
        <v>20</v>
      </c>
      <c r="E121" s="1" t="s">
        <v>365</v>
      </c>
      <c r="F121" s="1" t="s">
        <v>68</v>
      </c>
      <c r="G121" s="1" t="s">
        <v>140</v>
      </c>
      <c r="H121" s="1" t="s">
        <v>489</v>
      </c>
      <c r="I121" s="13" t="s">
        <v>69</v>
      </c>
      <c r="J121" s="78"/>
      <c r="K121" s="78"/>
      <c r="L121" s="78"/>
      <c r="M121" s="78"/>
      <c r="N121" s="78"/>
      <c r="O121" s="78"/>
      <c r="P121" s="78"/>
      <c r="Q121" s="78"/>
      <c r="R121" s="78"/>
      <c r="S121" s="78"/>
      <c r="T121" s="78"/>
      <c r="U121" s="78"/>
      <c r="V121" s="78"/>
      <c r="W121" s="78"/>
      <c r="X121" s="78"/>
      <c r="Y121" s="78">
        <f>Y122</f>
        <v>7911</v>
      </c>
      <c r="Z121" s="78">
        <f t="shared" si="165"/>
        <v>0</v>
      </c>
      <c r="AA121" s="78">
        <f t="shared" si="165"/>
        <v>0</v>
      </c>
      <c r="AB121" s="78">
        <f t="shared" si="166"/>
        <v>7911</v>
      </c>
      <c r="AC121" s="78">
        <f t="shared" si="167"/>
        <v>0</v>
      </c>
      <c r="AD121" s="78">
        <f t="shared" si="168"/>
        <v>0</v>
      </c>
    </row>
    <row r="122" spans="1:30">
      <c r="A122" s="11" t="s">
        <v>73</v>
      </c>
      <c r="B122" s="261" t="s">
        <v>41</v>
      </c>
      <c r="C122" s="10" t="s">
        <v>27</v>
      </c>
      <c r="D122" s="10" t="s">
        <v>20</v>
      </c>
      <c r="E122" s="1" t="s">
        <v>365</v>
      </c>
      <c r="F122" s="1" t="s">
        <v>68</v>
      </c>
      <c r="G122" s="1" t="s">
        <v>140</v>
      </c>
      <c r="H122" s="1" t="s">
        <v>489</v>
      </c>
      <c r="I122" s="13" t="s">
        <v>72</v>
      </c>
      <c r="J122" s="78"/>
      <c r="K122" s="78"/>
      <c r="L122" s="78"/>
      <c r="M122" s="78"/>
      <c r="N122" s="78"/>
      <c r="O122" s="78"/>
      <c r="P122" s="78"/>
      <c r="Q122" s="78"/>
      <c r="R122" s="78"/>
      <c r="S122" s="78"/>
      <c r="T122" s="78"/>
      <c r="U122" s="78"/>
      <c r="V122" s="78"/>
      <c r="W122" s="78"/>
      <c r="X122" s="78"/>
      <c r="Y122" s="78">
        <v>7911</v>
      </c>
      <c r="Z122" s="78"/>
      <c r="AA122" s="78"/>
      <c r="AB122" s="78">
        <f t="shared" si="166"/>
        <v>7911</v>
      </c>
      <c r="AC122" s="78">
        <f t="shared" si="167"/>
        <v>0</v>
      </c>
      <c r="AD122" s="78">
        <f t="shared" si="168"/>
        <v>0</v>
      </c>
    </row>
    <row r="123" spans="1:30" ht="26.4">
      <c r="A123" s="11" t="s">
        <v>448</v>
      </c>
      <c r="B123" s="62" t="s">
        <v>41</v>
      </c>
      <c r="C123" s="10" t="s">
        <v>27</v>
      </c>
      <c r="D123" s="10" t="s">
        <v>20</v>
      </c>
      <c r="E123" s="1" t="s">
        <v>365</v>
      </c>
      <c r="F123" s="1" t="s">
        <v>68</v>
      </c>
      <c r="G123" s="1" t="s">
        <v>140</v>
      </c>
      <c r="H123" s="1" t="s">
        <v>445</v>
      </c>
      <c r="I123" s="13"/>
      <c r="J123" s="100"/>
      <c r="K123" s="100"/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100"/>
      <c r="W123" s="100"/>
      <c r="X123" s="100"/>
      <c r="Y123" s="100">
        <f>Y124</f>
        <v>142417</v>
      </c>
      <c r="Z123" s="100">
        <f t="shared" ref="Z123:Z125" si="169">Z124</f>
        <v>0</v>
      </c>
      <c r="AA123" s="100">
        <f t="shared" ref="AA123:AA125" si="170">AA124</f>
        <v>0</v>
      </c>
      <c r="AB123" s="100">
        <f t="shared" si="87"/>
        <v>142417</v>
      </c>
      <c r="AC123" s="100">
        <f t="shared" si="88"/>
        <v>0</v>
      </c>
      <c r="AD123" s="100">
        <f t="shared" si="89"/>
        <v>0</v>
      </c>
    </row>
    <row r="124" spans="1:30">
      <c r="A124" s="11" t="s">
        <v>492</v>
      </c>
      <c r="B124" s="62" t="s">
        <v>41</v>
      </c>
      <c r="C124" s="10" t="s">
        <v>27</v>
      </c>
      <c r="D124" s="10" t="s">
        <v>20</v>
      </c>
      <c r="E124" s="1" t="s">
        <v>365</v>
      </c>
      <c r="F124" s="1" t="s">
        <v>68</v>
      </c>
      <c r="G124" s="1" t="s">
        <v>140</v>
      </c>
      <c r="H124" s="1" t="s">
        <v>451</v>
      </c>
      <c r="I124" s="13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0"/>
      <c r="X124" s="100"/>
      <c r="Y124" s="100">
        <f>Y125</f>
        <v>142417</v>
      </c>
      <c r="Z124" s="100">
        <f t="shared" si="169"/>
        <v>0</v>
      </c>
      <c r="AA124" s="100">
        <f t="shared" si="170"/>
        <v>0</v>
      </c>
      <c r="AB124" s="100">
        <f t="shared" si="87"/>
        <v>142417</v>
      </c>
      <c r="AC124" s="100">
        <f t="shared" si="88"/>
        <v>0</v>
      </c>
      <c r="AD124" s="100">
        <f t="shared" si="89"/>
        <v>0</v>
      </c>
    </row>
    <row r="125" spans="1:30" ht="26.4">
      <c r="A125" s="7" t="s">
        <v>70</v>
      </c>
      <c r="B125" s="62" t="s">
        <v>41</v>
      </c>
      <c r="C125" s="10" t="s">
        <v>27</v>
      </c>
      <c r="D125" s="10" t="s">
        <v>20</v>
      </c>
      <c r="E125" s="1" t="s">
        <v>365</v>
      </c>
      <c r="F125" s="1" t="s">
        <v>68</v>
      </c>
      <c r="G125" s="1" t="s">
        <v>140</v>
      </c>
      <c r="H125" s="1" t="s">
        <v>451</v>
      </c>
      <c r="I125" s="13" t="s">
        <v>69</v>
      </c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0">
        <f>Y126</f>
        <v>142417</v>
      </c>
      <c r="Z125" s="100">
        <f t="shared" si="169"/>
        <v>0</v>
      </c>
      <c r="AA125" s="100">
        <f t="shared" si="170"/>
        <v>0</v>
      </c>
      <c r="AB125" s="100">
        <f t="shared" si="87"/>
        <v>142417</v>
      </c>
      <c r="AC125" s="100">
        <f t="shared" si="88"/>
        <v>0</v>
      </c>
      <c r="AD125" s="100">
        <f t="shared" si="89"/>
        <v>0</v>
      </c>
    </row>
    <row r="126" spans="1:30">
      <c r="A126" s="11" t="s">
        <v>73</v>
      </c>
      <c r="B126" s="62" t="s">
        <v>41</v>
      </c>
      <c r="C126" s="10" t="s">
        <v>27</v>
      </c>
      <c r="D126" s="10" t="s">
        <v>20</v>
      </c>
      <c r="E126" s="1" t="s">
        <v>365</v>
      </c>
      <c r="F126" s="1" t="s">
        <v>68</v>
      </c>
      <c r="G126" s="1" t="s">
        <v>140</v>
      </c>
      <c r="H126" s="1" t="s">
        <v>451</v>
      </c>
      <c r="I126" s="13" t="s">
        <v>72</v>
      </c>
      <c r="J126" s="100"/>
      <c r="K126" s="100"/>
      <c r="L126" s="100"/>
      <c r="M126" s="100"/>
      <c r="N126" s="100"/>
      <c r="O126" s="100"/>
      <c r="P126" s="100"/>
      <c r="Q126" s="100"/>
      <c r="R126" s="100"/>
      <c r="S126" s="100"/>
      <c r="T126" s="100"/>
      <c r="U126" s="100"/>
      <c r="V126" s="100"/>
      <c r="W126" s="100"/>
      <c r="X126" s="100"/>
      <c r="Y126" s="100">
        <v>142417</v>
      </c>
      <c r="Z126" s="100"/>
      <c r="AA126" s="100"/>
      <c r="AB126" s="100">
        <f t="shared" si="87"/>
        <v>142417</v>
      </c>
      <c r="AC126" s="100">
        <f t="shared" si="88"/>
        <v>0</v>
      </c>
      <c r="AD126" s="100">
        <f t="shared" si="89"/>
        <v>0</v>
      </c>
    </row>
    <row r="127" spans="1:30">
      <c r="A127" s="11"/>
      <c r="B127" s="62"/>
      <c r="C127" s="10"/>
      <c r="D127" s="10"/>
      <c r="E127" s="10"/>
      <c r="F127" s="1"/>
      <c r="G127" s="1"/>
      <c r="H127" s="1"/>
      <c r="I127" s="13"/>
      <c r="J127" s="100"/>
      <c r="K127" s="100"/>
      <c r="L127" s="100"/>
      <c r="M127" s="100"/>
      <c r="N127" s="100"/>
      <c r="O127" s="100"/>
      <c r="P127" s="100"/>
      <c r="Q127" s="100"/>
      <c r="R127" s="100"/>
      <c r="S127" s="100"/>
      <c r="T127" s="100"/>
      <c r="U127" s="100"/>
      <c r="V127" s="100"/>
      <c r="W127" s="100"/>
      <c r="X127" s="100"/>
      <c r="Y127" s="100"/>
      <c r="Z127" s="100"/>
      <c r="AA127" s="100"/>
      <c r="AB127" s="100"/>
      <c r="AC127" s="100"/>
      <c r="AD127" s="100"/>
    </row>
    <row r="128" spans="1:30">
      <c r="A128" s="4" t="s">
        <v>49</v>
      </c>
      <c r="B128" s="14" t="s">
        <v>41</v>
      </c>
      <c r="C128" s="15" t="s">
        <v>27</v>
      </c>
      <c r="D128" s="15" t="s">
        <v>16</v>
      </c>
      <c r="E128" s="15"/>
      <c r="F128" s="15"/>
      <c r="G128" s="15"/>
      <c r="H128" s="15"/>
      <c r="I128" s="25"/>
      <c r="J128" s="97">
        <f>J129</f>
        <v>13040000</v>
      </c>
      <c r="K128" s="97">
        <f t="shared" ref="K128:O129" si="171">K129</f>
        <v>13166760.02</v>
      </c>
      <c r="L128" s="97">
        <f t="shared" si="171"/>
        <v>13294987.619999999</v>
      </c>
      <c r="M128" s="97">
        <f t="shared" si="171"/>
        <v>0</v>
      </c>
      <c r="N128" s="97">
        <f t="shared" si="171"/>
        <v>0</v>
      </c>
      <c r="O128" s="97">
        <f t="shared" si="171"/>
        <v>0</v>
      </c>
      <c r="P128" s="97">
        <f t="shared" si="151"/>
        <v>13040000</v>
      </c>
      <c r="Q128" s="97">
        <f t="shared" si="152"/>
        <v>13166760.02</v>
      </c>
      <c r="R128" s="97">
        <f t="shared" si="153"/>
        <v>13294987.619999999</v>
      </c>
      <c r="S128" s="97">
        <f t="shared" ref="S128:U129" si="172">S129</f>
        <v>0</v>
      </c>
      <c r="T128" s="97">
        <f t="shared" si="172"/>
        <v>0</v>
      </c>
      <c r="U128" s="97">
        <f t="shared" si="172"/>
        <v>0</v>
      </c>
      <c r="V128" s="97">
        <f t="shared" ref="V128:V136" si="173">P128+S128</f>
        <v>13040000</v>
      </c>
      <c r="W128" s="97">
        <f t="shared" ref="W128:W136" si="174">Q128+T128</f>
        <v>13166760.02</v>
      </c>
      <c r="X128" s="97">
        <f t="shared" ref="X128:X136" si="175">R128+U128</f>
        <v>13294987.619999999</v>
      </c>
      <c r="Y128" s="97">
        <f t="shared" ref="Y128:AA129" si="176">Y129</f>
        <v>0</v>
      </c>
      <c r="Z128" s="97">
        <f t="shared" si="176"/>
        <v>0</v>
      </c>
      <c r="AA128" s="97">
        <f t="shared" si="176"/>
        <v>0</v>
      </c>
      <c r="AB128" s="97">
        <f t="shared" ref="AB128:AB136" si="177">V128+Y128</f>
        <v>13040000</v>
      </c>
      <c r="AC128" s="97">
        <f t="shared" ref="AC128:AC136" si="178">W128+Z128</f>
        <v>13166760.02</v>
      </c>
      <c r="AD128" s="97">
        <f t="shared" ref="AD128:AD136" si="179">X128+AA128</f>
        <v>13294987.619999999</v>
      </c>
    </row>
    <row r="129" spans="1:30">
      <c r="A129" s="7" t="s">
        <v>81</v>
      </c>
      <c r="B129" s="1" t="s">
        <v>41</v>
      </c>
      <c r="C129" s="1" t="s">
        <v>27</v>
      </c>
      <c r="D129" s="1" t="s">
        <v>16</v>
      </c>
      <c r="E129" s="1" t="s">
        <v>80</v>
      </c>
      <c r="F129" s="1" t="s">
        <v>68</v>
      </c>
      <c r="G129" s="1" t="s">
        <v>140</v>
      </c>
      <c r="H129" s="1" t="s">
        <v>141</v>
      </c>
      <c r="I129" s="13"/>
      <c r="J129" s="98">
        <f>J130</f>
        <v>13040000</v>
      </c>
      <c r="K129" s="98">
        <f t="shared" si="171"/>
        <v>13166760.02</v>
      </c>
      <c r="L129" s="98">
        <f t="shared" si="171"/>
        <v>13294987.619999999</v>
      </c>
      <c r="M129" s="98">
        <f t="shared" si="171"/>
        <v>0</v>
      </c>
      <c r="N129" s="98">
        <f t="shared" si="171"/>
        <v>0</v>
      </c>
      <c r="O129" s="98">
        <f t="shared" si="171"/>
        <v>0</v>
      </c>
      <c r="P129" s="98">
        <f t="shared" si="151"/>
        <v>13040000</v>
      </c>
      <c r="Q129" s="98">
        <f t="shared" si="152"/>
        <v>13166760.02</v>
      </c>
      <c r="R129" s="98">
        <f t="shared" si="153"/>
        <v>13294987.619999999</v>
      </c>
      <c r="S129" s="98">
        <f t="shared" si="172"/>
        <v>0</v>
      </c>
      <c r="T129" s="98">
        <f t="shared" si="172"/>
        <v>0</v>
      </c>
      <c r="U129" s="98">
        <f t="shared" si="172"/>
        <v>0</v>
      </c>
      <c r="V129" s="98">
        <f t="shared" si="173"/>
        <v>13040000</v>
      </c>
      <c r="W129" s="98">
        <f t="shared" si="174"/>
        <v>13166760.02</v>
      </c>
      <c r="X129" s="98">
        <f t="shared" si="175"/>
        <v>13294987.619999999</v>
      </c>
      <c r="Y129" s="98">
        <f t="shared" si="176"/>
        <v>0</v>
      </c>
      <c r="Z129" s="98">
        <f t="shared" si="176"/>
        <v>0</v>
      </c>
      <c r="AA129" s="98">
        <f t="shared" si="176"/>
        <v>0</v>
      </c>
      <c r="AB129" s="98">
        <f t="shared" si="177"/>
        <v>13040000</v>
      </c>
      <c r="AC129" s="98">
        <f t="shared" si="178"/>
        <v>13166760.02</v>
      </c>
      <c r="AD129" s="98">
        <f t="shared" si="179"/>
        <v>13294987.619999999</v>
      </c>
    </row>
    <row r="130" spans="1:30" ht="26.4">
      <c r="A130" s="2" t="s">
        <v>85</v>
      </c>
      <c r="B130" s="1" t="s">
        <v>41</v>
      </c>
      <c r="C130" s="1" t="s">
        <v>27</v>
      </c>
      <c r="D130" s="1" t="s">
        <v>16</v>
      </c>
      <c r="E130" s="1" t="s">
        <v>80</v>
      </c>
      <c r="F130" s="1" t="s">
        <v>68</v>
      </c>
      <c r="G130" s="1" t="s">
        <v>140</v>
      </c>
      <c r="H130" s="1" t="s">
        <v>149</v>
      </c>
      <c r="I130" s="13"/>
      <c r="J130" s="78">
        <f>J131+J133+J135</f>
        <v>13040000</v>
      </c>
      <c r="K130" s="78">
        <f t="shared" ref="K130:L130" si="180">K131+K133+K135</f>
        <v>13166760.02</v>
      </c>
      <c r="L130" s="78">
        <f t="shared" si="180"/>
        <v>13294987.619999999</v>
      </c>
      <c r="M130" s="78">
        <f t="shared" ref="M130:O130" si="181">M131+M133+M135</f>
        <v>0</v>
      </c>
      <c r="N130" s="78">
        <f t="shared" si="181"/>
        <v>0</v>
      </c>
      <c r="O130" s="78">
        <f t="shared" si="181"/>
        <v>0</v>
      </c>
      <c r="P130" s="78">
        <f t="shared" si="151"/>
        <v>13040000</v>
      </c>
      <c r="Q130" s="78">
        <f t="shared" si="152"/>
        <v>13166760.02</v>
      </c>
      <c r="R130" s="78">
        <f t="shared" si="153"/>
        <v>13294987.619999999</v>
      </c>
      <c r="S130" s="78">
        <f t="shared" ref="S130:U130" si="182">S131+S133+S135</f>
        <v>0</v>
      </c>
      <c r="T130" s="78">
        <f t="shared" si="182"/>
        <v>0</v>
      </c>
      <c r="U130" s="78">
        <f t="shared" si="182"/>
        <v>0</v>
      </c>
      <c r="V130" s="78">
        <f t="shared" si="173"/>
        <v>13040000</v>
      </c>
      <c r="W130" s="78">
        <f t="shared" si="174"/>
        <v>13166760.02</v>
      </c>
      <c r="X130" s="78">
        <f t="shared" si="175"/>
        <v>13294987.619999999</v>
      </c>
      <c r="Y130" s="78">
        <f t="shared" ref="Y130:AA130" si="183">Y131+Y133+Y135</f>
        <v>0</v>
      </c>
      <c r="Z130" s="78">
        <f t="shared" si="183"/>
        <v>0</v>
      </c>
      <c r="AA130" s="78">
        <f t="shared" si="183"/>
        <v>0</v>
      </c>
      <c r="AB130" s="78">
        <f t="shared" si="177"/>
        <v>13040000</v>
      </c>
      <c r="AC130" s="78">
        <f t="shared" si="178"/>
        <v>13166760.02</v>
      </c>
      <c r="AD130" s="78">
        <f t="shared" si="179"/>
        <v>13294987.619999999</v>
      </c>
    </row>
    <row r="131" spans="1:30" ht="39.6">
      <c r="A131" s="74" t="s">
        <v>94</v>
      </c>
      <c r="B131" s="1" t="s">
        <v>41</v>
      </c>
      <c r="C131" s="1" t="s">
        <v>27</v>
      </c>
      <c r="D131" s="1" t="s">
        <v>16</v>
      </c>
      <c r="E131" s="1" t="s">
        <v>80</v>
      </c>
      <c r="F131" s="1" t="s">
        <v>68</v>
      </c>
      <c r="G131" s="1" t="s">
        <v>140</v>
      </c>
      <c r="H131" s="1" t="s">
        <v>149</v>
      </c>
      <c r="I131" s="13" t="s">
        <v>90</v>
      </c>
      <c r="J131" s="78">
        <f>J132</f>
        <v>12885000</v>
      </c>
      <c r="K131" s="78">
        <f t="shared" ref="K131:O131" si="184">K132</f>
        <v>13011760.02</v>
      </c>
      <c r="L131" s="78">
        <f t="shared" si="184"/>
        <v>13139987.619999999</v>
      </c>
      <c r="M131" s="78">
        <f t="shared" si="184"/>
        <v>0</v>
      </c>
      <c r="N131" s="78">
        <f t="shared" si="184"/>
        <v>0</v>
      </c>
      <c r="O131" s="78">
        <f t="shared" si="184"/>
        <v>0</v>
      </c>
      <c r="P131" s="78">
        <f t="shared" si="151"/>
        <v>12885000</v>
      </c>
      <c r="Q131" s="78">
        <f t="shared" si="152"/>
        <v>13011760.02</v>
      </c>
      <c r="R131" s="78">
        <f t="shared" si="153"/>
        <v>13139987.619999999</v>
      </c>
      <c r="S131" s="78">
        <f t="shared" ref="S131:U131" si="185">S132</f>
        <v>0</v>
      </c>
      <c r="T131" s="78">
        <f t="shared" si="185"/>
        <v>0</v>
      </c>
      <c r="U131" s="78">
        <f t="shared" si="185"/>
        <v>0</v>
      </c>
      <c r="V131" s="78">
        <f t="shared" si="173"/>
        <v>12885000</v>
      </c>
      <c r="W131" s="78">
        <f t="shared" si="174"/>
        <v>13011760.02</v>
      </c>
      <c r="X131" s="78">
        <f t="shared" si="175"/>
        <v>13139987.619999999</v>
      </c>
      <c r="Y131" s="78">
        <f t="shared" ref="Y131:AA131" si="186">Y132</f>
        <v>-150000</v>
      </c>
      <c r="Z131" s="78">
        <f t="shared" si="186"/>
        <v>0</v>
      </c>
      <c r="AA131" s="78">
        <f t="shared" si="186"/>
        <v>0</v>
      </c>
      <c r="AB131" s="78">
        <f t="shared" si="177"/>
        <v>12735000</v>
      </c>
      <c r="AC131" s="78">
        <f t="shared" si="178"/>
        <v>13011760.02</v>
      </c>
      <c r="AD131" s="78">
        <f t="shared" si="179"/>
        <v>13139987.619999999</v>
      </c>
    </row>
    <row r="132" spans="1:30">
      <c r="A132" s="74" t="s">
        <v>101</v>
      </c>
      <c r="B132" s="1" t="s">
        <v>41</v>
      </c>
      <c r="C132" s="1" t="s">
        <v>27</v>
      </c>
      <c r="D132" s="1" t="s">
        <v>16</v>
      </c>
      <c r="E132" s="1" t="s">
        <v>80</v>
      </c>
      <c r="F132" s="1" t="s">
        <v>68</v>
      </c>
      <c r="G132" s="1" t="s">
        <v>140</v>
      </c>
      <c r="H132" s="1" t="s">
        <v>149</v>
      </c>
      <c r="I132" s="13" t="s">
        <v>100</v>
      </c>
      <c r="J132" s="78">
        <v>12885000</v>
      </c>
      <c r="K132" s="78">
        <v>13011760.02</v>
      </c>
      <c r="L132" s="78">
        <v>13139987.619999999</v>
      </c>
      <c r="M132" s="78"/>
      <c r="N132" s="78"/>
      <c r="O132" s="78"/>
      <c r="P132" s="78">
        <f t="shared" si="151"/>
        <v>12885000</v>
      </c>
      <c r="Q132" s="78">
        <f t="shared" si="152"/>
        <v>13011760.02</v>
      </c>
      <c r="R132" s="78">
        <f t="shared" si="153"/>
        <v>13139987.619999999</v>
      </c>
      <c r="S132" s="78"/>
      <c r="T132" s="78"/>
      <c r="U132" s="78"/>
      <c r="V132" s="78">
        <f t="shared" si="173"/>
        <v>12885000</v>
      </c>
      <c r="W132" s="78">
        <f t="shared" si="174"/>
        <v>13011760.02</v>
      </c>
      <c r="X132" s="78">
        <f t="shared" si="175"/>
        <v>13139987.619999999</v>
      </c>
      <c r="Y132" s="78">
        <v>-150000</v>
      </c>
      <c r="Z132" s="78"/>
      <c r="AA132" s="78"/>
      <c r="AB132" s="78">
        <f t="shared" si="177"/>
        <v>12735000</v>
      </c>
      <c r="AC132" s="78">
        <f t="shared" si="178"/>
        <v>13011760.02</v>
      </c>
      <c r="AD132" s="78">
        <f t="shared" si="179"/>
        <v>13139987.619999999</v>
      </c>
    </row>
    <row r="133" spans="1:30" ht="26.4">
      <c r="A133" s="75" t="s">
        <v>222</v>
      </c>
      <c r="B133" s="1" t="s">
        <v>41</v>
      </c>
      <c r="C133" s="1" t="s">
        <v>27</v>
      </c>
      <c r="D133" s="1" t="s">
        <v>16</v>
      </c>
      <c r="E133" s="1" t="s">
        <v>80</v>
      </c>
      <c r="F133" s="1" t="s">
        <v>68</v>
      </c>
      <c r="G133" s="1" t="s">
        <v>140</v>
      </c>
      <c r="H133" s="1" t="s">
        <v>149</v>
      </c>
      <c r="I133" s="13" t="s">
        <v>92</v>
      </c>
      <c r="J133" s="78">
        <f>J134</f>
        <v>150000</v>
      </c>
      <c r="K133" s="78">
        <f t="shared" ref="K133:O133" si="187">K134</f>
        <v>150000</v>
      </c>
      <c r="L133" s="78">
        <f t="shared" si="187"/>
        <v>150000</v>
      </c>
      <c r="M133" s="78">
        <f t="shared" si="187"/>
        <v>0</v>
      </c>
      <c r="N133" s="78">
        <f t="shared" si="187"/>
        <v>0</v>
      </c>
      <c r="O133" s="78">
        <f t="shared" si="187"/>
        <v>0</v>
      </c>
      <c r="P133" s="78">
        <f t="shared" si="151"/>
        <v>150000</v>
      </c>
      <c r="Q133" s="78">
        <f t="shared" si="152"/>
        <v>150000</v>
      </c>
      <c r="R133" s="78">
        <f t="shared" si="153"/>
        <v>150000</v>
      </c>
      <c r="S133" s="78">
        <f t="shared" ref="S133:U133" si="188">S134</f>
        <v>0</v>
      </c>
      <c r="T133" s="78">
        <f t="shared" si="188"/>
        <v>0</v>
      </c>
      <c r="U133" s="78">
        <f t="shared" si="188"/>
        <v>0</v>
      </c>
      <c r="V133" s="78">
        <f t="shared" si="173"/>
        <v>150000</v>
      </c>
      <c r="W133" s="78">
        <f t="shared" si="174"/>
        <v>150000</v>
      </c>
      <c r="X133" s="78">
        <f t="shared" si="175"/>
        <v>150000</v>
      </c>
      <c r="Y133" s="78">
        <f t="shared" ref="Y133:AA133" si="189">Y134</f>
        <v>150000</v>
      </c>
      <c r="Z133" s="78">
        <f t="shared" si="189"/>
        <v>0</v>
      </c>
      <c r="AA133" s="78">
        <f t="shared" si="189"/>
        <v>0</v>
      </c>
      <c r="AB133" s="78">
        <f t="shared" si="177"/>
        <v>300000</v>
      </c>
      <c r="AC133" s="78">
        <f t="shared" si="178"/>
        <v>150000</v>
      </c>
      <c r="AD133" s="78">
        <f t="shared" si="179"/>
        <v>150000</v>
      </c>
    </row>
    <row r="134" spans="1:30" ht="26.4">
      <c r="A134" s="74" t="s">
        <v>96</v>
      </c>
      <c r="B134" s="1" t="s">
        <v>41</v>
      </c>
      <c r="C134" s="1" t="s">
        <v>27</v>
      </c>
      <c r="D134" s="1" t="s">
        <v>16</v>
      </c>
      <c r="E134" s="1" t="s">
        <v>80</v>
      </c>
      <c r="F134" s="1" t="s">
        <v>68</v>
      </c>
      <c r="G134" s="1" t="s">
        <v>140</v>
      </c>
      <c r="H134" s="1" t="s">
        <v>149</v>
      </c>
      <c r="I134" s="13" t="s">
        <v>93</v>
      </c>
      <c r="J134" s="78">
        <v>150000</v>
      </c>
      <c r="K134" s="78">
        <v>150000</v>
      </c>
      <c r="L134" s="78">
        <v>150000</v>
      </c>
      <c r="M134" s="78"/>
      <c r="N134" s="78"/>
      <c r="O134" s="78"/>
      <c r="P134" s="78">
        <f t="shared" si="151"/>
        <v>150000</v>
      </c>
      <c r="Q134" s="78">
        <f t="shared" si="152"/>
        <v>150000</v>
      </c>
      <c r="R134" s="78">
        <f t="shared" si="153"/>
        <v>150000</v>
      </c>
      <c r="S134" s="78"/>
      <c r="T134" s="78"/>
      <c r="U134" s="78"/>
      <c r="V134" s="78">
        <f t="shared" si="173"/>
        <v>150000</v>
      </c>
      <c r="W134" s="78">
        <f t="shared" si="174"/>
        <v>150000</v>
      </c>
      <c r="X134" s="78">
        <f t="shared" si="175"/>
        <v>150000</v>
      </c>
      <c r="Y134" s="78">
        <v>150000</v>
      </c>
      <c r="Z134" s="78"/>
      <c r="AA134" s="78"/>
      <c r="AB134" s="78">
        <f t="shared" si="177"/>
        <v>300000</v>
      </c>
      <c r="AC134" s="78">
        <f t="shared" si="178"/>
        <v>150000</v>
      </c>
      <c r="AD134" s="78">
        <f t="shared" si="179"/>
        <v>150000</v>
      </c>
    </row>
    <row r="135" spans="1:30">
      <c r="A135" s="74" t="s">
        <v>78</v>
      </c>
      <c r="B135" s="1" t="s">
        <v>41</v>
      </c>
      <c r="C135" s="1" t="s">
        <v>27</v>
      </c>
      <c r="D135" s="1" t="s">
        <v>16</v>
      </c>
      <c r="E135" s="1" t="s">
        <v>80</v>
      </c>
      <c r="F135" s="1" t="s">
        <v>68</v>
      </c>
      <c r="G135" s="1" t="s">
        <v>140</v>
      </c>
      <c r="H135" s="1" t="s">
        <v>149</v>
      </c>
      <c r="I135" s="13" t="s">
        <v>75</v>
      </c>
      <c r="J135" s="78">
        <f>J136</f>
        <v>5000</v>
      </c>
      <c r="K135" s="78">
        <f t="shared" ref="K135:O135" si="190">K136</f>
        <v>5000</v>
      </c>
      <c r="L135" s="78">
        <f t="shared" si="190"/>
        <v>5000</v>
      </c>
      <c r="M135" s="78">
        <f t="shared" si="190"/>
        <v>0</v>
      </c>
      <c r="N135" s="78">
        <f t="shared" si="190"/>
        <v>0</v>
      </c>
      <c r="O135" s="78">
        <f t="shared" si="190"/>
        <v>0</v>
      </c>
      <c r="P135" s="78">
        <f t="shared" si="151"/>
        <v>5000</v>
      </c>
      <c r="Q135" s="78">
        <f t="shared" si="152"/>
        <v>5000</v>
      </c>
      <c r="R135" s="78">
        <f t="shared" si="153"/>
        <v>5000</v>
      </c>
      <c r="S135" s="78">
        <f t="shared" ref="S135:U135" si="191">S136</f>
        <v>0</v>
      </c>
      <c r="T135" s="78">
        <f t="shared" si="191"/>
        <v>0</v>
      </c>
      <c r="U135" s="78">
        <f t="shared" si="191"/>
        <v>0</v>
      </c>
      <c r="V135" s="78">
        <f t="shared" si="173"/>
        <v>5000</v>
      </c>
      <c r="W135" s="78">
        <f t="shared" si="174"/>
        <v>5000</v>
      </c>
      <c r="X135" s="78">
        <f t="shared" si="175"/>
        <v>5000</v>
      </c>
      <c r="Y135" s="78">
        <f t="shared" ref="Y135:AA135" si="192">Y136</f>
        <v>0</v>
      </c>
      <c r="Z135" s="78">
        <f t="shared" si="192"/>
        <v>0</v>
      </c>
      <c r="AA135" s="78">
        <f t="shared" si="192"/>
        <v>0</v>
      </c>
      <c r="AB135" s="78">
        <f t="shared" si="177"/>
        <v>5000</v>
      </c>
      <c r="AC135" s="78">
        <f t="shared" si="178"/>
        <v>5000</v>
      </c>
      <c r="AD135" s="78">
        <f t="shared" si="179"/>
        <v>5000</v>
      </c>
    </row>
    <row r="136" spans="1:30">
      <c r="A136" s="77" t="s">
        <v>118</v>
      </c>
      <c r="B136" s="1" t="s">
        <v>41</v>
      </c>
      <c r="C136" s="1" t="s">
        <v>27</v>
      </c>
      <c r="D136" s="1" t="s">
        <v>16</v>
      </c>
      <c r="E136" s="1" t="s">
        <v>80</v>
      </c>
      <c r="F136" s="1" t="s">
        <v>68</v>
      </c>
      <c r="G136" s="1" t="s">
        <v>140</v>
      </c>
      <c r="H136" s="1" t="s">
        <v>149</v>
      </c>
      <c r="I136" s="13" t="s">
        <v>117</v>
      </c>
      <c r="J136" s="78">
        <v>5000</v>
      </c>
      <c r="K136" s="78">
        <v>5000</v>
      </c>
      <c r="L136" s="78">
        <v>5000</v>
      </c>
      <c r="M136" s="78"/>
      <c r="N136" s="78"/>
      <c r="O136" s="78"/>
      <c r="P136" s="78">
        <f t="shared" si="151"/>
        <v>5000</v>
      </c>
      <c r="Q136" s="78">
        <f t="shared" si="152"/>
        <v>5000</v>
      </c>
      <c r="R136" s="78">
        <f t="shared" si="153"/>
        <v>5000</v>
      </c>
      <c r="S136" s="78"/>
      <c r="T136" s="78"/>
      <c r="U136" s="78"/>
      <c r="V136" s="78">
        <f t="shared" si="173"/>
        <v>5000</v>
      </c>
      <c r="W136" s="78">
        <f t="shared" si="174"/>
        <v>5000</v>
      </c>
      <c r="X136" s="78">
        <f t="shared" si="175"/>
        <v>5000</v>
      </c>
      <c r="Y136" s="78"/>
      <c r="Z136" s="78"/>
      <c r="AA136" s="78"/>
      <c r="AB136" s="78">
        <f t="shared" si="177"/>
        <v>5000</v>
      </c>
      <c r="AC136" s="78">
        <f t="shared" si="178"/>
        <v>5000</v>
      </c>
      <c r="AD136" s="78">
        <f t="shared" si="179"/>
        <v>5000</v>
      </c>
    </row>
    <row r="137" spans="1:30">
      <c r="A137" s="11"/>
      <c r="B137" s="45"/>
      <c r="C137" s="1"/>
      <c r="D137" s="1"/>
      <c r="E137" s="1"/>
      <c r="F137" s="1"/>
      <c r="G137" s="1"/>
      <c r="H137" s="1"/>
      <c r="I137" s="13"/>
      <c r="J137" s="78"/>
      <c r="K137" s="78"/>
      <c r="L137" s="78"/>
      <c r="M137" s="78"/>
      <c r="N137" s="78"/>
      <c r="O137" s="78"/>
      <c r="P137" s="78"/>
      <c r="Q137" s="78"/>
      <c r="R137" s="78"/>
      <c r="S137" s="78"/>
      <c r="T137" s="78"/>
      <c r="U137" s="78"/>
      <c r="V137" s="78"/>
      <c r="W137" s="78"/>
      <c r="X137" s="78"/>
      <c r="Y137" s="78"/>
      <c r="Z137" s="78"/>
      <c r="AA137" s="78"/>
      <c r="AB137" s="78"/>
      <c r="AC137" s="78"/>
      <c r="AD137" s="78"/>
    </row>
    <row r="138" spans="1:30" s="137" customFormat="1" ht="15.6">
      <c r="A138" s="23" t="s">
        <v>5</v>
      </c>
      <c r="B138" s="134" t="s">
        <v>41</v>
      </c>
      <c r="C138" s="26" t="s">
        <v>30</v>
      </c>
      <c r="D138" s="26"/>
      <c r="E138" s="26"/>
      <c r="F138" s="26"/>
      <c r="G138" s="26"/>
      <c r="H138" s="26"/>
      <c r="I138" s="135"/>
      <c r="J138" s="136">
        <f>J139</f>
        <v>250000</v>
      </c>
      <c r="K138" s="136">
        <f t="shared" ref="K138:O142" si="193">K139</f>
        <v>250000</v>
      </c>
      <c r="L138" s="136">
        <f t="shared" si="193"/>
        <v>250000</v>
      </c>
      <c r="M138" s="136">
        <f t="shared" si="193"/>
        <v>0</v>
      </c>
      <c r="N138" s="136">
        <f t="shared" si="193"/>
        <v>0</v>
      </c>
      <c r="O138" s="136">
        <f t="shared" si="193"/>
        <v>0</v>
      </c>
      <c r="P138" s="136">
        <f t="shared" si="151"/>
        <v>250000</v>
      </c>
      <c r="Q138" s="136">
        <f t="shared" si="152"/>
        <v>250000</v>
      </c>
      <c r="R138" s="136">
        <f t="shared" si="153"/>
        <v>250000</v>
      </c>
      <c r="S138" s="136">
        <f t="shared" ref="S138:U142" si="194">S139</f>
        <v>0</v>
      </c>
      <c r="T138" s="136">
        <f t="shared" si="194"/>
        <v>0</v>
      </c>
      <c r="U138" s="136">
        <f t="shared" si="194"/>
        <v>0</v>
      </c>
      <c r="V138" s="136">
        <f t="shared" ref="V138:X143" si="195">P138+S138</f>
        <v>250000</v>
      </c>
      <c r="W138" s="136">
        <f t="shared" si="195"/>
        <v>250000</v>
      </c>
      <c r="X138" s="136">
        <f t="shared" si="195"/>
        <v>250000</v>
      </c>
      <c r="Y138" s="136">
        <f t="shared" ref="Y138:AA142" si="196">Y139</f>
        <v>305282.58</v>
      </c>
      <c r="Z138" s="136">
        <f t="shared" si="196"/>
        <v>0</v>
      </c>
      <c r="AA138" s="136">
        <f t="shared" si="196"/>
        <v>0</v>
      </c>
      <c r="AB138" s="136">
        <f t="shared" ref="AB138:AB143" si="197">V138+Y138</f>
        <v>555282.58000000007</v>
      </c>
      <c r="AC138" s="136">
        <f t="shared" ref="AC138:AC143" si="198">W138+Z138</f>
        <v>250000</v>
      </c>
      <c r="AD138" s="136">
        <f t="shared" ref="AD138:AD143" si="199">X138+AA138</f>
        <v>250000</v>
      </c>
    </row>
    <row r="139" spans="1:30" s="144" customFormat="1">
      <c r="A139" s="4" t="s">
        <v>21</v>
      </c>
      <c r="B139" s="141" t="s">
        <v>41</v>
      </c>
      <c r="C139" s="54" t="s">
        <v>30</v>
      </c>
      <c r="D139" s="54" t="s">
        <v>16</v>
      </c>
      <c r="E139" s="54"/>
      <c r="F139" s="54"/>
      <c r="G139" s="54"/>
      <c r="H139" s="54"/>
      <c r="I139" s="142"/>
      <c r="J139" s="143">
        <f>J140</f>
        <v>250000</v>
      </c>
      <c r="K139" s="143">
        <f t="shared" si="193"/>
        <v>250000</v>
      </c>
      <c r="L139" s="143">
        <f t="shared" si="193"/>
        <v>250000</v>
      </c>
      <c r="M139" s="143">
        <f t="shared" si="193"/>
        <v>0</v>
      </c>
      <c r="N139" s="143">
        <f t="shared" si="193"/>
        <v>0</v>
      </c>
      <c r="O139" s="143">
        <f t="shared" si="193"/>
        <v>0</v>
      </c>
      <c r="P139" s="143">
        <f t="shared" si="151"/>
        <v>250000</v>
      </c>
      <c r="Q139" s="143">
        <f t="shared" si="152"/>
        <v>250000</v>
      </c>
      <c r="R139" s="143">
        <f t="shared" si="153"/>
        <v>250000</v>
      </c>
      <c r="S139" s="143">
        <f t="shared" si="194"/>
        <v>0</v>
      </c>
      <c r="T139" s="143">
        <f t="shared" si="194"/>
        <v>0</v>
      </c>
      <c r="U139" s="143">
        <f t="shared" si="194"/>
        <v>0</v>
      </c>
      <c r="V139" s="143">
        <f t="shared" si="195"/>
        <v>250000</v>
      </c>
      <c r="W139" s="143">
        <f t="shared" si="195"/>
        <v>250000</v>
      </c>
      <c r="X139" s="143">
        <f t="shared" si="195"/>
        <v>250000</v>
      </c>
      <c r="Y139" s="143">
        <f t="shared" si="196"/>
        <v>305282.58</v>
      </c>
      <c r="Z139" s="143">
        <f t="shared" si="196"/>
        <v>0</v>
      </c>
      <c r="AA139" s="143">
        <f t="shared" si="196"/>
        <v>0</v>
      </c>
      <c r="AB139" s="143">
        <f t="shared" si="197"/>
        <v>555282.58000000007</v>
      </c>
      <c r="AC139" s="143">
        <f t="shared" si="198"/>
        <v>250000</v>
      </c>
      <c r="AD139" s="143">
        <f t="shared" si="199"/>
        <v>250000</v>
      </c>
    </row>
    <row r="140" spans="1:30" s="140" customFormat="1" ht="27.75" customHeight="1">
      <c r="A140" s="2" t="s">
        <v>346</v>
      </c>
      <c r="B140" s="138" t="s">
        <v>41</v>
      </c>
      <c r="C140" s="3" t="s">
        <v>30</v>
      </c>
      <c r="D140" s="3" t="s">
        <v>16</v>
      </c>
      <c r="E140" s="3" t="s">
        <v>244</v>
      </c>
      <c r="F140" s="3" t="s">
        <v>68</v>
      </c>
      <c r="G140" s="3" t="s">
        <v>140</v>
      </c>
      <c r="H140" s="3" t="s">
        <v>141</v>
      </c>
      <c r="I140" s="16"/>
      <c r="J140" s="139">
        <f>J141</f>
        <v>250000</v>
      </c>
      <c r="K140" s="139">
        <f t="shared" si="193"/>
        <v>250000</v>
      </c>
      <c r="L140" s="139">
        <f t="shared" si="193"/>
        <v>250000</v>
      </c>
      <c r="M140" s="139">
        <f t="shared" si="193"/>
        <v>0</v>
      </c>
      <c r="N140" s="139">
        <f t="shared" si="193"/>
        <v>0</v>
      </c>
      <c r="O140" s="139">
        <f t="shared" si="193"/>
        <v>0</v>
      </c>
      <c r="P140" s="139">
        <f t="shared" si="151"/>
        <v>250000</v>
      </c>
      <c r="Q140" s="139">
        <f t="shared" si="152"/>
        <v>250000</v>
      </c>
      <c r="R140" s="139">
        <f t="shared" si="153"/>
        <v>250000</v>
      </c>
      <c r="S140" s="139">
        <f t="shared" si="194"/>
        <v>0</v>
      </c>
      <c r="T140" s="139">
        <f t="shared" si="194"/>
        <v>0</v>
      </c>
      <c r="U140" s="139">
        <f t="shared" si="194"/>
        <v>0</v>
      </c>
      <c r="V140" s="139">
        <f t="shared" si="195"/>
        <v>250000</v>
      </c>
      <c r="W140" s="139">
        <f t="shared" si="195"/>
        <v>250000</v>
      </c>
      <c r="X140" s="139">
        <f t="shared" si="195"/>
        <v>250000</v>
      </c>
      <c r="Y140" s="139">
        <f t="shared" si="196"/>
        <v>305282.58</v>
      </c>
      <c r="Z140" s="139">
        <f t="shared" si="196"/>
        <v>0</v>
      </c>
      <c r="AA140" s="139">
        <f t="shared" si="196"/>
        <v>0</v>
      </c>
      <c r="AB140" s="139">
        <f t="shared" si="197"/>
        <v>555282.58000000007</v>
      </c>
      <c r="AC140" s="139">
        <f t="shared" si="198"/>
        <v>250000</v>
      </c>
      <c r="AD140" s="139">
        <f t="shared" si="199"/>
        <v>250000</v>
      </c>
    </row>
    <row r="141" spans="1:30" s="140" customFormat="1">
      <c r="A141" s="2" t="s">
        <v>245</v>
      </c>
      <c r="B141" s="138" t="s">
        <v>41</v>
      </c>
      <c r="C141" s="3" t="s">
        <v>30</v>
      </c>
      <c r="D141" s="3" t="s">
        <v>16</v>
      </c>
      <c r="E141" s="3" t="s">
        <v>244</v>
      </c>
      <c r="F141" s="3" t="s">
        <v>68</v>
      </c>
      <c r="G141" s="3" t="s">
        <v>140</v>
      </c>
      <c r="H141" s="3" t="s">
        <v>413</v>
      </c>
      <c r="I141" s="16"/>
      <c r="J141" s="316">
        <f>J142</f>
        <v>250000</v>
      </c>
      <c r="K141" s="139">
        <f t="shared" si="193"/>
        <v>250000</v>
      </c>
      <c r="L141" s="139">
        <f t="shared" si="193"/>
        <v>250000</v>
      </c>
      <c r="M141" s="139">
        <f t="shared" si="193"/>
        <v>0</v>
      </c>
      <c r="N141" s="139">
        <f t="shared" si="193"/>
        <v>0</v>
      </c>
      <c r="O141" s="139">
        <f t="shared" si="193"/>
        <v>0</v>
      </c>
      <c r="P141" s="316">
        <f t="shared" si="151"/>
        <v>250000</v>
      </c>
      <c r="Q141" s="139">
        <f t="shared" si="152"/>
        <v>250000</v>
      </c>
      <c r="R141" s="139">
        <f t="shared" si="153"/>
        <v>250000</v>
      </c>
      <c r="S141" s="139">
        <f t="shared" si="194"/>
        <v>0</v>
      </c>
      <c r="T141" s="139">
        <f t="shared" si="194"/>
        <v>0</v>
      </c>
      <c r="U141" s="139">
        <f t="shared" si="194"/>
        <v>0</v>
      </c>
      <c r="V141" s="316">
        <f t="shared" si="195"/>
        <v>250000</v>
      </c>
      <c r="W141" s="139">
        <f t="shared" si="195"/>
        <v>250000</v>
      </c>
      <c r="X141" s="139">
        <f t="shared" si="195"/>
        <v>250000</v>
      </c>
      <c r="Y141" s="139">
        <f t="shared" si="196"/>
        <v>305282.58</v>
      </c>
      <c r="Z141" s="139">
        <f t="shared" si="196"/>
        <v>0</v>
      </c>
      <c r="AA141" s="139">
        <f t="shared" si="196"/>
        <v>0</v>
      </c>
      <c r="AB141" s="316">
        <f t="shared" si="197"/>
        <v>555282.58000000007</v>
      </c>
      <c r="AC141" s="139">
        <f t="shared" si="198"/>
        <v>250000</v>
      </c>
      <c r="AD141" s="139">
        <f t="shared" si="199"/>
        <v>250000</v>
      </c>
    </row>
    <row r="142" spans="1:30" s="140" customFormat="1">
      <c r="A142" s="2" t="s">
        <v>98</v>
      </c>
      <c r="B142" s="138" t="s">
        <v>41</v>
      </c>
      <c r="C142" s="3" t="s">
        <v>30</v>
      </c>
      <c r="D142" s="3" t="s">
        <v>16</v>
      </c>
      <c r="E142" s="3" t="s">
        <v>244</v>
      </c>
      <c r="F142" s="3" t="s">
        <v>68</v>
      </c>
      <c r="G142" s="3" t="s">
        <v>140</v>
      </c>
      <c r="H142" s="3" t="s">
        <v>413</v>
      </c>
      <c r="I142" s="16" t="s">
        <v>97</v>
      </c>
      <c r="J142" s="139">
        <f>J143</f>
        <v>250000</v>
      </c>
      <c r="K142" s="139">
        <f t="shared" si="193"/>
        <v>250000</v>
      </c>
      <c r="L142" s="139">
        <f t="shared" si="193"/>
        <v>250000</v>
      </c>
      <c r="M142" s="139">
        <f t="shared" si="193"/>
        <v>0</v>
      </c>
      <c r="N142" s="139">
        <f t="shared" si="193"/>
        <v>0</v>
      </c>
      <c r="O142" s="139">
        <f t="shared" si="193"/>
        <v>0</v>
      </c>
      <c r="P142" s="139">
        <f t="shared" si="151"/>
        <v>250000</v>
      </c>
      <c r="Q142" s="139">
        <f t="shared" si="152"/>
        <v>250000</v>
      </c>
      <c r="R142" s="139">
        <f t="shared" si="153"/>
        <v>250000</v>
      </c>
      <c r="S142" s="139">
        <f t="shared" si="194"/>
        <v>0</v>
      </c>
      <c r="T142" s="139">
        <f t="shared" si="194"/>
        <v>0</v>
      </c>
      <c r="U142" s="139">
        <f t="shared" si="194"/>
        <v>0</v>
      </c>
      <c r="V142" s="139">
        <f t="shared" si="195"/>
        <v>250000</v>
      </c>
      <c r="W142" s="139">
        <f t="shared" si="195"/>
        <v>250000</v>
      </c>
      <c r="X142" s="139">
        <f t="shared" si="195"/>
        <v>250000</v>
      </c>
      <c r="Y142" s="139">
        <f t="shared" si="196"/>
        <v>305282.58</v>
      </c>
      <c r="Z142" s="139">
        <f t="shared" si="196"/>
        <v>0</v>
      </c>
      <c r="AA142" s="139">
        <f t="shared" si="196"/>
        <v>0</v>
      </c>
      <c r="AB142" s="139">
        <f t="shared" si="197"/>
        <v>555282.58000000007</v>
      </c>
      <c r="AC142" s="139">
        <f t="shared" si="198"/>
        <v>250000</v>
      </c>
      <c r="AD142" s="139">
        <f t="shared" si="199"/>
        <v>250000</v>
      </c>
    </row>
    <row r="143" spans="1:30" s="140" customFormat="1" ht="26.4">
      <c r="A143" s="2" t="s">
        <v>104</v>
      </c>
      <c r="B143" s="138" t="s">
        <v>41</v>
      </c>
      <c r="C143" s="3" t="s">
        <v>30</v>
      </c>
      <c r="D143" s="3" t="s">
        <v>16</v>
      </c>
      <c r="E143" s="3" t="s">
        <v>244</v>
      </c>
      <c r="F143" s="3" t="s">
        <v>68</v>
      </c>
      <c r="G143" s="3" t="s">
        <v>140</v>
      </c>
      <c r="H143" s="3" t="s">
        <v>413</v>
      </c>
      <c r="I143" s="16" t="s">
        <v>105</v>
      </c>
      <c r="J143" s="139">
        <v>250000</v>
      </c>
      <c r="K143" s="139">
        <v>250000</v>
      </c>
      <c r="L143" s="139">
        <v>250000</v>
      </c>
      <c r="M143" s="139"/>
      <c r="N143" s="139"/>
      <c r="O143" s="139"/>
      <c r="P143" s="139">
        <f t="shared" si="151"/>
        <v>250000</v>
      </c>
      <c r="Q143" s="139">
        <f t="shared" si="152"/>
        <v>250000</v>
      </c>
      <c r="R143" s="139">
        <f t="shared" si="153"/>
        <v>250000</v>
      </c>
      <c r="S143" s="139"/>
      <c r="T143" s="139"/>
      <c r="U143" s="139"/>
      <c r="V143" s="139">
        <f t="shared" si="195"/>
        <v>250000</v>
      </c>
      <c r="W143" s="139">
        <f t="shared" si="195"/>
        <v>250000</v>
      </c>
      <c r="X143" s="139">
        <f t="shared" si="195"/>
        <v>250000</v>
      </c>
      <c r="Y143" s="139">
        <v>305282.58</v>
      </c>
      <c r="Z143" s="139"/>
      <c r="AA143" s="139"/>
      <c r="AB143" s="139">
        <f t="shared" si="197"/>
        <v>555282.58000000007</v>
      </c>
      <c r="AC143" s="139">
        <f t="shared" si="198"/>
        <v>250000</v>
      </c>
      <c r="AD143" s="139">
        <f t="shared" si="199"/>
        <v>250000</v>
      </c>
    </row>
    <row r="144" spans="1:30">
      <c r="A144" s="11"/>
      <c r="B144" s="45"/>
      <c r="C144" s="1"/>
      <c r="D144" s="1"/>
      <c r="E144" s="1"/>
      <c r="F144" s="1"/>
      <c r="G144" s="1"/>
      <c r="H144" s="1"/>
      <c r="I144" s="13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8"/>
      <c r="W144" s="78"/>
      <c r="X144" s="78"/>
      <c r="Y144" s="78"/>
      <c r="Z144" s="78"/>
      <c r="AA144" s="78"/>
      <c r="AB144" s="78"/>
      <c r="AC144" s="78"/>
      <c r="AD144" s="78"/>
    </row>
    <row r="145" spans="1:30" ht="15.6">
      <c r="A145" s="32" t="s">
        <v>4</v>
      </c>
      <c r="B145" s="28" t="s">
        <v>41</v>
      </c>
      <c r="C145" s="28" t="s">
        <v>19</v>
      </c>
      <c r="D145" s="1"/>
      <c r="E145" s="1"/>
      <c r="F145" s="1"/>
      <c r="G145" s="1"/>
      <c r="H145" s="1"/>
      <c r="I145" s="13"/>
      <c r="J145" s="96">
        <f>J146</f>
        <v>761000</v>
      </c>
      <c r="K145" s="96">
        <f t="shared" ref="K145:O146" si="200">K146</f>
        <v>761000</v>
      </c>
      <c r="L145" s="96">
        <f t="shared" si="200"/>
        <v>761000</v>
      </c>
      <c r="M145" s="96">
        <f t="shared" si="200"/>
        <v>0</v>
      </c>
      <c r="N145" s="96">
        <f t="shared" si="200"/>
        <v>0</v>
      </c>
      <c r="O145" s="96">
        <f t="shared" si="200"/>
        <v>0</v>
      </c>
      <c r="P145" s="96">
        <f t="shared" si="151"/>
        <v>761000</v>
      </c>
      <c r="Q145" s="96">
        <f t="shared" si="152"/>
        <v>761000</v>
      </c>
      <c r="R145" s="96">
        <f t="shared" si="153"/>
        <v>761000</v>
      </c>
      <c r="S145" s="96">
        <f t="shared" ref="S145:U146" si="201">S146</f>
        <v>6900</v>
      </c>
      <c r="T145" s="96">
        <f t="shared" si="201"/>
        <v>0</v>
      </c>
      <c r="U145" s="96">
        <f t="shared" si="201"/>
        <v>0</v>
      </c>
      <c r="V145" s="96">
        <f t="shared" ref="V145:V160" si="202">P145+S145</f>
        <v>767900</v>
      </c>
      <c r="W145" s="96">
        <f t="shared" ref="W145:W160" si="203">Q145+T145</f>
        <v>761000</v>
      </c>
      <c r="X145" s="96">
        <f t="shared" ref="X145:X160" si="204">R145+U145</f>
        <v>761000</v>
      </c>
      <c r="Y145" s="96">
        <f t="shared" ref="Y145:AA146" si="205">Y146</f>
        <v>0</v>
      </c>
      <c r="Z145" s="96">
        <f t="shared" si="205"/>
        <v>0</v>
      </c>
      <c r="AA145" s="96">
        <f t="shared" si="205"/>
        <v>0</v>
      </c>
      <c r="AB145" s="96">
        <f t="shared" ref="AB145:AB160" si="206">V145+Y145</f>
        <v>767900</v>
      </c>
      <c r="AC145" s="96">
        <f t="shared" ref="AC145:AC160" si="207">W145+Z145</f>
        <v>761000</v>
      </c>
      <c r="AD145" s="96">
        <f t="shared" ref="AD145:AD160" si="208">X145+AA145</f>
        <v>761000</v>
      </c>
    </row>
    <row r="146" spans="1:30">
      <c r="A146" s="22" t="s">
        <v>50</v>
      </c>
      <c r="B146" s="14" t="s">
        <v>41</v>
      </c>
      <c r="C146" s="14" t="s">
        <v>19</v>
      </c>
      <c r="D146" s="14" t="s">
        <v>20</v>
      </c>
      <c r="E146" s="14"/>
      <c r="F146" s="14"/>
      <c r="G146" s="14"/>
      <c r="H146" s="14"/>
      <c r="I146" s="27"/>
      <c r="J146" s="97">
        <f>J147</f>
        <v>761000</v>
      </c>
      <c r="K146" s="97">
        <f t="shared" si="200"/>
        <v>761000</v>
      </c>
      <c r="L146" s="97">
        <f t="shared" si="200"/>
        <v>761000</v>
      </c>
      <c r="M146" s="97">
        <f t="shared" si="200"/>
        <v>0</v>
      </c>
      <c r="N146" s="97">
        <f t="shared" si="200"/>
        <v>0</v>
      </c>
      <c r="O146" s="97">
        <f t="shared" si="200"/>
        <v>0</v>
      </c>
      <c r="P146" s="97">
        <f t="shared" si="151"/>
        <v>761000</v>
      </c>
      <c r="Q146" s="97">
        <f t="shared" si="152"/>
        <v>761000</v>
      </c>
      <c r="R146" s="97">
        <f t="shared" si="153"/>
        <v>761000</v>
      </c>
      <c r="S146" s="97">
        <f t="shared" si="201"/>
        <v>6900</v>
      </c>
      <c r="T146" s="97">
        <f t="shared" si="201"/>
        <v>0</v>
      </c>
      <c r="U146" s="97">
        <f t="shared" si="201"/>
        <v>0</v>
      </c>
      <c r="V146" s="97">
        <f t="shared" si="202"/>
        <v>767900</v>
      </c>
      <c r="W146" s="97">
        <f t="shared" si="203"/>
        <v>761000</v>
      </c>
      <c r="X146" s="97">
        <f t="shared" si="204"/>
        <v>761000</v>
      </c>
      <c r="Y146" s="97">
        <f t="shared" si="205"/>
        <v>0</v>
      </c>
      <c r="Z146" s="97">
        <f t="shared" si="205"/>
        <v>0</v>
      </c>
      <c r="AA146" s="97">
        <f t="shared" si="205"/>
        <v>0</v>
      </c>
      <c r="AB146" s="97">
        <f t="shared" si="206"/>
        <v>767900</v>
      </c>
      <c r="AC146" s="97">
        <f t="shared" si="207"/>
        <v>761000</v>
      </c>
      <c r="AD146" s="97">
        <f t="shared" si="208"/>
        <v>761000</v>
      </c>
    </row>
    <row r="147" spans="1:30" ht="26.4">
      <c r="A147" s="2" t="s">
        <v>347</v>
      </c>
      <c r="B147" s="1" t="s">
        <v>41</v>
      </c>
      <c r="C147" s="1" t="s">
        <v>19</v>
      </c>
      <c r="D147" s="1" t="s">
        <v>20</v>
      </c>
      <c r="E147" s="1" t="s">
        <v>2</v>
      </c>
      <c r="F147" s="1" t="s">
        <v>68</v>
      </c>
      <c r="G147" s="1" t="s">
        <v>140</v>
      </c>
      <c r="H147" s="1" t="s">
        <v>141</v>
      </c>
      <c r="I147" s="13"/>
      <c r="J147" s="78">
        <f>J148+J153</f>
        <v>761000</v>
      </c>
      <c r="K147" s="78">
        <f t="shared" ref="K147:L147" si="209">K148+K153</f>
        <v>761000</v>
      </c>
      <c r="L147" s="78">
        <f t="shared" si="209"/>
        <v>761000</v>
      </c>
      <c r="M147" s="78">
        <f t="shared" ref="M147:O147" si="210">M148+M153</f>
        <v>0</v>
      </c>
      <c r="N147" s="78">
        <f t="shared" si="210"/>
        <v>0</v>
      </c>
      <c r="O147" s="78">
        <f t="shared" si="210"/>
        <v>0</v>
      </c>
      <c r="P147" s="78">
        <f t="shared" si="151"/>
        <v>761000</v>
      </c>
      <c r="Q147" s="78">
        <f t="shared" si="152"/>
        <v>761000</v>
      </c>
      <c r="R147" s="78">
        <f t="shared" si="153"/>
        <v>761000</v>
      </c>
      <c r="S147" s="78">
        <f>S148+S153+S158</f>
        <v>6900</v>
      </c>
      <c r="T147" s="78">
        <f t="shared" ref="T147:U147" si="211">T148+T153+T158</f>
        <v>0</v>
      </c>
      <c r="U147" s="78">
        <f t="shared" si="211"/>
        <v>0</v>
      </c>
      <c r="V147" s="78">
        <f t="shared" si="202"/>
        <v>767900</v>
      </c>
      <c r="W147" s="78">
        <f t="shared" si="203"/>
        <v>761000</v>
      </c>
      <c r="X147" s="78">
        <f t="shared" si="204"/>
        <v>761000</v>
      </c>
      <c r="Y147" s="78">
        <f>Y148+Y153+Y158</f>
        <v>0</v>
      </c>
      <c r="Z147" s="78">
        <f t="shared" ref="Z147:AA147" si="212">Z148+Z153+Z158</f>
        <v>0</v>
      </c>
      <c r="AA147" s="78">
        <f t="shared" si="212"/>
        <v>0</v>
      </c>
      <c r="AB147" s="78">
        <f t="shared" si="206"/>
        <v>767900</v>
      </c>
      <c r="AC147" s="78">
        <f t="shared" si="207"/>
        <v>761000</v>
      </c>
      <c r="AD147" s="78">
        <f t="shared" si="208"/>
        <v>761000</v>
      </c>
    </row>
    <row r="148" spans="1:30">
      <c r="A148" s="2" t="s">
        <v>288</v>
      </c>
      <c r="B148" s="1" t="s">
        <v>41</v>
      </c>
      <c r="C148" s="1" t="s">
        <v>19</v>
      </c>
      <c r="D148" s="1" t="s">
        <v>20</v>
      </c>
      <c r="E148" s="1" t="s">
        <v>2</v>
      </c>
      <c r="F148" s="1" t="s">
        <v>68</v>
      </c>
      <c r="G148" s="1" t="s">
        <v>140</v>
      </c>
      <c r="H148" s="1" t="s">
        <v>150</v>
      </c>
      <c r="I148" s="13"/>
      <c r="J148" s="78">
        <f>J149+J151</f>
        <v>500000</v>
      </c>
      <c r="K148" s="78">
        <f t="shared" ref="K148:L148" si="213">K149+K151</f>
        <v>500000</v>
      </c>
      <c r="L148" s="78">
        <f t="shared" si="213"/>
        <v>500000</v>
      </c>
      <c r="M148" s="78">
        <f t="shared" ref="M148:O148" si="214">M149+M151</f>
        <v>0</v>
      </c>
      <c r="N148" s="78">
        <f t="shared" si="214"/>
        <v>0</v>
      </c>
      <c r="O148" s="78">
        <f t="shared" si="214"/>
        <v>0</v>
      </c>
      <c r="P148" s="78">
        <f t="shared" si="151"/>
        <v>500000</v>
      </c>
      <c r="Q148" s="78">
        <f t="shared" si="152"/>
        <v>500000</v>
      </c>
      <c r="R148" s="78">
        <f t="shared" si="153"/>
        <v>500000</v>
      </c>
      <c r="S148" s="78">
        <f t="shared" ref="S148:U148" si="215">S149+S151</f>
        <v>0</v>
      </c>
      <c r="T148" s="78">
        <f t="shared" si="215"/>
        <v>0</v>
      </c>
      <c r="U148" s="78">
        <f t="shared" si="215"/>
        <v>0</v>
      </c>
      <c r="V148" s="78">
        <f t="shared" si="202"/>
        <v>500000</v>
      </c>
      <c r="W148" s="78">
        <f t="shared" si="203"/>
        <v>500000</v>
      </c>
      <c r="X148" s="78">
        <f t="shared" si="204"/>
        <v>500000</v>
      </c>
      <c r="Y148" s="78">
        <f t="shared" ref="Y148:AA148" si="216">Y149+Y151</f>
        <v>0</v>
      </c>
      <c r="Z148" s="78">
        <f t="shared" si="216"/>
        <v>0</v>
      </c>
      <c r="AA148" s="78">
        <f t="shared" si="216"/>
        <v>0</v>
      </c>
      <c r="AB148" s="78">
        <f t="shared" si="206"/>
        <v>500000</v>
      </c>
      <c r="AC148" s="78">
        <f t="shared" si="207"/>
        <v>500000</v>
      </c>
      <c r="AD148" s="78">
        <f t="shared" si="208"/>
        <v>500000</v>
      </c>
    </row>
    <row r="149" spans="1:30" ht="26.4">
      <c r="A149" s="75" t="s">
        <v>222</v>
      </c>
      <c r="B149" s="1" t="s">
        <v>41</v>
      </c>
      <c r="C149" s="1" t="s">
        <v>19</v>
      </c>
      <c r="D149" s="1" t="s">
        <v>20</v>
      </c>
      <c r="E149" s="1" t="s">
        <v>2</v>
      </c>
      <c r="F149" s="1" t="s">
        <v>68</v>
      </c>
      <c r="G149" s="1" t="s">
        <v>140</v>
      </c>
      <c r="H149" s="1" t="s">
        <v>150</v>
      </c>
      <c r="I149" s="13" t="s">
        <v>92</v>
      </c>
      <c r="J149" s="78">
        <f>J150</f>
        <v>415000</v>
      </c>
      <c r="K149" s="78">
        <f t="shared" ref="K149:O149" si="217">K150</f>
        <v>415000</v>
      </c>
      <c r="L149" s="78">
        <f t="shared" si="217"/>
        <v>415000</v>
      </c>
      <c r="M149" s="78">
        <f t="shared" si="217"/>
        <v>0</v>
      </c>
      <c r="N149" s="78">
        <f t="shared" si="217"/>
        <v>0</v>
      </c>
      <c r="O149" s="78">
        <f t="shared" si="217"/>
        <v>0</v>
      </c>
      <c r="P149" s="78">
        <f t="shared" si="151"/>
        <v>415000</v>
      </c>
      <c r="Q149" s="78">
        <f t="shared" si="152"/>
        <v>415000</v>
      </c>
      <c r="R149" s="78">
        <f t="shared" si="153"/>
        <v>415000</v>
      </c>
      <c r="S149" s="78">
        <f t="shared" ref="S149:U149" si="218">S150</f>
        <v>0</v>
      </c>
      <c r="T149" s="78">
        <f t="shared" si="218"/>
        <v>0</v>
      </c>
      <c r="U149" s="78">
        <f t="shared" si="218"/>
        <v>0</v>
      </c>
      <c r="V149" s="78">
        <f t="shared" si="202"/>
        <v>415000</v>
      </c>
      <c r="W149" s="78">
        <f t="shared" si="203"/>
        <v>415000</v>
      </c>
      <c r="X149" s="78">
        <f t="shared" si="204"/>
        <v>415000</v>
      </c>
      <c r="Y149" s="78">
        <f t="shared" ref="Y149:AA149" si="219">Y150</f>
        <v>0</v>
      </c>
      <c r="Z149" s="78">
        <f t="shared" si="219"/>
        <v>0</v>
      </c>
      <c r="AA149" s="78">
        <f t="shared" si="219"/>
        <v>0</v>
      </c>
      <c r="AB149" s="78">
        <f t="shared" si="206"/>
        <v>415000</v>
      </c>
      <c r="AC149" s="78">
        <f t="shared" si="207"/>
        <v>415000</v>
      </c>
      <c r="AD149" s="78">
        <f t="shared" si="208"/>
        <v>415000</v>
      </c>
    </row>
    <row r="150" spans="1:30" ht="26.4">
      <c r="A150" s="74" t="s">
        <v>96</v>
      </c>
      <c r="B150" s="1" t="s">
        <v>41</v>
      </c>
      <c r="C150" s="1" t="s">
        <v>19</v>
      </c>
      <c r="D150" s="1" t="s">
        <v>20</v>
      </c>
      <c r="E150" s="1" t="s">
        <v>2</v>
      </c>
      <c r="F150" s="1" t="s">
        <v>68</v>
      </c>
      <c r="G150" s="1" t="s">
        <v>140</v>
      </c>
      <c r="H150" s="1" t="s">
        <v>150</v>
      </c>
      <c r="I150" s="13" t="s">
        <v>93</v>
      </c>
      <c r="J150" s="78">
        <v>415000</v>
      </c>
      <c r="K150" s="78">
        <v>415000</v>
      </c>
      <c r="L150" s="78">
        <v>415000</v>
      </c>
      <c r="M150" s="78"/>
      <c r="N150" s="78"/>
      <c r="O150" s="78"/>
      <c r="P150" s="78">
        <f t="shared" si="151"/>
        <v>415000</v>
      </c>
      <c r="Q150" s="78">
        <f t="shared" si="152"/>
        <v>415000</v>
      </c>
      <c r="R150" s="78">
        <f t="shared" si="153"/>
        <v>415000</v>
      </c>
      <c r="S150" s="78"/>
      <c r="T150" s="78"/>
      <c r="U150" s="78"/>
      <c r="V150" s="78">
        <f t="shared" si="202"/>
        <v>415000</v>
      </c>
      <c r="W150" s="78">
        <f t="shared" si="203"/>
        <v>415000</v>
      </c>
      <c r="X150" s="78">
        <f t="shared" si="204"/>
        <v>415000</v>
      </c>
      <c r="Y150" s="78"/>
      <c r="Z150" s="78"/>
      <c r="AA150" s="78"/>
      <c r="AB150" s="78">
        <f t="shared" si="206"/>
        <v>415000</v>
      </c>
      <c r="AC150" s="78">
        <f t="shared" si="207"/>
        <v>415000</v>
      </c>
      <c r="AD150" s="78">
        <f t="shared" si="208"/>
        <v>415000</v>
      </c>
    </row>
    <row r="151" spans="1:30">
      <c r="A151" s="9" t="s">
        <v>98</v>
      </c>
      <c r="B151" s="1" t="s">
        <v>41</v>
      </c>
      <c r="C151" s="1" t="s">
        <v>19</v>
      </c>
      <c r="D151" s="1" t="s">
        <v>20</v>
      </c>
      <c r="E151" s="1" t="s">
        <v>2</v>
      </c>
      <c r="F151" s="1" t="s">
        <v>68</v>
      </c>
      <c r="G151" s="1" t="s">
        <v>140</v>
      </c>
      <c r="H151" s="1" t="s">
        <v>150</v>
      </c>
      <c r="I151" s="13" t="s">
        <v>97</v>
      </c>
      <c r="J151" s="78">
        <f>J152</f>
        <v>85000</v>
      </c>
      <c r="K151" s="78">
        <f t="shared" ref="K151:O151" si="220">K152</f>
        <v>85000</v>
      </c>
      <c r="L151" s="78">
        <f t="shared" si="220"/>
        <v>85000</v>
      </c>
      <c r="M151" s="78">
        <f t="shared" si="220"/>
        <v>0</v>
      </c>
      <c r="N151" s="78">
        <f t="shared" si="220"/>
        <v>0</v>
      </c>
      <c r="O151" s="78">
        <f t="shared" si="220"/>
        <v>0</v>
      </c>
      <c r="P151" s="78">
        <f t="shared" si="151"/>
        <v>85000</v>
      </c>
      <c r="Q151" s="78">
        <f t="shared" si="152"/>
        <v>85000</v>
      </c>
      <c r="R151" s="78">
        <f t="shared" si="153"/>
        <v>85000</v>
      </c>
      <c r="S151" s="78">
        <f t="shared" ref="S151:U151" si="221">S152</f>
        <v>0</v>
      </c>
      <c r="T151" s="78">
        <f t="shared" si="221"/>
        <v>0</v>
      </c>
      <c r="U151" s="78">
        <f t="shared" si="221"/>
        <v>0</v>
      </c>
      <c r="V151" s="78">
        <f t="shared" si="202"/>
        <v>85000</v>
      </c>
      <c r="W151" s="78">
        <f t="shared" si="203"/>
        <v>85000</v>
      </c>
      <c r="X151" s="78">
        <f t="shared" si="204"/>
        <v>85000</v>
      </c>
      <c r="Y151" s="78">
        <f t="shared" ref="Y151:AA151" si="222">Y152</f>
        <v>0</v>
      </c>
      <c r="Z151" s="78">
        <f t="shared" si="222"/>
        <v>0</v>
      </c>
      <c r="AA151" s="78">
        <f t="shared" si="222"/>
        <v>0</v>
      </c>
      <c r="AB151" s="78">
        <f t="shared" si="206"/>
        <v>85000</v>
      </c>
      <c r="AC151" s="78">
        <f t="shared" si="207"/>
        <v>85000</v>
      </c>
      <c r="AD151" s="78">
        <f t="shared" si="208"/>
        <v>85000</v>
      </c>
    </row>
    <row r="152" spans="1:30" ht="14.25" customHeight="1">
      <c r="A152" s="55" t="s">
        <v>199</v>
      </c>
      <c r="B152" s="1" t="s">
        <v>41</v>
      </c>
      <c r="C152" s="1" t="s">
        <v>19</v>
      </c>
      <c r="D152" s="1" t="s">
        <v>20</v>
      </c>
      <c r="E152" s="1" t="s">
        <v>2</v>
      </c>
      <c r="F152" s="1" t="s">
        <v>68</v>
      </c>
      <c r="G152" s="1" t="s">
        <v>140</v>
      </c>
      <c r="H152" s="1" t="s">
        <v>150</v>
      </c>
      <c r="I152" s="13" t="s">
        <v>198</v>
      </c>
      <c r="J152" s="78">
        <v>85000</v>
      </c>
      <c r="K152" s="78">
        <v>85000</v>
      </c>
      <c r="L152" s="78">
        <v>85000</v>
      </c>
      <c r="M152" s="78"/>
      <c r="N152" s="78"/>
      <c r="O152" s="78"/>
      <c r="P152" s="78">
        <f t="shared" si="151"/>
        <v>85000</v>
      </c>
      <c r="Q152" s="78">
        <f t="shared" si="152"/>
        <v>85000</v>
      </c>
      <c r="R152" s="78">
        <f t="shared" si="153"/>
        <v>85000</v>
      </c>
      <c r="S152" s="78"/>
      <c r="T152" s="78"/>
      <c r="U152" s="78"/>
      <c r="V152" s="78">
        <f t="shared" si="202"/>
        <v>85000</v>
      </c>
      <c r="W152" s="78">
        <f t="shared" si="203"/>
        <v>85000</v>
      </c>
      <c r="X152" s="78">
        <f t="shared" si="204"/>
        <v>85000</v>
      </c>
      <c r="Y152" s="78"/>
      <c r="Z152" s="78"/>
      <c r="AA152" s="78"/>
      <c r="AB152" s="78">
        <f t="shared" si="206"/>
        <v>85000</v>
      </c>
      <c r="AC152" s="78">
        <f t="shared" si="207"/>
        <v>85000</v>
      </c>
      <c r="AD152" s="78">
        <f t="shared" si="208"/>
        <v>85000</v>
      </c>
    </row>
    <row r="153" spans="1:30">
      <c r="A153" s="2" t="s">
        <v>129</v>
      </c>
      <c r="B153" s="1" t="s">
        <v>41</v>
      </c>
      <c r="C153" s="1" t="s">
        <v>19</v>
      </c>
      <c r="D153" s="1" t="s">
        <v>20</v>
      </c>
      <c r="E153" s="1" t="s">
        <v>2</v>
      </c>
      <c r="F153" s="1" t="s">
        <v>68</v>
      </c>
      <c r="G153" s="1" t="s">
        <v>140</v>
      </c>
      <c r="H153" s="1" t="s">
        <v>151</v>
      </c>
      <c r="I153" s="13"/>
      <c r="J153" s="78">
        <f>J154+J156</f>
        <v>261000</v>
      </c>
      <c r="K153" s="78">
        <f t="shared" ref="K153:L153" si="223">K154+K156</f>
        <v>261000</v>
      </c>
      <c r="L153" s="78">
        <f t="shared" si="223"/>
        <v>261000</v>
      </c>
      <c r="M153" s="78">
        <f t="shared" ref="M153:O153" si="224">M154+M156</f>
        <v>0</v>
      </c>
      <c r="N153" s="78">
        <f t="shared" si="224"/>
        <v>0</v>
      </c>
      <c r="O153" s="78">
        <f t="shared" si="224"/>
        <v>0</v>
      </c>
      <c r="P153" s="78">
        <f t="shared" si="151"/>
        <v>261000</v>
      </c>
      <c r="Q153" s="78">
        <f t="shared" si="152"/>
        <v>261000</v>
      </c>
      <c r="R153" s="78">
        <f t="shared" si="153"/>
        <v>261000</v>
      </c>
      <c r="S153" s="78">
        <f t="shared" ref="S153:U153" si="225">S154+S156</f>
        <v>0</v>
      </c>
      <c r="T153" s="78">
        <f t="shared" si="225"/>
        <v>0</v>
      </c>
      <c r="U153" s="78">
        <f t="shared" si="225"/>
        <v>0</v>
      </c>
      <c r="V153" s="78">
        <f t="shared" si="202"/>
        <v>261000</v>
      </c>
      <c r="W153" s="78">
        <f t="shared" si="203"/>
        <v>261000</v>
      </c>
      <c r="X153" s="78">
        <f t="shared" si="204"/>
        <v>261000</v>
      </c>
      <c r="Y153" s="78">
        <f t="shared" ref="Y153:AA153" si="226">Y154+Y156</f>
        <v>0</v>
      </c>
      <c r="Z153" s="78">
        <f t="shared" si="226"/>
        <v>0</v>
      </c>
      <c r="AA153" s="78">
        <f t="shared" si="226"/>
        <v>0</v>
      </c>
      <c r="AB153" s="78">
        <f t="shared" si="206"/>
        <v>261000</v>
      </c>
      <c r="AC153" s="78">
        <f t="shared" si="207"/>
        <v>261000</v>
      </c>
      <c r="AD153" s="78">
        <f t="shared" si="208"/>
        <v>261000</v>
      </c>
    </row>
    <row r="154" spans="1:30" ht="26.4">
      <c r="A154" s="75" t="s">
        <v>222</v>
      </c>
      <c r="B154" s="1" t="s">
        <v>41</v>
      </c>
      <c r="C154" s="1" t="s">
        <v>19</v>
      </c>
      <c r="D154" s="1" t="s">
        <v>20</v>
      </c>
      <c r="E154" s="1" t="s">
        <v>2</v>
      </c>
      <c r="F154" s="1" t="s">
        <v>68</v>
      </c>
      <c r="G154" s="1" t="s">
        <v>140</v>
      </c>
      <c r="H154" s="1" t="s">
        <v>151</v>
      </c>
      <c r="I154" s="13" t="s">
        <v>92</v>
      </c>
      <c r="J154" s="78">
        <f>J155</f>
        <v>187000</v>
      </c>
      <c r="K154" s="78">
        <f t="shared" ref="K154:O154" si="227">K155</f>
        <v>187000</v>
      </c>
      <c r="L154" s="78">
        <f t="shared" si="227"/>
        <v>187000</v>
      </c>
      <c r="M154" s="78">
        <f t="shared" si="227"/>
        <v>0</v>
      </c>
      <c r="N154" s="78">
        <f t="shared" si="227"/>
        <v>0</v>
      </c>
      <c r="O154" s="78">
        <f t="shared" si="227"/>
        <v>0</v>
      </c>
      <c r="P154" s="78">
        <f t="shared" si="151"/>
        <v>187000</v>
      </c>
      <c r="Q154" s="78">
        <f t="shared" si="152"/>
        <v>187000</v>
      </c>
      <c r="R154" s="78">
        <f t="shared" si="153"/>
        <v>187000</v>
      </c>
      <c r="S154" s="78">
        <f t="shared" ref="S154:U154" si="228">S155</f>
        <v>0</v>
      </c>
      <c r="T154" s="78">
        <f t="shared" si="228"/>
        <v>0</v>
      </c>
      <c r="U154" s="78">
        <f t="shared" si="228"/>
        <v>0</v>
      </c>
      <c r="V154" s="78">
        <f t="shared" si="202"/>
        <v>187000</v>
      </c>
      <c r="W154" s="78">
        <f t="shared" si="203"/>
        <v>187000</v>
      </c>
      <c r="X154" s="78">
        <f t="shared" si="204"/>
        <v>187000</v>
      </c>
      <c r="Y154" s="78">
        <f t="shared" ref="Y154:AA154" si="229">Y155</f>
        <v>0</v>
      </c>
      <c r="Z154" s="78">
        <f t="shared" si="229"/>
        <v>0</v>
      </c>
      <c r="AA154" s="78">
        <f t="shared" si="229"/>
        <v>0</v>
      </c>
      <c r="AB154" s="78">
        <f t="shared" si="206"/>
        <v>187000</v>
      </c>
      <c r="AC154" s="78">
        <f t="shared" si="207"/>
        <v>187000</v>
      </c>
      <c r="AD154" s="78">
        <f t="shared" si="208"/>
        <v>187000</v>
      </c>
    </row>
    <row r="155" spans="1:30" ht="26.4">
      <c r="A155" s="74" t="s">
        <v>96</v>
      </c>
      <c r="B155" s="1" t="s">
        <v>41</v>
      </c>
      <c r="C155" s="1" t="s">
        <v>19</v>
      </c>
      <c r="D155" s="1" t="s">
        <v>20</v>
      </c>
      <c r="E155" s="1" t="s">
        <v>2</v>
      </c>
      <c r="F155" s="1" t="s">
        <v>68</v>
      </c>
      <c r="G155" s="1" t="s">
        <v>140</v>
      </c>
      <c r="H155" s="1" t="s">
        <v>151</v>
      </c>
      <c r="I155" s="13" t="s">
        <v>93</v>
      </c>
      <c r="J155" s="78">
        <v>187000</v>
      </c>
      <c r="K155" s="78">
        <v>187000</v>
      </c>
      <c r="L155" s="78">
        <v>187000</v>
      </c>
      <c r="M155" s="78"/>
      <c r="N155" s="78"/>
      <c r="O155" s="78"/>
      <c r="P155" s="78">
        <f t="shared" si="151"/>
        <v>187000</v>
      </c>
      <c r="Q155" s="78">
        <f t="shared" si="152"/>
        <v>187000</v>
      </c>
      <c r="R155" s="78">
        <f t="shared" si="153"/>
        <v>187000</v>
      </c>
      <c r="S155" s="78"/>
      <c r="T155" s="78"/>
      <c r="U155" s="78"/>
      <c r="V155" s="78">
        <f t="shared" si="202"/>
        <v>187000</v>
      </c>
      <c r="W155" s="78">
        <f t="shared" si="203"/>
        <v>187000</v>
      </c>
      <c r="X155" s="78">
        <f t="shared" si="204"/>
        <v>187000</v>
      </c>
      <c r="Y155" s="78"/>
      <c r="Z155" s="78"/>
      <c r="AA155" s="78"/>
      <c r="AB155" s="78">
        <f t="shared" si="206"/>
        <v>187000</v>
      </c>
      <c r="AC155" s="78">
        <f t="shared" si="207"/>
        <v>187000</v>
      </c>
      <c r="AD155" s="78">
        <f t="shared" si="208"/>
        <v>187000</v>
      </c>
    </row>
    <row r="156" spans="1:30">
      <c r="A156" s="9" t="s">
        <v>98</v>
      </c>
      <c r="B156" s="1" t="s">
        <v>41</v>
      </c>
      <c r="C156" s="1" t="s">
        <v>19</v>
      </c>
      <c r="D156" s="1" t="s">
        <v>20</v>
      </c>
      <c r="E156" s="1" t="s">
        <v>2</v>
      </c>
      <c r="F156" s="1" t="s">
        <v>68</v>
      </c>
      <c r="G156" s="1" t="s">
        <v>140</v>
      </c>
      <c r="H156" s="1" t="s">
        <v>151</v>
      </c>
      <c r="I156" s="13" t="s">
        <v>97</v>
      </c>
      <c r="J156" s="78">
        <f>J157</f>
        <v>74000</v>
      </c>
      <c r="K156" s="78">
        <f t="shared" ref="K156:O156" si="230">K157</f>
        <v>74000</v>
      </c>
      <c r="L156" s="78">
        <f t="shared" si="230"/>
        <v>74000</v>
      </c>
      <c r="M156" s="78">
        <f t="shared" si="230"/>
        <v>0</v>
      </c>
      <c r="N156" s="78">
        <f t="shared" si="230"/>
        <v>0</v>
      </c>
      <c r="O156" s="78">
        <f t="shared" si="230"/>
        <v>0</v>
      </c>
      <c r="P156" s="78">
        <f t="shared" si="151"/>
        <v>74000</v>
      </c>
      <c r="Q156" s="78">
        <f t="shared" si="152"/>
        <v>74000</v>
      </c>
      <c r="R156" s="78">
        <f t="shared" si="153"/>
        <v>74000</v>
      </c>
      <c r="S156" s="78">
        <f t="shared" ref="S156:U156" si="231">S157</f>
        <v>0</v>
      </c>
      <c r="T156" s="78">
        <f t="shared" si="231"/>
        <v>0</v>
      </c>
      <c r="U156" s="78">
        <f t="shared" si="231"/>
        <v>0</v>
      </c>
      <c r="V156" s="78">
        <f t="shared" si="202"/>
        <v>74000</v>
      </c>
      <c r="W156" s="78">
        <f t="shared" si="203"/>
        <v>74000</v>
      </c>
      <c r="X156" s="78">
        <f t="shared" si="204"/>
        <v>74000</v>
      </c>
      <c r="Y156" s="78">
        <f t="shared" ref="Y156:AA156" si="232">Y157</f>
        <v>0</v>
      </c>
      <c r="Z156" s="78">
        <f t="shared" si="232"/>
        <v>0</v>
      </c>
      <c r="AA156" s="78">
        <f t="shared" si="232"/>
        <v>0</v>
      </c>
      <c r="AB156" s="78">
        <f t="shared" si="206"/>
        <v>74000</v>
      </c>
      <c r="AC156" s="78">
        <f t="shared" si="207"/>
        <v>74000</v>
      </c>
      <c r="AD156" s="78">
        <f t="shared" si="208"/>
        <v>74000</v>
      </c>
    </row>
    <row r="157" spans="1:30">
      <c r="A157" s="55" t="s">
        <v>199</v>
      </c>
      <c r="B157" s="1" t="s">
        <v>41</v>
      </c>
      <c r="C157" s="1" t="s">
        <v>19</v>
      </c>
      <c r="D157" s="1" t="s">
        <v>20</v>
      </c>
      <c r="E157" s="1" t="s">
        <v>2</v>
      </c>
      <c r="F157" s="1" t="s">
        <v>68</v>
      </c>
      <c r="G157" s="1" t="s">
        <v>140</v>
      </c>
      <c r="H157" s="1" t="s">
        <v>151</v>
      </c>
      <c r="I157" s="13" t="s">
        <v>198</v>
      </c>
      <c r="J157" s="78">
        <v>74000</v>
      </c>
      <c r="K157" s="78">
        <v>74000</v>
      </c>
      <c r="L157" s="78">
        <v>74000</v>
      </c>
      <c r="M157" s="78"/>
      <c r="N157" s="78"/>
      <c r="O157" s="78"/>
      <c r="P157" s="78">
        <f t="shared" si="151"/>
        <v>74000</v>
      </c>
      <c r="Q157" s="78">
        <f t="shared" si="152"/>
        <v>74000</v>
      </c>
      <c r="R157" s="78">
        <f t="shared" si="153"/>
        <v>74000</v>
      </c>
      <c r="S157" s="78"/>
      <c r="T157" s="78"/>
      <c r="U157" s="78"/>
      <c r="V157" s="78">
        <f t="shared" si="202"/>
        <v>74000</v>
      </c>
      <c r="W157" s="78">
        <f t="shared" si="203"/>
        <v>74000</v>
      </c>
      <c r="X157" s="78">
        <f t="shared" si="204"/>
        <v>74000</v>
      </c>
      <c r="Y157" s="78"/>
      <c r="Z157" s="78"/>
      <c r="AA157" s="78"/>
      <c r="AB157" s="78">
        <f t="shared" si="206"/>
        <v>74000</v>
      </c>
      <c r="AC157" s="78">
        <f t="shared" si="207"/>
        <v>74000</v>
      </c>
      <c r="AD157" s="78">
        <f t="shared" si="208"/>
        <v>74000</v>
      </c>
    </row>
    <row r="158" spans="1:30">
      <c r="A158" s="11" t="s">
        <v>211</v>
      </c>
      <c r="B158" s="56" t="s">
        <v>41</v>
      </c>
      <c r="C158" s="1" t="s">
        <v>19</v>
      </c>
      <c r="D158" s="1" t="s">
        <v>20</v>
      </c>
      <c r="E158" s="1" t="s">
        <v>2</v>
      </c>
      <c r="F158" s="1" t="s">
        <v>68</v>
      </c>
      <c r="G158" s="1" t="s">
        <v>140</v>
      </c>
      <c r="H158" s="1" t="s">
        <v>212</v>
      </c>
      <c r="I158" s="13"/>
      <c r="J158" s="78"/>
      <c r="K158" s="78"/>
      <c r="L158" s="78"/>
      <c r="M158" s="78"/>
      <c r="N158" s="78"/>
      <c r="O158" s="78"/>
      <c r="P158" s="78"/>
      <c r="Q158" s="78"/>
      <c r="R158" s="78"/>
      <c r="S158" s="78">
        <f>S159</f>
        <v>6900</v>
      </c>
      <c r="T158" s="78">
        <f t="shared" ref="T158:U159" si="233">T159</f>
        <v>0</v>
      </c>
      <c r="U158" s="78">
        <f t="shared" si="233"/>
        <v>0</v>
      </c>
      <c r="V158" s="78">
        <f t="shared" si="202"/>
        <v>6900</v>
      </c>
      <c r="W158" s="78">
        <f t="shared" si="203"/>
        <v>0</v>
      </c>
      <c r="X158" s="78">
        <f t="shared" si="204"/>
        <v>0</v>
      </c>
      <c r="Y158" s="78">
        <f>Y159</f>
        <v>0</v>
      </c>
      <c r="Z158" s="78">
        <f t="shared" ref="Z158:AA159" si="234">Z159</f>
        <v>0</v>
      </c>
      <c r="AA158" s="78">
        <f t="shared" si="234"/>
        <v>0</v>
      </c>
      <c r="AB158" s="78">
        <f t="shared" si="206"/>
        <v>6900</v>
      </c>
      <c r="AC158" s="78">
        <f t="shared" si="207"/>
        <v>0</v>
      </c>
      <c r="AD158" s="78">
        <f t="shared" si="208"/>
        <v>0</v>
      </c>
    </row>
    <row r="159" spans="1:30" ht="26.4">
      <c r="A159" s="75" t="s">
        <v>222</v>
      </c>
      <c r="B159" s="1" t="s">
        <v>41</v>
      </c>
      <c r="C159" s="1" t="s">
        <v>19</v>
      </c>
      <c r="D159" s="1" t="s">
        <v>20</v>
      </c>
      <c r="E159" s="1" t="s">
        <v>2</v>
      </c>
      <c r="F159" s="1" t="s">
        <v>68</v>
      </c>
      <c r="G159" s="1" t="s">
        <v>140</v>
      </c>
      <c r="H159" s="1" t="s">
        <v>212</v>
      </c>
      <c r="I159" s="13" t="s">
        <v>92</v>
      </c>
      <c r="J159" s="78"/>
      <c r="K159" s="78"/>
      <c r="L159" s="78"/>
      <c r="M159" s="78"/>
      <c r="N159" s="78"/>
      <c r="O159" s="78"/>
      <c r="P159" s="78"/>
      <c r="Q159" s="78"/>
      <c r="R159" s="78"/>
      <c r="S159" s="78">
        <f>S160</f>
        <v>6900</v>
      </c>
      <c r="T159" s="78">
        <f t="shared" si="233"/>
        <v>0</v>
      </c>
      <c r="U159" s="78">
        <f t="shared" si="233"/>
        <v>0</v>
      </c>
      <c r="V159" s="78">
        <f t="shared" si="202"/>
        <v>6900</v>
      </c>
      <c r="W159" s="78">
        <f t="shared" si="203"/>
        <v>0</v>
      </c>
      <c r="X159" s="78">
        <f t="shared" si="204"/>
        <v>0</v>
      </c>
      <c r="Y159" s="78">
        <f>Y160</f>
        <v>0</v>
      </c>
      <c r="Z159" s="78">
        <f t="shared" si="234"/>
        <v>0</v>
      </c>
      <c r="AA159" s="78">
        <f t="shared" si="234"/>
        <v>0</v>
      </c>
      <c r="AB159" s="78">
        <f t="shared" si="206"/>
        <v>6900</v>
      </c>
      <c r="AC159" s="78">
        <f t="shared" si="207"/>
        <v>0</v>
      </c>
      <c r="AD159" s="78">
        <f t="shared" si="208"/>
        <v>0</v>
      </c>
    </row>
    <row r="160" spans="1:30" ht="26.4">
      <c r="A160" s="74" t="s">
        <v>96</v>
      </c>
      <c r="B160" s="1" t="s">
        <v>41</v>
      </c>
      <c r="C160" s="1" t="s">
        <v>19</v>
      </c>
      <c r="D160" s="1" t="s">
        <v>20</v>
      </c>
      <c r="E160" s="1" t="s">
        <v>2</v>
      </c>
      <c r="F160" s="1" t="s">
        <v>68</v>
      </c>
      <c r="G160" s="1" t="s">
        <v>140</v>
      </c>
      <c r="H160" s="1" t="s">
        <v>212</v>
      </c>
      <c r="I160" s="13" t="s">
        <v>93</v>
      </c>
      <c r="J160" s="78"/>
      <c r="K160" s="78"/>
      <c r="L160" s="78"/>
      <c r="M160" s="78"/>
      <c r="N160" s="78"/>
      <c r="O160" s="78"/>
      <c r="P160" s="78"/>
      <c r="Q160" s="78"/>
      <c r="R160" s="78"/>
      <c r="S160" s="78">
        <v>6900</v>
      </c>
      <c r="T160" s="78"/>
      <c r="U160" s="78"/>
      <c r="V160" s="78">
        <f t="shared" si="202"/>
        <v>6900</v>
      </c>
      <c r="W160" s="78">
        <f t="shared" si="203"/>
        <v>0</v>
      </c>
      <c r="X160" s="78">
        <f t="shared" si="204"/>
        <v>0</v>
      </c>
      <c r="Y160" s="78"/>
      <c r="Z160" s="78"/>
      <c r="AA160" s="78"/>
      <c r="AB160" s="78">
        <f t="shared" si="206"/>
        <v>6900</v>
      </c>
      <c r="AC160" s="78">
        <f t="shared" si="207"/>
        <v>0</v>
      </c>
      <c r="AD160" s="78">
        <f t="shared" si="208"/>
        <v>0</v>
      </c>
    </row>
    <row r="161" spans="1:30">
      <c r="A161" s="74"/>
      <c r="B161" s="1"/>
      <c r="C161" s="1"/>
      <c r="D161" s="1"/>
      <c r="E161" s="1"/>
      <c r="F161" s="1"/>
      <c r="G161" s="1"/>
      <c r="H161" s="1"/>
      <c r="I161" s="13"/>
      <c r="J161" s="78"/>
      <c r="K161" s="78"/>
      <c r="L161" s="78"/>
      <c r="M161" s="78"/>
      <c r="N161" s="78"/>
      <c r="O161" s="78"/>
      <c r="P161" s="78"/>
      <c r="Q161" s="78"/>
      <c r="R161" s="78"/>
      <c r="S161" s="78"/>
      <c r="T161" s="78"/>
      <c r="U161" s="78"/>
      <c r="V161" s="78"/>
      <c r="W161" s="78"/>
      <c r="X161" s="78"/>
      <c r="Y161" s="78"/>
      <c r="Z161" s="78"/>
      <c r="AA161" s="78"/>
      <c r="AB161" s="78"/>
      <c r="AC161" s="78"/>
      <c r="AD161" s="78"/>
    </row>
    <row r="162" spans="1:30" ht="26.4">
      <c r="A162" s="44" t="s">
        <v>307</v>
      </c>
      <c r="B162" s="43" t="s">
        <v>40</v>
      </c>
      <c r="C162" s="41"/>
      <c r="D162" s="41"/>
      <c r="E162" s="41"/>
      <c r="F162" s="41"/>
      <c r="G162" s="41"/>
      <c r="H162" s="42"/>
      <c r="I162" s="40"/>
      <c r="J162" s="95">
        <f>J163+J317+J353</f>
        <v>530390986.38999999</v>
      </c>
      <c r="K162" s="95">
        <f>K163+K317+K353</f>
        <v>564580622.39999986</v>
      </c>
      <c r="L162" s="95">
        <f>L163+L317+L353</f>
        <v>534640453.98000008</v>
      </c>
      <c r="M162" s="95">
        <f t="shared" ref="M162:O162" si="235">M163+M317+M353</f>
        <v>34254036.200000003</v>
      </c>
      <c r="N162" s="95">
        <f t="shared" si="235"/>
        <v>1208315.0300000003</v>
      </c>
      <c r="O162" s="95">
        <f t="shared" si="235"/>
        <v>1182249.6700000004</v>
      </c>
      <c r="P162" s="95">
        <f t="shared" si="151"/>
        <v>564645022.59000003</v>
      </c>
      <c r="Q162" s="95">
        <f t="shared" si="152"/>
        <v>565788937.42999983</v>
      </c>
      <c r="R162" s="95">
        <f t="shared" si="153"/>
        <v>535822703.6500001</v>
      </c>
      <c r="S162" s="95">
        <f t="shared" ref="S162:U162" si="236">S163+S317+S353</f>
        <v>0</v>
      </c>
      <c r="T162" s="95">
        <f t="shared" si="236"/>
        <v>78714252.879999995</v>
      </c>
      <c r="U162" s="95">
        <f t="shared" si="236"/>
        <v>0</v>
      </c>
      <c r="V162" s="95">
        <f t="shared" ref="V162:V178" si="237">P162+S162</f>
        <v>564645022.59000003</v>
      </c>
      <c r="W162" s="95">
        <f t="shared" ref="W162:W178" si="238">Q162+T162</f>
        <v>644503190.30999982</v>
      </c>
      <c r="X162" s="95">
        <f t="shared" ref="X162:X178" si="239">R162+U162</f>
        <v>535822703.6500001</v>
      </c>
      <c r="Y162" s="95">
        <f t="shared" ref="Y162:AA162" si="240">Y163+Y317+Y353</f>
        <v>3076644.0799999982</v>
      </c>
      <c r="Z162" s="95">
        <f t="shared" si="240"/>
        <v>0</v>
      </c>
      <c r="AA162" s="95">
        <f t="shared" si="240"/>
        <v>0</v>
      </c>
      <c r="AB162" s="95">
        <f t="shared" ref="AB162:AB178" si="241">V162+Y162</f>
        <v>567721666.67000008</v>
      </c>
      <c r="AC162" s="95">
        <f t="shared" ref="AC162:AC178" si="242">W162+Z162</f>
        <v>644503190.30999982</v>
      </c>
      <c r="AD162" s="95">
        <f t="shared" ref="AD162:AD178" si="243">X162+AA162</f>
        <v>535822703.6500001</v>
      </c>
    </row>
    <row r="163" spans="1:30" ht="15.6">
      <c r="A163" s="23" t="s">
        <v>24</v>
      </c>
      <c r="B163" s="28" t="s">
        <v>40</v>
      </c>
      <c r="C163" s="28" t="s">
        <v>2</v>
      </c>
      <c r="D163" s="29"/>
      <c r="E163" s="29"/>
      <c r="F163" s="29"/>
      <c r="G163" s="29"/>
      <c r="H163" s="29"/>
      <c r="I163" s="30"/>
      <c r="J163" s="96">
        <f>J164+J180+J228+J275+J268</f>
        <v>516391957.19999999</v>
      </c>
      <c r="K163" s="96">
        <f>K164+K180+K228+K275+K268</f>
        <v>551405209.87999988</v>
      </c>
      <c r="L163" s="96">
        <f>L164+L180+L228+L275+L268</f>
        <v>521781931.79000008</v>
      </c>
      <c r="M163" s="96">
        <f t="shared" ref="M163:O163" si="244">M164+M180+M228+M275+M268</f>
        <v>34336239.960000001</v>
      </c>
      <c r="N163" s="96">
        <f t="shared" si="244"/>
        <v>1246313.4900000002</v>
      </c>
      <c r="O163" s="96">
        <f t="shared" si="244"/>
        <v>1281230.4900000002</v>
      </c>
      <c r="P163" s="96">
        <f t="shared" si="151"/>
        <v>550728197.15999997</v>
      </c>
      <c r="Q163" s="96">
        <f t="shared" si="152"/>
        <v>552651523.36999989</v>
      </c>
      <c r="R163" s="96">
        <f t="shared" si="153"/>
        <v>523063162.28000009</v>
      </c>
      <c r="S163" s="96">
        <f t="shared" ref="S163:U163" si="245">S164+S180+S228+S275+S268</f>
        <v>0</v>
      </c>
      <c r="T163" s="96">
        <f t="shared" si="245"/>
        <v>78714252.879999995</v>
      </c>
      <c r="U163" s="96">
        <f t="shared" si="245"/>
        <v>0</v>
      </c>
      <c r="V163" s="96">
        <f t="shared" si="237"/>
        <v>550728197.15999997</v>
      </c>
      <c r="W163" s="96">
        <f t="shared" si="238"/>
        <v>631365776.24999988</v>
      </c>
      <c r="X163" s="96">
        <f t="shared" si="239"/>
        <v>523063162.28000009</v>
      </c>
      <c r="Y163" s="96">
        <f t="shared" ref="Y163:AA163" si="246">Y164+Y180+Y228+Y275+Y268</f>
        <v>-37873313</v>
      </c>
      <c r="Z163" s="96">
        <f t="shared" si="246"/>
        <v>-37197328</v>
      </c>
      <c r="AA163" s="96">
        <f t="shared" si="246"/>
        <v>0</v>
      </c>
      <c r="AB163" s="96">
        <f t="shared" si="241"/>
        <v>512854884.15999997</v>
      </c>
      <c r="AC163" s="96">
        <f t="shared" si="242"/>
        <v>594168448.24999988</v>
      </c>
      <c r="AD163" s="96">
        <f t="shared" si="243"/>
        <v>523063162.28000009</v>
      </c>
    </row>
    <row r="164" spans="1:30">
      <c r="A164" s="4" t="s">
        <v>8</v>
      </c>
      <c r="B164" s="14" t="s">
        <v>40</v>
      </c>
      <c r="C164" s="14" t="s">
        <v>2</v>
      </c>
      <c r="D164" s="14" t="s">
        <v>20</v>
      </c>
      <c r="E164" s="14"/>
      <c r="F164" s="14"/>
      <c r="G164" s="14"/>
      <c r="H164" s="14"/>
      <c r="I164" s="27"/>
      <c r="J164" s="97">
        <f>J165</f>
        <v>107891000</v>
      </c>
      <c r="K164" s="97">
        <f t="shared" ref="K164:O165" si="247">K165</f>
        <v>109447667.88</v>
      </c>
      <c r="L164" s="97">
        <f t="shared" si="247"/>
        <v>110931234.96000001</v>
      </c>
      <c r="M164" s="97">
        <f t="shared" si="247"/>
        <v>0</v>
      </c>
      <c r="N164" s="97">
        <f t="shared" si="247"/>
        <v>0</v>
      </c>
      <c r="O164" s="97">
        <f t="shared" si="247"/>
        <v>0</v>
      </c>
      <c r="P164" s="97">
        <f t="shared" si="151"/>
        <v>107891000</v>
      </c>
      <c r="Q164" s="97">
        <f t="shared" si="152"/>
        <v>109447667.88</v>
      </c>
      <c r="R164" s="97">
        <f t="shared" si="153"/>
        <v>110931234.96000001</v>
      </c>
      <c r="S164" s="97">
        <f t="shared" ref="S164:U165" si="248">S165</f>
        <v>0</v>
      </c>
      <c r="T164" s="97">
        <f t="shared" si="248"/>
        <v>0</v>
      </c>
      <c r="U164" s="97">
        <f t="shared" si="248"/>
        <v>0</v>
      </c>
      <c r="V164" s="97">
        <f t="shared" si="237"/>
        <v>107891000</v>
      </c>
      <c r="W164" s="97">
        <f t="shared" si="238"/>
        <v>109447667.88</v>
      </c>
      <c r="X164" s="97">
        <f t="shared" si="239"/>
        <v>110931234.96000001</v>
      </c>
      <c r="Y164" s="97">
        <f t="shared" ref="Y164:AA165" si="249">Y165</f>
        <v>-8500000</v>
      </c>
      <c r="Z164" s="97">
        <f t="shared" si="249"/>
        <v>0</v>
      </c>
      <c r="AA164" s="97">
        <f t="shared" si="249"/>
        <v>0</v>
      </c>
      <c r="AB164" s="97">
        <f t="shared" si="241"/>
        <v>99391000</v>
      </c>
      <c r="AC164" s="97">
        <f t="shared" si="242"/>
        <v>109447667.88</v>
      </c>
      <c r="AD164" s="97">
        <f t="shared" si="243"/>
        <v>110931234.96000001</v>
      </c>
    </row>
    <row r="165" spans="1:30" ht="26.4">
      <c r="A165" s="2" t="s">
        <v>348</v>
      </c>
      <c r="B165" s="62" t="s">
        <v>40</v>
      </c>
      <c r="C165" s="62" t="s">
        <v>2</v>
      </c>
      <c r="D165" s="62" t="s">
        <v>20</v>
      </c>
      <c r="E165" s="62" t="s">
        <v>20</v>
      </c>
      <c r="F165" s="62" t="s">
        <v>68</v>
      </c>
      <c r="G165" s="62" t="s">
        <v>140</v>
      </c>
      <c r="H165" s="62" t="s">
        <v>141</v>
      </c>
      <c r="I165" s="88"/>
      <c r="J165" s="100">
        <f>J166</f>
        <v>107891000</v>
      </c>
      <c r="K165" s="100">
        <f t="shared" si="247"/>
        <v>109447667.88</v>
      </c>
      <c r="L165" s="100">
        <f t="shared" si="247"/>
        <v>110931234.96000001</v>
      </c>
      <c r="M165" s="100">
        <f t="shared" si="247"/>
        <v>0</v>
      </c>
      <c r="N165" s="100">
        <f t="shared" si="247"/>
        <v>0</v>
      </c>
      <c r="O165" s="100">
        <f t="shared" si="247"/>
        <v>0</v>
      </c>
      <c r="P165" s="100">
        <f t="shared" si="151"/>
        <v>107891000</v>
      </c>
      <c r="Q165" s="100">
        <f t="shared" si="152"/>
        <v>109447667.88</v>
      </c>
      <c r="R165" s="100">
        <f t="shared" si="153"/>
        <v>110931234.96000001</v>
      </c>
      <c r="S165" s="100">
        <f t="shared" si="248"/>
        <v>0</v>
      </c>
      <c r="T165" s="100">
        <f t="shared" si="248"/>
        <v>0</v>
      </c>
      <c r="U165" s="100">
        <f t="shared" si="248"/>
        <v>0</v>
      </c>
      <c r="V165" s="100">
        <f t="shared" si="237"/>
        <v>107891000</v>
      </c>
      <c r="W165" s="100">
        <f t="shared" si="238"/>
        <v>109447667.88</v>
      </c>
      <c r="X165" s="100">
        <f t="shared" si="239"/>
        <v>110931234.96000001</v>
      </c>
      <c r="Y165" s="100">
        <f t="shared" si="249"/>
        <v>-8500000</v>
      </c>
      <c r="Z165" s="100">
        <f t="shared" si="249"/>
        <v>0</v>
      </c>
      <c r="AA165" s="100">
        <f t="shared" si="249"/>
        <v>0</v>
      </c>
      <c r="AB165" s="100">
        <f t="shared" si="241"/>
        <v>99391000</v>
      </c>
      <c r="AC165" s="100">
        <f t="shared" si="242"/>
        <v>109447667.88</v>
      </c>
      <c r="AD165" s="100">
        <f t="shared" si="243"/>
        <v>110931234.96000001</v>
      </c>
    </row>
    <row r="166" spans="1:30" ht="26.4">
      <c r="A166" s="2" t="s">
        <v>131</v>
      </c>
      <c r="B166" s="62" t="s">
        <v>40</v>
      </c>
      <c r="C166" s="62" t="s">
        <v>2</v>
      </c>
      <c r="D166" s="62" t="s">
        <v>20</v>
      </c>
      <c r="E166" s="62" t="s">
        <v>20</v>
      </c>
      <c r="F166" s="62" t="s">
        <v>120</v>
      </c>
      <c r="G166" s="62" t="s">
        <v>140</v>
      </c>
      <c r="H166" s="62" t="s">
        <v>141</v>
      </c>
      <c r="I166" s="88"/>
      <c r="J166" s="100">
        <f>J167+J170+J173+J176</f>
        <v>107891000</v>
      </c>
      <c r="K166" s="100">
        <f t="shared" ref="K166:L166" si="250">K167+K170+K173+K176</f>
        <v>109447667.88</v>
      </c>
      <c r="L166" s="100">
        <f t="shared" si="250"/>
        <v>110931234.96000001</v>
      </c>
      <c r="M166" s="100">
        <f t="shared" ref="M166:O166" si="251">M167+M170+M173+M176</f>
        <v>0</v>
      </c>
      <c r="N166" s="100">
        <f t="shared" si="251"/>
        <v>0</v>
      </c>
      <c r="O166" s="100">
        <f t="shared" si="251"/>
        <v>0</v>
      </c>
      <c r="P166" s="100">
        <f t="shared" si="151"/>
        <v>107891000</v>
      </c>
      <c r="Q166" s="100">
        <f t="shared" si="152"/>
        <v>109447667.88</v>
      </c>
      <c r="R166" s="100">
        <f t="shared" si="153"/>
        <v>110931234.96000001</v>
      </c>
      <c r="S166" s="100">
        <f t="shared" ref="S166:U166" si="252">S167+S170+S173+S176</f>
        <v>0</v>
      </c>
      <c r="T166" s="100">
        <f t="shared" si="252"/>
        <v>0</v>
      </c>
      <c r="U166" s="100">
        <f t="shared" si="252"/>
        <v>0</v>
      </c>
      <c r="V166" s="100">
        <f t="shared" si="237"/>
        <v>107891000</v>
      </c>
      <c r="W166" s="100">
        <f t="shared" si="238"/>
        <v>109447667.88</v>
      </c>
      <c r="X166" s="100">
        <f t="shared" si="239"/>
        <v>110931234.96000001</v>
      </c>
      <c r="Y166" s="100">
        <f t="shared" ref="Y166:AA166" si="253">Y167+Y170+Y173+Y176</f>
        <v>-8500000</v>
      </c>
      <c r="Z166" s="100">
        <f t="shared" si="253"/>
        <v>0</v>
      </c>
      <c r="AA166" s="100">
        <f t="shared" si="253"/>
        <v>0</v>
      </c>
      <c r="AB166" s="100">
        <f t="shared" si="241"/>
        <v>99391000</v>
      </c>
      <c r="AC166" s="100">
        <f t="shared" si="242"/>
        <v>109447667.88</v>
      </c>
      <c r="AD166" s="100">
        <f t="shared" si="243"/>
        <v>110931234.96000001</v>
      </c>
    </row>
    <row r="167" spans="1:30" ht="26.4">
      <c r="A167" s="2" t="s">
        <v>132</v>
      </c>
      <c r="B167" s="62" t="s">
        <v>40</v>
      </c>
      <c r="C167" s="62" t="s">
        <v>2</v>
      </c>
      <c r="D167" s="62" t="s">
        <v>20</v>
      </c>
      <c r="E167" s="62" t="s">
        <v>20</v>
      </c>
      <c r="F167" s="62" t="s">
        <v>120</v>
      </c>
      <c r="G167" s="62" t="s">
        <v>140</v>
      </c>
      <c r="H167" s="62" t="s">
        <v>152</v>
      </c>
      <c r="I167" s="88"/>
      <c r="J167" s="100">
        <f>J168</f>
        <v>50091000</v>
      </c>
      <c r="K167" s="100">
        <f t="shared" ref="K167:O168" si="254">K168</f>
        <v>50947667.880000003</v>
      </c>
      <c r="L167" s="100">
        <f t="shared" si="254"/>
        <v>51831234.960000001</v>
      </c>
      <c r="M167" s="100">
        <f t="shared" si="254"/>
        <v>0</v>
      </c>
      <c r="N167" s="100">
        <f t="shared" si="254"/>
        <v>0</v>
      </c>
      <c r="O167" s="100">
        <f t="shared" si="254"/>
        <v>0</v>
      </c>
      <c r="P167" s="100">
        <f t="shared" si="151"/>
        <v>50091000</v>
      </c>
      <c r="Q167" s="100">
        <f t="shared" si="152"/>
        <v>50947667.880000003</v>
      </c>
      <c r="R167" s="100">
        <f t="shared" si="153"/>
        <v>51831234.960000001</v>
      </c>
      <c r="S167" s="100">
        <f t="shared" ref="S167:U168" si="255">S168</f>
        <v>0</v>
      </c>
      <c r="T167" s="100">
        <f t="shared" si="255"/>
        <v>0</v>
      </c>
      <c r="U167" s="100">
        <f t="shared" si="255"/>
        <v>0</v>
      </c>
      <c r="V167" s="100">
        <f t="shared" si="237"/>
        <v>50091000</v>
      </c>
      <c r="W167" s="100">
        <f t="shared" si="238"/>
        <v>50947667.880000003</v>
      </c>
      <c r="X167" s="100">
        <f t="shared" si="239"/>
        <v>51831234.960000001</v>
      </c>
      <c r="Y167" s="100">
        <f t="shared" ref="Y167:AA168" si="256">Y168</f>
        <v>500000</v>
      </c>
      <c r="Z167" s="100">
        <f t="shared" si="256"/>
        <v>0</v>
      </c>
      <c r="AA167" s="100">
        <f t="shared" si="256"/>
        <v>0</v>
      </c>
      <c r="AB167" s="100">
        <f t="shared" si="241"/>
        <v>50591000</v>
      </c>
      <c r="AC167" s="100">
        <f t="shared" si="242"/>
        <v>50947667.880000003</v>
      </c>
      <c r="AD167" s="100">
        <f t="shared" si="243"/>
        <v>51831234.960000001</v>
      </c>
    </row>
    <row r="168" spans="1:30" ht="26.4">
      <c r="A168" s="7" t="s">
        <v>70</v>
      </c>
      <c r="B168" s="62" t="s">
        <v>40</v>
      </c>
      <c r="C168" s="62" t="s">
        <v>2</v>
      </c>
      <c r="D168" s="62" t="s">
        <v>20</v>
      </c>
      <c r="E168" s="62" t="s">
        <v>20</v>
      </c>
      <c r="F168" s="62" t="s">
        <v>120</v>
      </c>
      <c r="G168" s="62" t="s">
        <v>140</v>
      </c>
      <c r="H168" s="62" t="s">
        <v>152</v>
      </c>
      <c r="I168" s="88" t="s">
        <v>69</v>
      </c>
      <c r="J168" s="100">
        <f>J169</f>
        <v>50091000</v>
      </c>
      <c r="K168" s="100">
        <f t="shared" si="254"/>
        <v>50947667.880000003</v>
      </c>
      <c r="L168" s="100">
        <f t="shared" si="254"/>
        <v>51831234.960000001</v>
      </c>
      <c r="M168" s="100">
        <f t="shared" si="254"/>
        <v>0</v>
      </c>
      <c r="N168" s="100">
        <f t="shared" si="254"/>
        <v>0</v>
      </c>
      <c r="O168" s="100">
        <f t="shared" si="254"/>
        <v>0</v>
      </c>
      <c r="P168" s="100">
        <f t="shared" si="151"/>
        <v>50091000</v>
      </c>
      <c r="Q168" s="100">
        <f t="shared" si="152"/>
        <v>50947667.880000003</v>
      </c>
      <c r="R168" s="100">
        <f t="shared" si="153"/>
        <v>51831234.960000001</v>
      </c>
      <c r="S168" s="100">
        <f t="shared" si="255"/>
        <v>0</v>
      </c>
      <c r="T168" s="100">
        <f t="shared" si="255"/>
        <v>0</v>
      </c>
      <c r="U168" s="100">
        <f t="shared" si="255"/>
        <v>0</v>
      </c>
      <c r="V168" s="100">
        <f t="shared" si="237"/>
        <v>50091000</v>
      </c>
      <c r="W168" s="100">
        <f t="shared" si="238"/>
        <v>50947667.880000003</v>
      </c>
      <c r="X168" s="100">
        <f t="shared" si="239"/>
        <v>51831234.960000001</v>
      </c>
      <c r="Y168" s="100">
        <f t="shared" si="256"/>
        <v>500000</v>
      </c>
      <c r="Z168" s="100">
        <f t="shared" si="256"/>
        <v>0</v>
      </c>
      <c r="AA168" s="100">
        <f t="shared" si="256"/>
        <v>0</v>
      </c>
      <c r="AB168" s="100">
        <f t="shared" si="241"/>
        <v>50591000</v>
      </c>
      <c r="AC168" s="100">
        <f t="shared" si="242"/>
        <v>50947667.880000003</v>
      </c>
      <c r="AD168" s="100">
        <f t="shared" si="243"/>
        <v>51831234.960000001</v>
      </c>
    </row>
    <row r="169" spans="1:30">
      <c r="A169" s="11" t="s">
        <v>73</v>
      </c>
      <c r="B169" s="62" t="s">
        <v>40</v>
      </c>
      <c r="C169" s="62" t="s">
        <v>2</v>
      </c>
      <c r="D169" s="62" t="s">
        <v>20</v>
      </c>
      <c r="E169" s="62" t="s">
        <v>20</v>
      </c>
      <c r="F169" s="62" t="s">
        <v>120</v>
      </c>
      <c r="G169" s="62" t="s">
        <v>140</v>
      </c>
      <c r="H169" s="62" t="s">
        <v>152</v>
      </c>
      <c r="I169" s="88" t="s">
        <v>72</v>
      </c>
      <c r="J169" s="100">
        <f>49191000+900000</f>
        <v>50091000</v>
      </c>
      <c r="K169" s="100">
        <f>50047667.88+900000</f>
        <v>50947667.880000003</v>
      </c>
      <c r="L169" s="100">
        <f>50931234.96+900000</f>
        <v>51831234.960000001</v>
      </c>
      <c r="M169" s="100"/>
      <c r="N169" s="100"/>
      <c r="O169" s="100"/>
      <c r="P169" s="100">
        <f t="shared" si="151"/>
        <v>50091000</v>
      </c>
      <c r="Q169" s="100">
        <f t="shared" si="152"/>
        <v>50947667.880000003</v>
      </c>
      <c r="R169" s="100">
        <f t="shared" si="153"/>
        <v>51831234.960000001</v>
      </c>
      <c r="S169" s="100"/>
      <c r="T169" s="100"/>
      <c r="U169" s="100"/>
      <c r="V169" s="100">
        <f t="shared" si="237"/>
        <v>50091000</v>
      </c>
      <c r="W169" s="100">
        <f t="shared" si="238"/>
        <v>50947667.880000003</v>
      </c>
      <c r="X169" s="100">
        <f t="shared" si="239"/>
        <v>51831234.960000001</v>
      </c>
      <c r="Y169" s="100">
        <v>500000</v>
      </c>
      <c r="Z169" s="100"/>
      <c r="AA169" s="100"/>
      <c r="AB169" s="100">
        <f t="shared" si="241"/>
        <v>50591000</v>
      </c>
      <c r="AC169" s="100">
        <f t="shared" si="242"/>
        <v>50947667.880000003</v>
      </c>
      <c r="AD169" s="100">
        <f t="shared" si="243"/>
        <v>51831234.960000001</v>
      </c>
    </row>
    <row r="170" spans="1:30" ht="26.4">
      <c r="A170" s="2" t="s">
        <v>284</v>
      </c>
      <c r="B170" s="62" t="s">
        <v>40</v>
      </c>
      <c r="C170" s="62" t="s">
        <v>2</v>
      </c>
      <c r="D170" s="62" t="s">
        <v>20</v>
      </c>
      <c r="E170" s="62" t="s">
        <v>20</v>
      </c>
      <c r="F170" s="62" t="s">
        <v>120</v>
      </c>
      <c r="G170" s="62" t="s">
        <v>140</v>
      </c>
      <c r="H170" s="56" t="s">
        <v>200</v>
      </c>
      <c r="I170" s="110"/>
      <c r="J170" s="100">
        <f>J171</f>
        <v>200000</v>
      </c>
      <c r="K170" s="100">
        <f t="shared" ref="K170:O171" si="257">K171</f>
        <v>0</v>
      </c>
      <c r="L170" s="100">
        <f t="shared" si="257"/>
        <v>0</v>
      </c>
      <c r="M170" s="100">
        <f t="shared" si="257"/>
        <v>0</v>
      </c>
      <c r="N170" s="100">
        <f t="shared" si="257"/>
        <v>0</v>
      </c>
      <c r="O170" s="100">
        <f t="shared" si="257"/>
        <v>0</v>
      </c>
      <c r="P170" s="100">
        <f t="shared" si="151"/>
        <v>200000</v>
      </c>
      <c r="Q170" s="100">
        <f t="shared" si="152"/>
        <v>0</v>
      </c>
      <c r="R170" s="100">
        <f t="shared" si="153"/>
        <v>0</v>
      </c>
      <c r="S170" s="100">
        <f t="shared" ref="S170:U171" si="258">S171</f>
        <v>0</v>
      </c>
      <c r="T170" s="100">
        <f t="shared" si="258"/>
        <v>0</v>
      </c>
      <c r="U170" s="100">
        <f t="shared" si="258"/>
        <v>0</v>
      </c>
      <c r="V170" s="100">
        <f t="shared" si="237"/>
        <v>200000</v>
      </c>
      <c r="W170" s="100">
        <f t="shared" si="238"/>
        <v>0</v>
      </c>
      <c r="X170" s="100">
        <f t="shared" si="239"/>
        <v>0</v>
      </c>
      <c r="Y170" s="100">
        <f t="shared" ref="Y170:AA171" si="259">Y171</f>
        <v>0</v>
      </c>
      <c r="Z170" s="100">
        <f t="shared" si="259"/>
        <v>0</v>
      </c>
      <c r="AA170" s="100">
        <f t="shared" si="259"/>
        <v>0</v>
      </c>
      <c r="AB170" s="100">
        <f t="shared" si="241"/>
        <v>200000</v>
      </c>
      <c r="AC170" s="100">
        <f t="shared" si="242"/>
        <v>0</v>
      </c>
      <c r="AD170" s="100">
        <f t="shared" si="243"/>
        <v>0</v>
      </c>
    </row>
    <row r="171" spans="1:30" ht="26.4">
      <c r="A171" s="7" t="s">
        <v>70</v>
      </c>
      <c r="B171" s="62" t="s">
        <v>40</v>
      </c>
      <c r="C171" s="62" t="s">
        <v>2</v>
      </c>
      <c r="D171" s="62" t="s">
        <v>20</v>
      </c>
      <c r="E171" s="62" t="s">
        <v>20</v>
      </c>
      <c r="F171" s="62" t="s">
        <v>120</v>
      </c>
      <c r="G171" s="62" t="s">
        <v>140</v>
      </c>
      <c r="H171" s="56" t="s">
        <v>200</v>
      </c>
      <c r="I171" s="110" t="s">
        <v>69</v>
      </c>
      <c r="J171" s="100">
        <f>J172</f>
        <v>200000</v>
      </c>
      <c r="K171" s="100">
        <f t="shared" si="257"/>
        <v>0</v>
      </c>
      <c r="L171" s="100">
        <f t="shared" si="257"/>
        <v>0</v>
      </c>
      <c r="M171" s="100">
        <f t="shared" si="257"/>
        <v>0</v>
      </c>
      <c r="N171" s="100">
        <f t="shared" si="257"/>
        <v>0</v>
      </c>
      <c r="O171" s="100">
        <f t="shared" si="257"/>
        <v>0</v>
      </c>
      <c r="P171" s="100">
        <f t="shared" si="151"/>
        <v>200000</v>
      </c>
      <c r="Q171" s="100">
        <f t="shared" si="152"/>
        <v>0</v>
      </c>
      <c r="R171" s="100">
        <f t="shared" si="153"/>
        <v>0</v>
      </c>
      <c r="S171" s="100">
        <f t="shared" si="258"/>
        <v>0</v>
      </c>
      <c r="T171" s="100">
        <f t="shared" si="258"/>
        <v>0</v>
      </c>
      <c r="U171" s="100">
        <f t="shared" si="258"/>
        <v>0</v>
      </c>
      <c r="V171" s="100">
        <f t="shared" si="237"/>
        <v>200000</v>
      </c>
      <c r="W171" s="100">
        <f t="shared" si="238"/>
        <v>0</v>
      </c>
      <c r="X171" s="100">
        <f t="shared" si="239"/>
        <v>0</v>
      </c>
      <c r="Y171" s="100">
        <f t="shared" si="259"/>
        <v>0</v>
      </c>
      <c r="Z171" s="100">
        <f t="shared" si="259"/>
        <v>0</v>
      </c>
      <c r="AA171" s="100">
        <f t="shared" si="259"/>
        <v>0</v>
      </c>
      <c r="AB171" s="100">
        <f t="shared" si="241"/>
        <v>200000</v>
      </c>
      <c r="AC171" s="100">
        <f t="shared" si="242"/>
        <v>0</v>
      </c>
      <c r="AD171" s="100">
        <f t="shared" si="243"/>
        <v>0</v>
      </c>
    </row>
    <row r="172" spans="1:30">
      <c r="A172" s="11" t="s">
        <v>73</v>
      </c>
      <c r="B172" s="62" t="s">
        <v>40</v>
      </c>
      <c r="C172" s="62" t="s">
        <v>2</v>
      </c>
      <c r="D172" s="62" t="s">
        <v>20</v>
      </c>
      <c r="E172" s="62" t="s">
        <v>20</v>
      </c>
      <c r="F172" s="62" t="s">
        <v>120</v>
      </c>
      <c r="G172" s="62" t="s">
        <v>140</v>
      </c>
      <c r="H172" s="56" t="s">
        <v>200</v>
      </c>
      <c r="I172" s="110" t="s">
        <v>72</v>
      </c>
      <c r="J172" s="100">
        <v>200000</v>
      </c>
      <c r="K172" s="100"/>
      <c r="L172" s="100"/>
      <c r="M172" s="100"/>
      <c r="N172" s="100"/>
      <c r="O172" s="100"/>
      <c r="P172" s="100">
        <f t="shared" si="151"/>
        <v>200000</v>
      </c>
      <c r="Q172" s="100">
        <f t="shared" si="152"/>
        <v>0</v>
      </c>
      <c r="R172" s="100">
        <f t="shared" si="153"/>
        <v>0</v>
      </c>
      <c r="S172" s="100"/>
      <c r="T172" s="100"/>
      <c r="U172" s="100"/>
      <c r="V172" s="100">
        <f t="shared" si="237"/>
        <v>200000</v>
      </c>
      <c r="W172" s="100">
        <f t="shared" si="238"/>
        <v>0</v>
      </c>
      <c r="X172" s="100">
        <f t="shared" si="239"/>
        <v>0</v>
      </c>
      <c r="Y172" s="100"/>
      <c r="Z172" s="100"/>
      <c r="AA172" s="100"/>
      <c r="AB172" s="100">
        <f t="shared" si="241"/>
        <v>200000</v>
      </c>
      <c r="AC172" s="100">
        <f t="shared" si="242"/>
        <v>0</v>
      </c>
      <c r="AD172" s="100">
        <f t="shared" si="243"/>
        <v>0</v>
      </c>
    </row>
    <row r="173" spans="1:30" ht="66">
      <c r="A173" s="11" t="s">
        <v>241</v>
      </c>
      <c r="B173" s="62" t="s">
        <v>40</v>
      </c>
      <c r="C173" s="62" t="s">
        <v>2</v>
      </c>
      <c r="D173" s="62" t="s">
        <v>20</v>
      </c>
      <c r="E173" s="62" t="s">
        <v>20</v>
      </c>
      <c r="F173" s="62" t="s">
        <v>120</v>
      </c>
      <c r="G173" s="62" t="s">
        <v>140</v>
      </c>
      <c r="H173" s="56" t="s">
        <v>342</v>
      </c>
      <c r="I173" s="88"/>
      <c r="J173" s="100">
        <f>J174</f>
        <v>1600000</v>
      </c>
      <c r="K173" s="100">
        <f t="shared" ref="K173:O174" si="260">K174</f>
        <v>2500000</v>
      </c>
      <c r="L173" s="100">
        <f t="shared" si="260"/>
        <v>2600000</v>
      </c>
      <c r="M173" s="100">
        <f t="shared" si="260"/>
        <v>0</v>
      </c>
      <c r="N173" s="100">
        <f t="shared" si="260"/>
        <v>0</v>
      </c>
      <c r="O173" s="100">
        <f t="shared" si="260"/>
        <v>0</v>
      </c>
      <c r="P173" s="100">
        <f t="shared" si="151"/>
        <v>1600000</v>
      </c>
      <c r="Q173" s="100">
        <f t="shared" si="152"/>
        <v>2500000</v>
      </c>
      <c r="R173" s="100">
        <f t="shared" si="153"/>
        <v>2600000</v>
      </c>
      <c r="S173" s="100">
        <f t="shared" ref="S173:U174" si="261">S174</f>
        <v>0</v>
      </c>
      <c r="T173" s="100">
        <f t="shared" si="261"/>
        <v>0</v>
      </c>
      <c r="U173" s="100">
        <f t="shared" si="261"/>
        <v>0</v>
      </c>
      <c r="V173" s="100">
        <f t="shared" si="237"/>
        <v>1600000</v>
      </c>
      <c r="W173" s="100">
        <f t="shared" si="238"/>
        <v>2500000</v>
      </c>
      <c r="X173" s="100">
        <f t="shared" si="239"/>
        <v>2600000</v>
      </c>
      <c r="Y173" s="100">
        <f t="shared" ref="Y173:AA174" si="262">Y174</f>
        <v>0</v>
      </c>
      <c r="Z173" s="100">
        <f t="shared" si="262"/>
        <v>0</v>
      </c>
      <c r="AA173" s="100">
        <f t="shared" si="262"/>
        <v>0</v>
      </c>
      <c r="AB173" s="100">
        <f t="shared" si="241"/>
        <v>1600000</v>
      </c>
      <c r="AC173" s="100">
        <f t="shared" si="242"/>
        <v>2500000</v>
      </c>
      <c r="AD173" s="100">
        <f t="shared" si="243"/>
        <v>2600000</v>
      </c>
    </row>
    <row r="174" spans="1:30" ht="26.4">
      <c r="A174" s="7" t="s">
        <v>70</v>
      </c>
      <c r="B174" s="62" t="s">
        <v>40</v>
      </c>
      <c r="C174" s="62" t="s">
        <v>2</v>
      </c>
      <c r="D174" s="62" t="s">
        <v>20</v>
      </c>
      <c r="E174" s="62" t="s">
        <v>20</v>
      </c>
      <c r="F174" s="62" t="s">
        <v>120</v>
      </c>
      <c r="G174" s="62" t="s">
        <v>140</v>
      </c>
      <c r="H174" s="56" t="s">
        <v>342</v>
      </c>
      <c r="I174" s="110" t="s">
        <v>69</v>
      </c>
      <c r="J174" s="100">
        <f>J175</f>
        <v>1600000</v>
      </c>
      <c r="K174" s="100">
        <f t="shared" si="260"/>
        <v>2500000</v>
      </c>
      <c r="L174" s="100">
        <f t="shared" si="260"/>
        <v>2600000</v>
      </c>
      <c r="M174" s="100">
        <f t="shared" si="260"/>
        <v>0</v>
      </c>
      <c r="N174" s="100">
        <f t="shared" si="260"/>
        <v>0</v>
      </c>
      <c r="O174" s="100">
        <f t="shared" si="260"/>
        <v>0</v>
      </c>
      <c r="P174" s="100">
        <f t="shared" si="151"/>
        <v>1600000</v>
      </c>
      <c r="Q174" s="100">
        <f t="shared" si="152"/>
        <v>2500000</v>
      </c>
      <c r="R174" s="100">
        <f t="shared" si="153"/>
        <v>2600000</v>
      </c>
      <c r="S174" s="100">
        <f t="shared" si="261"/>
        <v>0</v>
      </c>
      <c r="T174" s="100">
        <f t="shared" si="261"/>
        <v>0</v>
      </c>
      <c r="U174" s="100">
        <f t="shared" si="261"/>
        <v>0</v>
      </c>
      <c r="V174" s="100">
        <f t="shared" si="237"/>
        <v>1600000</v>
      </c>
      <c r="W174" s="100">
        <f t="shared" si="238"/>
        <v>2500000</v>
      </c>
      <c r="X174" s="100">
        <f t="shared" si="239"/>
        <v>2600000</v>
      </c>
      <c r="Y174" s="100">
        <f t="shared" si="262"/>
        <v>0</v>
      </c>
      <c r="Z174" s="100">
        <f t="shared" si="262"/>
        <v>0</v>
      </c>
      <c r="AA174" s="100">
        <f t="shared" si="262"/>
        <v>0</v>
      </c>
      <c r="AB174" s="100">
        <f t="shared" si="241"/>
        <v>1600000</v>
      </c>
      <c r="AC174" s="100">
        <f t="shared" si="242"/>
        <v>2500000</v>
      </c>
      <c r="AD174" s="100">
        <f t="shared" si="243"/>
        <v>2600000</v>
      </c>
    </row>
    <row r="175" spans="1:30">
      <c r="A175" s="11" t="s">
        <v>73</v>
      </c>
      <c r="B175" s="62" t="s">
        <v>40</v>
      </c>
      <c r="C175" s="62" t="s">
        <v>2</v>
      </c>
      <c r="D175" s="62" t="s">
        <v>20</v>
      </c>
      <c r="E175" s="62" t="s">
        <v>20</v>
      </c>
      <c r="F175" s="62" t="s">
        <v>120</v>
      </c>
      <c r="G175" s="62" t="s">
        <v>140</v>
      </c>
      <c r="H175" s="56" t="s">
        <v>342</v>
      </c>
      <c r="I175" s="110" t="s">
        <v>72</v>
      </c>
      <c r="J175" s="100">
        <v>1600000</v>
      </c>
      <c r="K175" s="100">
        <v>2500000</v>
      </c>
      <c r="L175" s="100">
        <v>2600000</v>
      </c>
      <c r="M175" s="100"/>
      <c r="N175" s="100"/>
      <c r="O175" s="100"/>
      <c r="P175" s="100">
        <f t="shared" si="151"/>
        <v>1600000</v>
      </c>
      <c r="Q175" s="100">
        <f t="shared" si="152"/>
        <v>2500000</v>
      </c>
      <c r="R175" s="100">
        <f t="shared" si="153"/>
        <v>2600000</v>
      </c>
      <c r="S175" s="100"/>
      <c r="T175" s="100"/>
      <c r="U175" s="100"/>
      <c r="V175" s="100">
        <f t="shared" si="237"/>
        <v>1600000</v>
      </c>
      <c r="W175" s="100">
        <f t="shared" si="238"/>
        <v>2500000</v>
      </c>
      <c r="X175" s="100">
        <f t="shared" si="239"/>
        <v>2600000</v>
      </c>
      <c r="Y175" s="100"/>
      <c r="Z175" s="100"/>
      <c r="AA175" s="100"/>
      <c r="AB175" s="100">
        <f t="shared" si="241"/>
        <v>1600000</v>
      </c>
      <c r="AC175" s="100">
        <f t="shared" si="242"/>
        <v>2500000</v>
      </c>
      <c r="AD175" s="100">
        <f t="shared" si="243"/>
        <v>2600000</v>
      </c>
    </row>
    <row r="176" spans="1:30" ht="26.4">
      <c r="A176" s="7" t="s">
        <v>296</v>
      </c>
      <c r="B176" s="62" t="s">
        <v>40</v>
      </c>
      <c r="C176" s="62" t="s">
        <v>2</v>
      </c>
      <c r="D176" s="62" t="s">
        <v>20</v>
      </c>
      <c r="E176" s="62" t="s">
        <v>20</v>
      </c>
      <c r="F176" s="62" t="s">
        <v>120</v>
      </c>
      <c r="G176" s="62" t="s">
        <v>140</v>
      </c>
      <c r="H176" s="56" t="s">
        <v>338</v>
      </c>
      <c r="I176" s="88"/>
      <c r="J176" s="100">
        <f>J177</f>
        <v>56000000</v>
      </c>
      <c r="K176" s="100">
        <f t="shared" ref="K176:O177" si="263">K177</f>
        <v>56000000</v>
      </c>
      <c r="L176" s="100">
        <f t="shared" si="263"/>
        <v>56500000</v>
      </c>
      <c r="M176" s="100">
        <f t="shared" si="263"/>
        <v>0</v>
      </c>
      <c r="N176" s="100">
        <f t="shared" si="263"/>
        <v>0</v>
      </c>
      <c r="O176" s="100">
        <f t="shared" si="263"/>
        <v>0</v>
      </c>
      <c r="P176" s="100">
        <f t="shared" si="151"/>
        <v>56000000</v>
      </c>
      <c r="Q176" s="100">
        <f t="shared" si="152"/>
        <v>56000000</v>
      </c>
      <c r="R176" s="100">
        <f t="shared" si="153"/>
        <v>56500000</v>
      </c>
      <c r="S176" s="100">
        <f t="shared" ref="S176:U177" si="264">S177</f>
        <v>0</v>
      </c>
      <c r="T176" s="100">
        <f t="shared" si="264"/>
        <v>0</v>
      </c>
      <c r="U176" s="100">
        <f t="shared" si="264"/>
        <v>0</v>
      </c>
      <c r="V176" s="100">
        <f t="shared" si="237"/>
        <v>56000000</v>
      </c>
      <c r="W176" s="100">
        <f t="shared" si="238"/>
        <v>56000000</v>
      </c>
      <c r="X176" s="100">
        <f t="shared" si="239"/>
        <v>56500000</v>
      </c>
      <c r="Y176" s="100">
        <f t="shared" ref="Y176:AA177" si="265">Y177</f>
        <v>-9000000</v>
      </c>
      <c r="Z176" s="100">
        <f t="shared" si="265"/>
        <v>0</v>
      </c>
      <c r="AA176" s="100">
        <f t="shared" si="265"/>
        <v>0</v>
      </c>
      <c r="AB176" s="100">
        <f t="shared" si="241"/>
        <v>47000000</v>
      </c>
      <c r="AC176" s="100">
        <f t="shared" si="242"/>
        <v>56000000</v>
      </c>
      <c r="AD176" s="100">
        <f t="shared" si="243"/>
        <v>56500000</v>
      </c>
    </row>
    <row r="177" spans="1:30" ht="26.4">
      <c r="A177" s="7" t="s">
        <v>70</v>
      </c>
      <c r="B177" s="62" t="s">
        <v>40</v>
      </c>
      <c r="C177" s="62" t="s">
        <v>2</v>
      </c>
      <c r="D177" s="62" t="s">
        <v>20</v>
      </c>
      <c r="E177" s="62" t="s">
        <v>20</v>
      </c>
      <c r="F177" s="62" t="s">
        <v>120</v>
      </c>
      <c r="G177" s="62" t="s">
        <v>140</v>
      </c>
      <c r="H177" s="56" t="s">
        <v>338</v>
      </c>
      <c r="I177" s="88" t="s">
        <v>69</v>
      </c>
      <c r="J177" s="100">
        <f>J178</f>
        <v>56000000</v>
      </c>
      <c r="K177" s="100">
        <f t="shared" si="263"/>
        <v>56000000</v>
      </c>
      <c r="L177" s="100">
        <f t="shared" si="263"/>
        <v>56500000</v>
      </c>
      <c r="M177" s="100">
        <f t="shared" si="263"/>
        <v>0</v>
      </c>
      <c r="N177" s="100">
        <f t="shared" si="263"/>
        <v>0</v>
      </c>
      <c r="O177" s="100">
        <f t="shared" si="263"/>
        <v>0</v>
      </c>
      <c r="P177" s="100">
        <f t="shared" si="151"/>
        <v>56000000</v>
      </c>
      <c r="Q177" s="100">
        <f t="shared" si="152"/>
        <v>56000000</v>
      </c>
      <c r="R177" s="100">
        <f t="shared" si="153"/>
        <v>56500000</v>
      </c>
      <c r="S177" s="100">
        <f t="shared" si="264"/>
        <v>0</v>
      </c>
      <c r="T177" s="100">
        <f t="shared" si="264"/>
        <v>0</v>
      </c>
      <c r="U177" s="100">
        <f t="shared" si="264"/>
        <v>0</v>
      </c>
      <c r="V177" s="100">
        <f t="shared" si="237"/>
        <v>56000000</v>
      </c>
      <c r="W177" s="100">
        <f t="shared" si="238"/>
        <v>56000000</v>
      </c>
      <c r="X177" s="100">
        <f t="shared" si="239"/>
        <v>56500000</v>
      </c>
      <c r="Y177" s="100">
        <f t="shared" si="265"/>
        <v>-9000000</v>
      </c>
      <c r="Z177" s="100">
        <f t="shared" si="265"/>
        <v>0</v>
      </c>
      <c r="AA177" s="100">
        <f t="shared" si="265"/>
        <v>0</v>
      </c>
      <c r="AB177" s="100">
        <f t="shared" si="241"/>
        <v>47000000</v>
      </c>
      <c r="AC177" s="100">
        <f t="shared" si="242"/>
        <v>56000000</v>
      </c>
      <c r="AD177" s="100">
        <f t="shared" si="243"/>
        <v>56500000</v>
      </c>
    </row>
    <row r="178" spans="1:30">
      <c r="A178" s="11" t="s">
        <v>73</v>
      </c>
      <c r="B178" s="62" t="s">
        <v>40</v>
      </c>
      <c r="C178" s="62" t="s">
        <v>2</v>
      </c>
      <c r="D178" s="62" t="s">
        <v>20</v>
      </c>
      <c r="E178" s="62" t="s">
        <v>20</v>
      </c>
      <c r="F178" s="62" t="s">
        <v>120</v>
      </c>
      <c r="G178" s="62" t="s">
        <v>140</v>
      </c>
      <c r="H178" s="56" t="s">
        <v>338</v>
      </c>
      <c r="I178" s="88" t="s">
        <v>72</v>
      </c>
      <c r="J178" s="100">
        <v>56000000</v>
      </c>
      <c r="K178" s="100">
        <v>56000000</v>
      </c>
      <c r="L178" s="100">
        <v>56500000</v>
      </c>
      <c r="M178" s="100"/>
      <c r="N178" s="100"/>
      <c r="O178" s="100"/>
      <c r="P178" s="100">
        <f t="shared" si="151"/>
        <v>56000000</v>
      </c>
      <c r="Q178" s="100">
        <f t="shared" si="152"/>
        <v>56000000</v>
      </c>
      <c r="R178" s="100">
        <f t="shared" si="153"/>
        <v>56500000</v>
      </c>
      <c r="S178" s="100"/>
      <c r="T178" s="100"/>
      <c r="U178" s="100"/>
      <c r="V178" s="100">
        <f t="shared" si="237"/>
        <v>56000000</v>
      </c>
      <c r="W178" s="100">
        <f t="shared" si="238"/>
        <v>56000000</v>
      </c>
      <c r="X178" s="100">
        <f t="shared" si="239"/>
        <v>56500000</v>
      </c>
      <c r="Y178" s="100">
        <v>-9000000</v>
      </c>
      <c r="Z178" s="100"/>
      <c r="AA178" s="100"/>
      <c r="AB178" s="100">
        <f t="shared" si="241"/>
        <v>47000000</v>
      </c>
      <c r="AC178" s="100">
        <f t="shared" si="242"/>
        <v>56000000</v>
      </c>
      <c r="AD178" s="100">
        <f t="shared" si="243"/>
        <v>56500000</v>
      </c>
    </row>
    <row r="179" spans="1:30">
      <c r="A179" s="7"/>
      <c r="B179" s="1"/>
      <c r="C179" s="1"/>
      <c r="D179" s="1"/>
      <c r="E179" s="1"/>
      <c r="F179" s="1"/>
      <c r="G179" s="1"/>
      <c r="H179" s="1"/>
      <c r="I179" s="13"/>
      <c r="J179" s="78"/>
      <c r="K179" s="78"/>
      <c r="L179" s="78"/>
      <c r="M179" s="78"/>
      <c r="N179" s="78"/>
      <c r="O179" s="78"/>
      <c r="P179" s="78"/>
      <c r="Q179" s="78"/>
      <c r="R179" s="78"/>
      <c r="S179" s="78"/>
      <c r="T179" s="78"/>
      <c r="U179" s="78"/>
      <c r="V179" s="78"/>
      <c r="W179" s="78"/>
      <c r="X179" s="78"/>
      <c r="Y179" s="78"/>
      <c r="Z179" s="78"/>
      <c r="AA179" s="78"/>
      <c r="AB179" s="78"/>
      <c r="AC179" s="78"/>
      <c r="AD179" s="78"/>
    </row>
    <row r="180" spans="1:30" s="81" customFormat="1">
      <c r="A180" s="4" t="s">
        <v>25</v>
      </c>
      <c r="B180" s="14" t="s">
        <v>40</v>
      </c>
      <c r="C180" s="15" t="s">
        <v>2</v>
      </c>
      <c r="D180" s="15" t="s">
        <v>17</v>
      </c>
      <c r="E180" s="15"/>
      <c r="F180" s="15"/>
      <c r="G180" s="15"/>
      <c r="H180" s="15"/>
      <c r="I180" s="25"/>
      <c r="J180" s="97">
        <f>J181</f>
        <v>352745099.51999998</v>
      </c>
      <c r="K180" s="97">
        <f t="shared" ref="K180:O180" si="266">K181</f>
        <v>356701520.27999997</v>
      </c>
      <c r="L180" s="97">
        <f t="shared" si="266"/>
        <v>361794397.63999999</v>
      </c>
      <c r="M180" s="97">
        <f t="shared" si="266"/>
        <v>2655613.79</v>
      </c>
      <c r="N180" s="97">
        <f t="shared" si="266"/>
        <v>3214138.0300000003</v>
      </c>
      <c r="O180" s="97">
        <f t="shared" si="266"/>
        <v>3214138.0300000003</v>
      </c>
      <c r="P180" s="97">
        <f t="shared" si="151"/>
        <v>355400713.31</v>
      </c>
      <c r="Q180" s="97">
        <f t="shared" si="152"/>
        <v>359915658.30999994</v>
      </c>
      <c r="R180" s="97">
        <f t="shared" si="153"/>
        <v>365008535.66999996</v>
      </c>
      <c r="S180" s="97">
        <f t="shared" ref="S180:U180" si="267">S181</f>
        <v>0</v>
      </c>
      <c r="T180" s="97">
        <f t="shared" si="267"/>
        <v>78714252.879999995</v>
      </c>
      <c r="U180" s="97">
        <f t="shared" si="267"/>
        <v>0</v>
      </c>
      <c r="V180" s="97">
        <f t="shared" ref="V180:V217" si="268">P180+S180</f>
        <v>355400713.31</v>
      </c>
      <c r="W180" s="97">
        <f t="shared" ref="W180:W217" si="269">Q180+T180</f>
        <v>438629911.18999994</v>
      </c>
      <c r="X180" s="97">
        <f t="shared" ref="X180:X217" si="270">R180+U180</f>
        <v>365008535.66999996</v>
      </c>
      <c r="Y180" s="97">
        <f>Y181+Y218</f>
        <v>10182847</v>
      </c>
      <c r="Z180" s="97">
        <f t="shared" ref="Z180:AA180" si="271">Z181+Z218</f>
        <v>0</v>
      </c>
      <c r="AA180" s="97">
        <f t="shared" si="271"/>
        <v>0</v>
      </c>
      <c r="AB180" s="97">
        <f t="shared" ref="AB180:AB226" si="272">V180+Y180</f>
        <v>365583560.31</v>
      </c>
      <c r="AC180" s="97">
        <f t="shared" ref="AC180:AC226" si="273">W180+Z180</f>
        <v>438629911.18999994</v>
      </c>
      <c r="AD180" s="97">
        <f t="shared" ref="AD180:AD226" si="274">X180+AA180</f>
        <v>365008535.66999996</v>
      </c>
    </row>
    <row r="181" spans="1:30" s="81" customFormat="1" ht="26.4">
      <c r="A181" s="2" t="s">
        <v>348</v>
      </c>
      <c r="B181" s="62" t="s">
        <v>40</v>
      </c>
      <c r="C181" s="1" t="s">
        <v>2</v>
      </c>
      <c r="D181" s="1" t="s">
        <v>17</v>
      </c>
      <c r="E181" s="1" t="s">
        <v>20</v>
      </c>
      <c r="F181" s="1" t="s">
        <v>68</v>
      </c>
      <c r="G181" s="1" t="s">
        <v>140</v>
      </c>
      <c r="H181" s="1" t="s">
        <v>141</v>
      </c>
      <c r="I181" s="13"/>
      <c r="J181" s="100">
        <f>J182+J210+J214</f>
        <v>352745099.51999998</v>
      </c>
      <c r="K181" s="100">
        <f>K182+K210+K214</f>
        <v>356701520.27999997</v>
      </c>
      <c r="L181" s="100">
        <f>L182+L210+L214</f>
        <v>361794397.63999999</v>
      </c>
      <c r="M181" s="100">
        <f t="shared" ref="M181:O181" si="275">M182+M210+M214</f>
        <v>2655613.79</v>
      </c>
      <c r="N181" s="100">
        <f t="shared" si="275"/>
        <v>3214138.0300000003</v>
      </c>
      <c r="O181" s="100">
        <f t="shared" si="275"/>
        <v>3214138.0300000003</v>
      </c>
      <c r="P181" s="100">
        <f t="shared" si="151"/>
        <v>355400713.31</v>
      </c>
      <c r="Q181" s="100">
        <f t="shared" si="152"/>
        <v>359915658.30999994</v>
      </c>
      <c r="R181" s="100">
        <f t="shared" si="153"/>
        <v>365008535.66999996</v>
      </c>
      <c r="S181" s="100">
        <f t="shared" ref="S181:U181" si="276">S182+S210+S214</f>
        <v>0</v>
      </c>
      <c r="T181" s="100">
        <f t="shared" si="276"/>
        <v>78714252.879999995</v>
      </c>
      <c r="U181" s="100">
        <f t="shared" si="276"/>
        <v>0</v>
      </c>
      <c r="V181" s="100">
        <f t="shared" si="268"/>
        <v>355400713.31</v>
      </c>
      <c r="W181" s="100">
        <f t="shared" si="269"/>
        <v>438629911.18999994</v>
      </c>
      <c r="X181" s="100">
        <f t="shared" si="270"/>
        <v>365008535.66999996</v>
      </c>
      <c r="Y181" s="100">
        <f t="shared" ref="Y181:AA181" si="277">Y182+Y210+Y214</f>
        <v>8577240</v>
      </c>
      <c r="Z181" s="100">
        <f t="shared" si="277"/>
        <v>0</v>
      </c>
      <c r="AA181" s="100">
        <f t="shared" si="277"/>
        <v>0</v>
      </c>
      <c r="AB181" s="100">
        <f t="shared" si="272"/>
        <v>363977953.31</v>
      </c>
      <c r="AC181" s="100">
        <f t="shared" si="273"/>
        <v>438629911.18999994</v>
      </c>
      <c r="AD181" s="100">
        <f t="shared" si="274"/>
        <v>365008535.66999996</v>
      </c>
    </row>
    <row r="182" spans="1:30" s="81" customFormat="1">
      <c r="A182" s="2" t="s">
        <v>134</v>
      </c>
      <c r="B182" s="62" t="s">
        <v>40</v>
      </c>
      <c r="C182" s="1" t="s">
        <v>2</v>
      </c>
      <c r="D182" s="1" t="s">
        <v>17</v>
      </c>
      <c r="E182" s="1" t="s">
        <v>20</v>
      </c>
      <c r="F182" s="1" t="s">
        <v>126</v>
      </c>
      <c r="G182" s="1" t="s">
        <v>140</v>
      </c>
      <c r="H182" s="1" t="s">
        <v>141</v>
      </c>
      <c r="I182" s="13"/>
      <c r="J182" s="100">
        <f>J183+J186+J189+J195+J198+J201</f>
        <v>352080099.51999998</v>
      </c>
      <c r="K182" s="100">
        <f t="shared" ref="K182:L182" si="278">K183+K186+K189+K195+K198+K201</f>
        <v>356036520.27999997</v>
      </c>
      <c r="L182" s="100">
        <f t="shared" si="278"/>
        <v>361129397.63999999</v>
      </c>
      <c r="M182" s="100">
        <f>M183+M186+M189+M195+M198+M201+M204+M207</f>
        <v>2655613.79</v>
      </c>
      <c r="N182" s="100">
        <f t="shared" ref="N182:O182" si="279">N183+N186+N189+N195+N198+N201+N204+N207</f>
        <v>3214138.0300000003</v>
      </c>
      <c r="O182" s="100">
        <f t="shared" si="279"/>
        <v>3214138.0300000003</v>
      </c>
      <c r="P182" s="100">
        <f t="shared" si="151"/>
        <v>354735713.31</v>
      </c>
      <c r="Q182" s="100">
        <f t="shared" si="152"/>
        <v>359250658.30999994</v>
      </c>
      <c r="R182" s="100">
        <f t="shared" si="153"/>
        <v>364343535.66999996</v>
      </c>
      <c r="S182" s="100">
        <f>S183+S186+S189+S195+S198+S201+S204+S207+S192</f>
        <v>0</v>
      </c>
      <c r="T182" s="100">
        <f t="shared" ref="T182:U182" si="280">T183+T186+T189+T195+T198+T201+T204+T207+T192</f>
        <v>78714252.879999995</v>
      </c>
      <c r="U182" s="100">
        <f t="shared" si="280"/>
        <v>0</v>
      </c>
      <c r="V182" s="100">
        <f t="shared" si="268"/>
        <v>354735713.31</v>
      </c>
      <c r="W182" s="100">
        <f t="shared" si="269"/>
        <v>437964911.18999994</v>
      </c>
      <c r="X182" s="100">
        <f t="shared" si="270"/>
        <v>364343535.66999996</v>
      </c>
      <c r="Y182" s="100">
        <f>Y183+Y186+Y189+Y195+Y198+Y201+Y204+Y207+Y192</f>
        <v>8577240</v>
      </c>
      <c r="Z182" s="100">
        <f t="shared" ref="Z182:AA182" si="281">Z183+Z186+Z189+Z195+Z198+Z201+Z204+Z207+Z192</f>
        <v>0</v>
      </c>
      <c r="AA182" s="100">
        <f t="shared" si="281"/>
        <v>0</v>
      </c>
      <c r="AB182" s="100">
        <f t="shared" si="272"/>
        <v>363312953.31</v>
      </c>
      <c r="AC182" s="100">
        <f t="shared" si="273"/>
        <v>437964911.18999994</v>
      </c>
      <c r="AD182" s="100">
        <f t="shared" si="274"/>
        <v>364343535.66999996</v>
      </c>
    </row>
    <row r="183" spans="1:30" s="81" customFormat="1" ht="39.6">
      <c r="A183" s="2" t="s">
        <v>135</v>
      </c>
      <c r="B183" s="62" t="s">
        <v>40</v>
      </c>
      <c r="C183" s="1" t="s">
        <v>2</v>
      </c>
      <c r="D183" s="1" t="s">
        <v>17</v>
      </c>
      <c r="E183" s="1" t="s">
        <v>20</v>
      </c>
      <c r="F183" s="1" t="s">
        <v>126</v>
      </c>
      <c r="G183" s="1" t="s">
        <v>140</v>
      </c>
      <c r="H183" s="1" t="s">
        <v>154</v>
      </c>
      <c r="I183" s="13"/>
      <c r="J183" s="100">
        <f>J184</f>
        <v>136735000</v>
      </c>
      <c r="K183" s="100">
        <f t="shared" ref="K183:O184" si="282">K184</f>
        <v>139668305.91999999</v>
      </c>
      <c r="L183" s="100">
        <f t="shared" si="282"/>
        <v>142698500.18000001</v>
      </c>
      <c r="M183" s="100">
        <f t="shared" si="282"/>
        <v>0</v>
      </c>
      <c r="N183" s="100">
        <f t="shared" si="282"/>
        <v>0</v>
      </c>
      <c r="O183" s="100">
        <f t="shared" si="282"/>
        <v>0</v>
      </c>
      <c r="P183" s="100">
        <f t="shared" si="151"/>
        <v>136735000</v>
      </c>
      <c r="Q183" s="100">
        <f t="shared" si="152"/>
        <v>139668305.91999999</v>
      </c>
      <c r="R183" s="100">
        <f t="shared" si="153"/>
        <v>142698500.18000001</v>
      </c>
      <c r="S183" s="100">
        <f t="shared" ref="S183:U184" si="283">S184</f>
        <v>0</v>
      </c>
      <c r="T183" s="100">
        <f t="shared" si="283"/>
        <v>0</v>
      </c>
      <c r="U183" s="100">
        <f t="shared" si="283"/>
        <v>0</v>
      </c>
      <c r="V183" s="100">
        <f t="shared" si="268"/>
        <v>136735000</v>
      </c>
      <c r="W183" s="100">
        <f t="shared" si="269"/>
        <v>139668305.91999999</v>
      </c>
      <c r="X183" s="100">
        <f t="shared" si="270"/>
        <v>142698500.18000001</v>
      </c>
      <c r="Y183" s="100">
        <f t="shared" ref="Y183:AA184" si="284">Y184</f>
        <v>-500000</v>
      </c>
      <c r="Z183" s="100">
        <f t="shared" si="284"/>
        <v>0</v>
      </c>
      <c r="AA183" s="100">
        <f t="shared" si="284"/>
        <v>0</v>
      </c>
      <c r="AB183" s="100">
        <f t="shared" si="272"/>
        <v>136235000</v>
      </c>
      <c r="AC183" s="100">
        <f t="shared" si="273"/>
        <v>139668305.91999999</v>
      </c>
      <c r="AD183" s="100">
        <f t="shared" si="274"/>
        <v>142698500.18000001</v>
      </c>
    </row>
    <row r="184" spans="1:30" s="81" customFormat="1" ht="26.4">
      <c r="A184" s="7" t="s">
        <v>70</v>
      </c>
      <c r="B184" s="62" t="s">
        <v>40</v>
      </c>
      <c r="C184" s="1" t="s">
        <v>2</v>
      </c>
      <c r="D184" s="1" t="s">
        <v>17</v>
      </c>
      <c r="E184" s="1" t="s">
        <v>20</v>
      </c>
      <c r="F184" s="1" t="s">
        <v>126</v>
      </c>
      <c r="G184" s="1" t="s">
        <v>140</v>
      </c>
      <c r="H184" s="1" t="s">
        <v>154</v>
      </c>
      <c r="I184" s="13" t="s">
        <v>69</v>
      </c>
      <c r="J184" s="100">
        <f>J185</f>
        <v>136735000</v>
      </c>
      <c r="K184" s="100">
        <f t="shared" si="282"/>
        <v>139668305.91999999</v>
      </c>
      <c r="L184" s="100">
        <f t="shared" si="282"/>
        <v>142698500.18000001</v>
      </c>
      <c r="M184" s="100">
        <f t="shared" si="282"/>
        <v>0</v>
      </c>
      <c r="N184" s="100">
        <f t="shared" si="282"/>
        <v>0</v>
      </c>
      <c r="O184" s="100">
        <f t="shared" si="282"/>
        <v>0</v>
      </c>
      <c r="P184" s="100">
        <f t="shared" si="151"/>
        <v>136735000</v>
      </c>
      <c r="Q184" s="100">
        <f t="shared" si="152"/>
        <v>139668305.91999999</v>
      </c>
      <c r="R184" s="100">
        <f t="shared" si="153"/>
        <v>142698500.18000001</v>
      </c>
      <c r="S184" s="100">
        <f t="shared" si="283"/>
        <v>0</v>
      </c>
      <c r="T184" s="100">
        <f t="shared" si="283"/>
        <v>0</v>
      </c>
      <c r="U184" s="100">
        <f t="shared" si="283"/>
        <v>0</v>
      </c>
      <c r="V184" s="100">
        <f t="shared" si="268"/>
        <v>136735000</v>
      </c>
      <c r="W184" s="100">
        <f t="shared" si="269"/>
        <v>139668305.91999999</v>
      </c>
      <c r="X184" s="100">
        <f t="shared" si="270"/>
        <v>142698500.18000001</v>
      </c>
      <c r="Y184" s="100">
        <f t="shared" si="284"/>
        <v>-500000</v>
      </c>
      <c r="Z184" s="100">
        <f t="shared" si="284"/>
        <v>0</v>
      </c>
      <c r="AA184" s="100">
        <f t="shared" si="284"/>
        <v>0</v>
      </c>
      <c r="AB184" s="100">
        <f t="shared" si="272"/>
        <v>136235000</v>
      </c>
      <c r="AC184" s="100">
        <f t="shared" si="273"/>
        <v>139668305.91999999</v>
      </c>
      <c r="AD184" s="100">
        <f t="shared" si="274"/>
        <v>142698500.18000001</v>
      </c>
    </row>
    <row r="185" spans="1:30">
      <c r="A185" s="11" t="s">
        <v>73</v>
      </c>
      <c r="B185" s="62" t="s">
        <v>40</v>
      </c>
      <c r="C185" s="1" t="s">
        <v>2</v>
      </c>
      <c r="D185" s="1" t="s">
        <v>17</v>
      </c>
      <c r="E185" s="1" t="s">
        <v>20</v>
      </c>
      <c r="F185" s="1" t="s">
        <v>126</v>
      </c>
      <c r="G185" s="1" t="s">
        <v>140</v>
      </c>
      <c r="H185" s="1" t="s">
        <v>154</v>
      </c>
      <c r="I185" s="13" t="s">
        <v>72</v>
      </c>
      <c r="J185" s="100">
        <f>134435000+2300000</f>
        <v>136735000</v>
      </c>
      <c r="K185" s="100">
        <f>137368305.92+2300000</f>
        <v>139668305.91999999</v>
      </c>
      <c r="L185" s="100">
        <f>140398500.18+2300000</f>
        <v>142698500.18000001</v>
      </c>
      <c r="M185" s="100"/>
      <c r="N185" s="100"/>
      <c r="O185" s="100"/>
      <c r="P185" s="100">
        <f t="shared" si="151"/>
        <v>136735000</v>
      </c>
      <c r="Q185" s="100">
        <f t="shared" si="152"/>
        <v>139668305.91999999</v>
      </c>
      <c r="R185" s="100">
        <f t="shared" si="153"/>
        <v>142698500.18000001</v>
      </c>
      <c r="S185" s="100"/>
      <c r="T185" s="100"/>
      <c r="U185" s="100"/>
      <c r="V185" s="100">
        <f t="shared" si="268"/>
        <v>136735000</v>
      </c>
      <c r="W185" s="100">
        <f t="shared" si="269"/>
        <v>139668305.91999999</v>
      </c>
      <c r="X185" s="100">
        <f t="shared" si="270"/>
        <v>142698500.18000001</v>
      </c>
      <c r="Y185" s="100">
        <v>-500000</v>
      </c>
      <c r="Z185" s="100"/>
      <c r="AA185" s="100"/>
      <c r="AB185" s="100">
        <f t="shared" si="272"/>
        <v>136235000</v>
      </c>
      <c r="AC185" s="100">
        <f t="shared" si="273"/>
        <v>139668305.91999999</v>
      </c>
      <c r="AD185" s="100">
        <f t="shared" si="274"/>
        <v>142698500.18000001</v>
      </c>
    </row>
    <row r="186" spans="1:30" ht="26.4">
      <c r="A186" s="2" t="s">
        <v>284</v>
      </c>
      <c r="B186" s="62" t="s">
        <v>40</v>
      </c>
      <c r="C186" s="1" t="s">
        <v>2</v>
      </c>
      <c r="D186" s="1" t="s">
        <v>17</v>
      </c>
      <c r="E186" s="1" t="s">
        <v>20</v>
      </c>
      <c r="F186" s="1" t="s">
        <v>126</v>
      </c>
      <c r="G186" s="62" t="s">
        <v>140</v>
      </c>
      <c r="H186" s="56" t="s">
        <v>200</v>
      </c>
      <c r="I186" s="110"/>
      <c r="J186" s="100">
        <f>J187</f>
        <v>1000000</v>
      </c>
      <c r="K186" s="100">
        <f t="shared" ref="K186:O187" si="285">K187</f>
        <v>0</v>
      </c>
      <c r="L186" s="100">
        <f t="shared" si="285"/>
        <v>0</v>
      </c>
      <c r="M186" s="100">
        <f t="shared" si="285"/>
        <v>0</v>
      </c>
      <c r="N186" s="100">
        <f t="shared" si="285"/>
        <v>0</v>
      </c>
      <c r="O186" s="100">
        <f t="shared" si="285"/>
        <v>0</v>
      </c>
      <c r="P186" s="100">
        <f t="shared" ref="P186:P270" si="286">J186+M186</f>
        <v>1000000</v>
      </c>
      <c r="Q186" s="100">
        <f t="shared" ref="Q186:Q270" si="287">K186+N186</f>
        <v>0</v>
      </c>
      <c r="R186" s="100">
        <f t="shared" ref="R186:R270" si="288">L186+O186</f>
        <v>0</v>
      </c>
      <c r="S186" s="100">
        <f t="shared" ref="S186:U187" si="289">S187</f>
        <v>0</v>
      </c>
      <c r="T186" s="100">
        <f t="shared" si="289"/>
        <v>0</v>
      </c>
      <c r="U186" s="100">
        <f t="shared" si="289"/>
        <v>0</v>
      </c>
      <c r="V186" s="100">
        <f t="shared" si="268"/>
        <v>1000000</v>
      </c>
      <c r="W186" s="100">
        <f t="shared" si="269"/>
        <v>0</v>
      </c>
      <c r="X186" s="100">
        <f t="shared" si="270"/>
        <v>0</v>
      </c>
      <c r="Y186" s="100">
        <f t="shared" ref="Y186:AA187" si="290">Y187</f>
        <v>0</v>
      </c>
      <c r="Z186" s="100">
        <f t="shared" si="290"/>
        <v>0</v>
      </c>
      <c r="AA186" s="100">
        <f t="shared" si="290"/>
        <v>0</v>
      </c>
      <c r="AB186" s="100">
        <f t="shared" si="272"/>
        <v>1000000</v>
      </c>
      <c r="AC186" s="100">
        <f t="shared" si="273"/>
        <v>0</v>
      </c>
      <c r="AD186" s="100">
        <f t="shared" si="274"/>
        <v>0</v>
      </c>
    </row>
    <row r="187" spans="1:30" ht="26.4">
      <c r="A187" s="7" t="s">
        <v>70</v>
      </c>
      <c r="B187" s="62" t="s">
        <v>40</v>
      </c>
      <c r="C187" s="1" t="s">
        <v>2</v>
      </c>
      <c r="D187" s="1" t="s">
        <v>17</v>
      </c>
      <c r="E187" s="1" t="s">
        <v>20</v>
      </c>
      <c r="F187" s="1" t="s">
        <v>126</v>
      </c>
      <c r="G187" s="62" t="s">
        <v>140</v>
      </c>
      <c r="H187" s="56" t="s">
        <v>200</v>
      </c>
      <c r="I187" s="110" t="s">
        <v>69</v>
      </c>
      <c r="J187" s="100">
        <f>J188</f>
        <v>1000000</v>
      </c>
      <c r="K187" s="100">
        <f t="shared" si="285"/>
        <v>0</v>
      </c>
      <c r="L187" s="100">
        <f t="shared" si="285"/>
        <v>0</v>
      </c>
      <c r="M187" s="100">
        <f t="shared" si="285"/>
        <v>0</v>
      </c>
      <c r="N187" s="100">
        <f t="shared" si="285"/>
        <v>0</v>
      </c>
      <c r="O187" s="100">
        <f t="shared" si="285"/>
        <v>0</v>
      </c>
      <c r="P187" s="100">
        <f t="shared" si="286"/>
        <v>1000000</v>
      </c>
      <c r="Q187" s="100">
        <f t="shared" si="287"/>
        <v>0</v>
      </c>
      <c r="R187" s="100">
        <f t="shared" si="288"/>
        <v>0</v>
      </c>
      <c r="S187" s="100">
        <f t="shared" si="289"/>
        <v>0</v>
      </c>
      <c r="T187" s="100">
        <f t="shared" si="289"/>
        <v>0</v>
      </c>
      <c r="U187" s="100">
        <f t="shared" si="289"/>
        <v>0</v>
      </c>
      <c r="V187" s="100">
        <f t="shared" si="268"/>
        <v>1000000</v>
      </c>
      <c r="W187" s="100">
        <f t="shared" si="269"/>
        <v>0</v>
      </c>
      <c r="X187" s="100">
        <f t="shared" si="270"/>
        <v>0</v>
      </c>
      <c r="Y187" s="100">
        <f t="shared" si="290"/>
        <v>0</v>
      </c>
      <c r="Z187" s="100">
        <f t="shared" si="290"/>
        <v>0</v>
      </c>
      <c r="AA187" s="100">
        <f t="shared" si="290"/>
        <v>0</v>
      </c>
      <c r="AB187" s="100">
        <f t="shared" si="272"/>
        <v>1000000</v>
      </c>
      <c r="AC187" s="100">
        <f t="shared" si="273"/>
        <v>0</v>
      </c>
      <c r="AD187" s="100">
        <f t="shared" si="274"/>
        <v>0</v>
      </c>
    </row>
    <row r="188" spans="1:30" s="81" customFormat="1">
      <c r="A188" s="11" t="s">
        <v>73</v>
      </c>
      <c r="B188" s="62" t="s">
        <v>40</v>
      </c>
      <c r="C188" s="1" t="s">
        <v>2</v>
      </c>
      <c r="D188" s="1" t="s">
        <v>17</v>
      </c>
      <c r="E188" s="1" t="s">
        <v>20</v>
      </c>
      <c r="F188" s="1" t="s">
        <v>126</v>
      </c>
      <c r="G188" s="62" t="s">
        <v>140</v>
      </c>
      <c r="H188" s="56" t="s">
        <v>200</v>
      </c>
      <c r="I188" s="110" t="s">
        <v>72</v>
      </c>
      <c r="J188" s="100">
        <v>1000000</v>
      </c>
      <c r="K188" s="100"/>
      <c r="L188" s="100"/>
      <c r="M188" s="100"/>
      <c r="N188" s="100"/>
      <c r="O188" s="100"/>
      <c r="P188" s="100">
        <f t="shared" si="286"/>
        <v>1000000</v>
      </c>
      <c r="Q188" s="100">
        <f t="shared" si="287"/>
        <v>0</v>
      </c>
      <c r="R188" s="100">
        <f t="shared" si="288"/>
        <v>0</v>
      </c>
      <c r="S188" s="100"/>
      <c r="T188" s="100"/>
      <c r="U188" s="100"/>
      <c r="V188" s="100">
        <f t="shared" si="268"/>
        <v>1000000</v>
      </c>
      <c r="W188" s="100">
        <f t="shared" si="269"/>
        <v>0</v>
      </c>
      <c r="X188" s="100">
        <f t="shared" si="270"/>
        <v>0</v>
      </c>
      <c r="Y188" s="100"/>
      <c r="Z188" s="100"/>
      <c r="AA188" s="100"/>
      <c r="AB188" s="100">
        <f t="shared" si="272"/>
        <v>1000000</v>
      </c>
      <c r="AC188" s="100">
        <f t="shared" si="273"/>
        <v>0</v>
      </c>
      <c r="AD188" s="100">
        <f t="shared" si="274"/>
        <v>0</v>
      </c>
    </row>
    <row r="189" spans="1:30" s="81" customFormat="1" ht="39.6">
      <c r="A189" s="2" t="s">
        <v>287</v>
      </c>
      <c r="B189" s="62" t="s">
        <v>40</v>
      </c>
      <c r="C189" s="1" t="s">
        <v>2</v>
      </c>
      <c r="D189" s="1" t="s">
        <v>17</v>
      </c>
      <c r="E189" s="1" t="s">
        <v>20</v>
      </c>
      <c r="F189" s="1" t="s">
        <v>126</v>
      </c>
      <c r="G189" s="1" t="s">
        <v>140</v>
      </c>
      <c r="H189" s="1" t="s">
        <v>147</v>
      </c>
      <c r="I189" s="13"/>
      <c r="J189" s="100">
        <f>J190</f>
        <v>49050</v>
      </c>
      <c r="K189" s="100">
        <f t="shared" ref="K189:O190" si="291">K190</f>
        <v>51012</v>
      </c>
      <c r="L189" s="100">
        <f t="shared" si="291"/>
        <v>53052.480000000003</v>
      </c>
      <c r="M189" s="100">
        <f t="shared" si="291"/>
        <v>0</v>
      </c>
      <c r="N189" s="100">
        <f t="shared" si="291"/>
        <v>0</v>
      </c>
      <c r="O189" s="100">
        <f t="shared" si="291"/>
        <v>0</v>
      </c>
      <c r="P189" s="100">
        <f t="shared" si="286"/>
        <v>49050</v>
      </c>
      <c r="Q189" s="100">
        <f t="shared" si="287"/>
        <v>51012</v>
      </c>
      <c r="R189" s="100">
        <f t="shared" si="288"/>
        <v>53052.480000000003</v>
      </c>
      <c r="S189" s="100">
        <f t="shared" ref="S189:U190" si="292">S190</f>
        <v>0</v>
      </c>
      <c r="T189" s="100">
        <f t="shared" si="292"/>
        <v>0</v>
      </c>
      <c r="U189" s="100">
        <f t="shared" si="292"/>
        <v>0</v>
      </c>
      <c r="V189" s="100">
        <f t="shared" si="268"/>
        <v>49050</v>
      </c>
      <c r="W189" s="100">
        <f t="shared" si="269"/>
        <v>51012</v>
      </c>
      <c r="X189" s="100">
        <f t="shared" si="270"/>
        <v>53052.480000000003</v>
      </c>
      <c r="Y189" s="100">
        <f t="shared" ref="Y189:AA190" si="293">Y190</f>
        <v>0</v>
      </c>
      <c r="Z189" s="100">
        <f t="shared" si="293"/>
        <v>0</v>
      </c>
      <c r="AA189" s="100">
        <f t="shared" si="293"/>
        <v>0</v>
      </c>
      <c r="AB189" s="100">
        <f t="shared" si="272"/>
        <v>49050</v>
      </c>
      <c r="AC189" s="100">
        <f t="shared" si="273"/>
        <v>51012</v>
      </c>
      <c r="AD189" s="100">
        <f t="shared" si="274"/>
        <v>53052.480000000003</v>
      </c>
    </row>
    <row r="190" spans="1:30" s="81" customFormat="1" ht="26.4">
      <c r="A190" s="7" t="s">
        <v>70</v>
      </c>
      <c r="B190" s="62" t="s">
        <v>40</v>
      </c>
      <c r="C190" s="1" t="s">
        <v>2</v>
      </c>
      <c r="D190" s="1" t="s">
        <v>17</v>
      </c>
      <c r="E190" s="1" t="s">
        <v>20</v>
      </c>
      <c r="F190" s="1" t="s">
        <v>126</v>
      </c>
      <c r="G190" s="1" t="s">
        <v>140</v>
      </c>
      <c r="H190" s="1" t="s">
        <v>147</v>
      </c>
      <c r="I190" s="13" t="s">
        <v>69</v>
      </c>
      <c r="J190" s="100">
        <f>J191</f>
        <v>49050</v>
      </c>
      <c r="K190" s="100">
        <f t="shared" si="291"/>
        <v>51012</v>
      </c>
      <c r="L190" s="100">
        <f t="shared" si="291"/>
        <v>53052.480000000003</v>
      </c>
      <c r="M190" s="100">
        <f t="shared" si="291"/>
        <v>0</v>
      </c>
      <c r="N190" s="100">
        <f t="shared" si="291"/>
        <v>0</v>
      </c>
      <c r="O190" s="100">
        <f t="shared" si="291"/>
        <v>0</v>
      </c>
      <c r="P190" s="100">
        <f t="shared" si="286"/>
        <v>49050</v>
      </c>
      <c r="Q190" s="100">
        <f t="shared" si="287"/>
        <v>51012</v>
      </c>
      <c r="R190" s="100">
        <f t="shared" si="288"/>
        <v>53052.480000000003</v>
      </c>
      <c r="S190" s="100">
        <f t="shared" si="292"/>
        <v>0</v>
      </c>
      <c r="T190" s="100">
        <f t="shared" si="292"/>
        <v>0</v>
      </c>
      <c r="U190" s="100">
        <f t="shared" si="292"/>
        <v>0</v>
      </c>
      <c r="V190" s="100">
        <f t="shared" si="268"/>
        <v>49050</v>
      </c>
      <c r="W190" s="100">
        <f t="shared" si="269"/>
        <v>51012</v>
      </c>
      <c r="X190" s="100">
        <f t="shared" si="270"/>
        <v>53052.480000000003</v>
      </c>
      <c r="Y190" s="100">
        <f t="shared" si="293"/>
        <v>0</v>
      </c>
      <c r="Z190" s="100">
        <f t="shared" si="293"/>
        <v>0</v>
      </c>
      <c r="AA190" s="100">
        <f t="shared" si="293"/>
        <v>0</v>
      </c>
      <c r="AB190" s="100">
        <f t="shared" si="272"/>
        <v>49050</v>
      </c>
      <c r="AC190" s="100">
        <f t="shared" si="273"/>
        <v>51012</v>
      </c>
      <c r="AD190" s="100">
        <f t="shared" si="274"/>
        <v>53052.480000000003</v>
      </c>
    </row>
    <row r="191" spans="1:30" s="81" customFormat="1">
      <c r="A191" s="11" t="s">
        <v>73</v>
      </c>
      <c r="B191" s="62" t="s">
        <v>40</v>
      </c>
      <c r="C191" s="1" t="s">
        <v>2</v>
      </c>
      <c r="D191" s="1" t="s">
        <v>17</v>
      </c>
      <c r="E191" s="1" t="s">
        <v>20</v>
      </c>
      <c r="F191" s="1" t="s">
        <v>126</v>
      </c>
      <c r="G191" s="1" t="s">
        <v>140</v>
      </c>
      <c r="H191" s="1" t="s">
        <v>147</v>
      </c>
      <c r="I191" s="13" t="s">
        <v>72</v>
      </c>
      <c r="J191" s="100">
        <v>49050</v>
      </c>
      <c r="K191" s="100">
        <v>51012</v>
      </c>
      <c r="L191" s="100">
        <v>53052.480000000003</v>
      </c>
      <c r="M191" s="100"/>
      <c r="N191" s="100"/>
      <c r="O191" s="100"/>
      <c r="P191" s="100">
        <f t="shared" si="286"/>
        <v>49050</v>
      </c>
      <c r="Q191" s="100">
        <f t="shared" si="287"/>
        <v>51012</v>
      </c>
      <c r="R191" s="100">
        <f t="shared" si="288"/>
        <v>53052.480000000003</v>
      </c>
      <c r="S191" s="100"/>
      <c r="T191" s="100"/>
      <c r="U191" s="100"/>
      <c r="V191" s="100">
        <f t="shared" si="268"/>
        <v>49050</v>
      </c>
      <c r="W191" s="100">
        <f t="shared" si="269"/>
        <v>51012</v>
      </c>
      <c r="X191" s="100">
        <f t="shared" si="270"/>
        <v>53052.480000000003</v>
      </c>
      <c r="Y191" s="100"/>
      <c r="Z191" s="100"/>
      <c r="AA191" s="100"/>
      <c r="AB191" s="100">
        <f t="shared" si="272"/>
        <v>49050</v>
      </c>
      <c r="AC191" s="100">
        <f t="shared" si="273"/>
        <v>51012</v>
      </c>
      <c r="AD191" s="100">
        <f t="shared" si="274"/>
        <v>53052.480000000003</v>
      </c>
    </row>
    <row r="192" spans="1:30" s="81" customFormat="1">
      <c r="A192" s="11" t="s">
        <v>431</v>
      </c>
      <c r="B192" s="10" t="s">
        <v>40</v>
      </c>
      <c r="C192" s="1" t="s">
        <v>2</v>
      </c>
      <c r="D192" s="1" t="s">
        <v>17</v>
      </c>
      <c r="E192" s="1" t="s">
        <v>20</v>
      </c>
      <c r="F192" s="1" t="s">
        <v>126</v>
      </c>
      <c r="G192" s="1" t="s">
        <v>140</v>
      </c>
      <c r="H192" s="1" t="s">
        <v>432</v>
      </c>
      <c r="I192" s="13"/>
      <c r="J192" s="100"/>
      <c r="K192" s="100"/>
      <c r="L192" s="100"/>
      <c r="M192" s="100"/>
      <c r="N192" s="100"/>
      <c r="O192" s="100"/>
      <c r="P192" s="100"/>
      <c r="Q192" s="100"/>
      <c r="R192" s="100"/>
      <c r="S192" s="100">
        <f>S193</f>
        <v>0</v>
      </c>
      <c r="T192" s="100">
        <f t="shared" ref="T192:U193" si="294">T193</f>
        <v>78714252.879999995</v>
      </c>
      <c r="U192" s="100">
        <f t="shared" si="294"/>
        <v>0</v>
      </c>
      <c r="V192" s="100">
        <f t="shared" si="268"/>
        <v>0</v>
      </c>
      <c r="W192" s="100">
        <f t="shared" si="269"/>
        <v>78714252.879999995</v>
      </c>
      <c r="X192" s="100">
        <f t="shared" si="270"/>
        <v>0</v>
      </c>
      <c r="Y192" s="100">
        <f>Y193</f>
        <v>0</v>
      </c>
      <c r="Z192" s="100">
        <f t="shared" ref="Z192:AA193" si="295">Z193</f>
        <v>0</v>
      </c>
      <c r="AA192" s="100">
        <f t="shared" si="295"/>
        <v>0</v>
      </c>
      <c r="AB192" s="100">
        <f t="shared" si="272"/>
        <v>0</v>
      </c>
      <c r="AC192" s="100">
        <f t="shared" si="273"/>
        <v>78714252.879999995</v>
      </c>
      <c r="AD192" s="100">
        <f t="shared" si="274"/>
        <v>0</v>
      </c>
    </row>
    <row r="193" spans="1:30" s="81" customFormat="1" ht="26.4">
      <c r="A193" s="7" t="s">
        <v>70</v>
      </c>
      <c r="B193" s="10" t="s">
        <v>40</v>
      </c>
      <c r="C193" s="1" t="s">
        <v>2</v>
      </c>
      <c r="D193" s="1" t="s">
        <v>17</v>
      </c>
      <c r="E193" s="1" t="s">
        <v>20</v>
      </c>
      <c r="F193" s="1" t="s">
        <v>126</v>
      </c>
      <c r="G193" s="1" t="s">
        <v>140</v>
      </c>
      <c r="H193" s="1" t="s">
        <v>432</v>
      </c>
      <c r="I193" s="13" t="s">
        <v>69</v>
      </c>
      <c r="J193" s="100"/>
      <c r="K193" s="100"/>
      <c r="L193" s="100"/>
      <c r="M193" s="100"/>
      <c r="N193" s="100"/>
      <c r="O193" s="100"/>
      <c r="P193" s="100"/>
      <c r="Q193" s="100"/>
      <c r="R193" s="100"/>
      <c r="S193" s="100">
        <f>S194</f>
        <v>0</v>
      </c>
      <c r="T193" s="100">
        <f t="shared" si="294"/>
        <v>78714252.879999995</v>
      </c>
      <c r="U193" s="100">
        <f t="shared" si="294"/>
        <v>0</v>
      </c>
      <c r="V193" s="100">
        <f t="shared" si="268"/>
        <v>0</v>
      </c>
      <c r="W193" s="100">
        <f t="shared" si="269"/>
        <v>78714252.879999995</v>
      </c>
      <c r="X193" s="100">
        <f t="shared" si="270"/>
        <v>0</v>
      </c>
      <c r="Y193" s="100">
        <f>Y194</f>
        <v>0</v>
      </c>
      <c r="Z193" s="100">
        <f t="shared" si="295"/>
        <v>0</v>
      </c>
      <c r="AA193" s="100">
        <f t="shared" si="295"/>
        <v>0</v>
      </c>
      <c r="AB193" s="100">
        <f t="shared" si="272"/>
        <v>0</v>
      </c>
      <c r="AC193" s="100">
        <f t="shared" si="273"/>
        <v>78714252.879999995</v>
      </c>
      <c r="AD193" s="100">
        <f t="shared" si="274"/>
        <v>0</v>
      </c>
    </row>
    <row r="194" spans="1:30" s="81" customFormat="1">
      <c r="A194" s="11" t="s">
        <v>73</v>
      </c>
      <c r="B194" s="10" t="s">
        <v>40</v>
      </c>
      <c r="C194" s="1" t="s">
        <v>2</v>
      </c>
      <c r="D194" s="1" t="s">
        <v>17</v>
      </c>
      <c r="E194" s="1" t="s">
        <v>20</v>
      </c>
      <c r="F194" s="1" t="s">
        <v>126</v>
      </c>
      <c r="G194" s="1" t="s">
        <v>140</v>
      </c>
      <c r="H194" s="1" t="s">
        <v>432</v>
      </c>
      <c r="I194" s="13" t="s">
        <v>72</v>
      </c>
      <c r="J194" s="100"/>
      <c r="K194" s="100"/>
      <c r="L194" s="100"/>
      <c r="M194" s="100"/>
      <c r="N194" s="100"/>
      <c r="O194" s="100"/>
      <c r="P194" s="100"/>
      <c r="Q194" s="100"/>
      <c r="R194" s="100"/>
      <c r="S194" s="100"/>
      <c r="T194" s="100">
        <v>78714252.879999995</v>
      </c>
      <c r="U194" s="100"/>
      <c r="V194" s="100">
        <f t="shared" si="268"/>
        <v>0</v>
      </c>
      <c r="W194" s="100">
        <f t="shared" si="269"/>
        <v>78714252.879999995</v>
      </c>
      <c r="X194" s="100">
        <f t="shared" si="270"/>
        <v>0</v>
      </c>
      <c r="Y194" s="100"/>
      <c r="Z194" s="100"/>
      <c r="AA194" s="100"/>
      <c r="AB194" s="100">
        <f t="shared" si="272"/>
        <v>0</v>
      </c>
      <c r="AC194" s="100">
        <f t="shared" si="273"/>
        <v>78714252.879999995</v>
      </c>
      <c r="AD194" s="100">
        <f t="shared" si="274"/>
        <v>0</v>
      </c>
    </row>
    <row r="195" spans="1:30" s="81" customFormat="1" ht="79.2">
      <c r="A195" s="11" t="s">
        <v>341</v>
      </c>
      <c r="B195" s="62" t="s">
        <v>40</v>
      </c>
      <c r="C195" s="1" t="s">
        <v>2</v>
      </c>
      <c r="D195" s="1" t="s">
        <v>17</v>
      </c>
      <c r="E195" s="1" t="s">
        <v>20</v>
      </c>
      <c r="F195" s="1" t="s">
        <v>126</v>
      </c>
      <c r="G195" s="1" t="s">
        <v>392</v>
      </c>
      <c r="H195" s="1" t="s">
        <v>403</v>
      </c>
      <c r="I195" s="13"/>
      <c r="J195" s="100">
        <f>J196</f>
        <v>24164078.399999999</v>
      </c>
      <c r="K195" s="100">
        <f t="shared" ref="K195:O196" si="296">K196</f>
        <v>23837536.800000001</v>
      </c>
      <c r="L195" s="100">
        <f t="shared" si="296"/>
        <v>23837536.800000001</v>
      </c>
      <c r="M195" s="100">
        <f t="shared" si="296"/>
        <v>928065.6</v>
      </c>
      <c r="N195" s="100">
        <f t="shared" si="296"/>
        <v>910879.2</v>
      </c>
      <c r="O195" s="100">
        <f t="shared" si="296"/>
        <v>910879.2</v>
      </c>
      <c r="P195" s="100">
        <f t="shared" si="286"/>
        <v>25092144</v>
      </c>
      <c r="Q195" s="100">
        <f t="shared" si="287"/>
        <v>24748416</v>
      </c>
      <c r="R195" s="100">
        <f t="shared" si="288"/>
        <v>24748416</v>
      </c>
      <c r="S195" s="100">
        <f t="shared" ref="S195:U196" si="297">S196</f>
        <v>0</v>
      </c>
      <c r="T195" s="100">
        <f t="shared" si="297"/>
        <v>0</v>
      </c>
      <c r="U195" s="100">
        <f t="shared" si="297"/>
        <v>0</v>
      </c>
      <c r="V195" s="100">
        <f t="shared" si="268"/>
        <v>25092144</v>
      </c>
      <c r="W195" s="100">
        <f t="shared" si="269"/>
        <v>24748416</v>
      </c>
      <c r="X195" s="100">
        <f t="shared" si="270"/>
        <v>24748416</v>
      </c>
      <c r="Y195" s="100">
        <f t="shared" ref="Y195:AA196" si="298">Y196</f>
        <v>0</v>
      </c>
      <c r="Z195" s="100">
        <f t="shared" si="298"/>
        <v>0</v>
      </c>
      <c r="AA195" s="100">
        <f t="shared" si="298"/>
        <v>0</v>
      </c>
      <c r="AB195" s="100">
        <f t="shared" si="272"/>
        <v>25092144</v>
      </c>
      <c r="AC195" s="100">
        <f t="shared" si="273"/>
        <v>24748416</v>
      </c>
      <c r="AD195" s="100">
        <f t="shared" si="274"/>
        <v>24748416</v>
      </c>
    </row>
    <row r="196" spans="1:30" s="81" customFormat="1" ht="26.4">
      <c r="A196" s="7" t="s">
        <v>70</v>
      </c>
      <c r="B196" s="62" t="s">
        <v>40</v>
      </c>
      <c r="C196" s="1" t="s">
        <v>2</v>
      </c>
      <c r="D196" s="1" t="s">
        <v>17</v>
      </c>
      <c r="E196" s="1" t="s">
        <v>20</v>
      </c>
      <c r="F196" s="1" t="s">
        <v>126</v>
      </c>
      <c r="G196" s="1" t="s">
        <v>392</v>
      </c>
      <c r="H196" s="1" t="s">
        <v>403</v>
      </c>
      <c r="I196" s="13" t="s">
        <v>69</v>
      </c>
      <c r="J196" s="100">
        <f>J197</f>
        <v>24164078.399999999</v>
      </c>
      <c r="K196" s="100">
        <f t="shared" si="296"/>
        <v>23837536.800000001</v>
      </c>
      <c r="L196" s="100">
        <f t="shared" si="296"/>
        <v>23837536.800000001</v>
      </c>
      <c r="M196" s="100">
        <f t="shared" si="296"/>
        <v>928065.6</v>
      </c>
      <c r="N196" s="100">
        <f t="shared" si="296"/>
        <v>910879.2</v>
      </c>
      <c r="O196" s="100">
        <f t="shared" si="296"/>
        <v>910879.2</v>
      </c>
      <c r="P196" s="100">
        <f t="shared" si="286"/>
        <v>25092144</v>
      </c>
      <c r="Q196" s="100">
        <f t="shared" si="287"/>
        <v>24748416</v>
      </c>
      <c r="R196" s="100">
        <f t="shared" si="288"/>
        <v>24748416</v>
      </c>
      <c r="S196" s="100">
        <f t="shared" si="297"/>
        <v>0</v>
      </c>
      <c r="T196" s="100">
        <f t="shared" si="297"/>
        <v>0</v>
      </c>
      <c r="U196" s="100">
        <f t="shared" si="297"/>
        <v>0</v>
      </c>
      <c r="V196" s="100">
        <f t="shared" si="268"/>
        <v>25092144</v>
      </c>
      <c r="W196" s="100">
        <f t="shared" si="269"/>
        <v>24748416</v>
      </c>
      <c r="X196" s="100">
        <f t="shared" si="270"/>
        <v>24748416</v>
      </c>
      <c r="Y196" s="100">
        <f t="shared" si="298"/>
        <v>0</v>
      </c>
      <c r="Z196" s="100">
        <f t="shared" si="298"/>
        <v>0</v>
      </c>
      <c r="AA196" s="100">
        <f t="shared" si="298"/>
        <v>0</v>
      </c>
      <c r="AB196" s="100">
        <f t="shared" si="272"/>
        <v>25092144</v>
      </c>
      <c r="AC196" s="100">
        <f t="shared" si="273"/>
        <v>24748416</v>
      </c>
      <c r="AD196" s="100">
        <f t="shared" si="274"/>
        <v>24748416</v>
      </c>
    </row>
    <row r="197" spans="1:30">
      <c r="A197" s="11" t="s">
        <v>73</v>
      </c>
      <c r="B197" s="62" t="s">
        <v>40</v>
      </c>
      <c r="C197" s="1" t="s">
        <v>2</v>
      </c>
      <c r="D197" s="1" t="s">
        <v>17</v>
      </c>
      <c r="E197" s="1" t="s">
        <v>20</v>
      </c>
      <c r="F197" s="1" t="s">
        <v>126</v>
      </c>
      <c r="G197" s="1" t="s">
        <v>392</v>
      </c>
      <c r="H197" s="1" t="s">
        <v>403</v>
      </c>
      <c r="I197" s="13" t="s">
        <v>72</v>
      </c>
      <c r="J197" s="100">
        <v>24164078.399999999</v>
      </c>
      <c r="K197" s="100">
        <v>23837536.800000001</v>
      </c>
      <c r="L197" s="100">
        <v>23837536.800000001</v>
      </c>
      <c r="M197" s="100">
        <v>928065.6</v>
      </c>
      <c r="N197" s="100">
        <v>910879.2</v>
      </c>
      <c r="O197" s="100">
        <v>910879.2</v>
      </c>
      <c r="P197" s="100">
        <f t="shared" si="286"/>
        <v>25092144</v>
      </c>
      <c r="Q197" s="100">
        <f t="shared" si="287"/>
        <v>24748416</v>
      </c>
      <c r="R197" s="100">
        <f t="shared" si="288"/>
        <v>24748416</v>
      </c>
      <c r="S197" s="100"/>
      <c r="T197" s="100"/>
      <c r="U197" s="100"/>
      <c r="V197" s="100">
        <f t="shared" si="268"/>
        <v>25092144</v>
      </c>
      <c r="W197" s="100">
        <f t="shared" si="269"/>
        <v>24748416</v>
      </c>
      <c r="X197" s="100">
        <f t="shared" si="270"/>
        <v>24748416</v>
      </c>
      <c r="Y197" s="100"/>
      <c r="Z197" s="100"/>
      <c r="AA197" s="100"/>
      <c r="AB197" s="100">
        <f t="shared" si="272"/>
        <v>25092144</v>
      </c>
      <c r="AC197" s="100">
        <f t="shared" si="273"/>
        <v>24748416</v>
      </c>
      <c r="AD197" s="100">
        <f t="shared" si="274"/>
        <v>24748416</v>
      </c>
    </row>
    <row r="198" spans="1:30" ht="66">
      <c r="A198" s="11" t="s">
        <v>241</v>
      </c>
      <c r="B198" s="62" t="s">
        <v>40</v>
      </c>
      <c r="C198" s="1" t="s">
        <v>2</v>
      </c>
      <c r="D198" s="1" t="s">
        <v>17</v>
      </c>
      <c r="E198" s="1" t="s">
        <v>20</v>
      </c>
      <c r="F198" s="1" t="s">
        <v>126</v>
      </c>
      <c r="G198" s="62" t="s">
        <v>140</v>
      </c>
      <c r="H198" s="56" t="s">
        <v>342</v>
      </c>
      <c r="I198" s="88"/>
      <c r="J198" s="100">
        <f>J199</f>
        <v>7929771.1200000001</v>
      </c>
      <c r="K198" s="100">
        <f t="shared" ref="K198:O199" si="299">K199</f>
        <v>10496065.560000001</v>
      </c>
      <c r="L198" s="100">
        <f t="shared" si="299"/>
        <v>10921108.18</v>
      </c>
      <c r="M198" s="100">
        <f t="shared" si="299"/>
        <v>-563592.12</v>
      </c>
      <c r="N198" s="100">
        <f t="shared" si="299"/>
        <v>0</v>
      </c>
      <c r="O198" s="100">
        <f t="shared" si="299"/>
        <v>0</v>
      </c>
      <c r="P198" s="100">
        <f t="shared" si="286"/>
        <v>7366179</v>
      </c>
      <c r="Q198" s="100">
        <f t="shared" si="287"/>
        <v>10496065.560000001</v>
      </c>
      <c r="R198" s="100">
        <f t="shared" si="288"/>
        <v>10921108.18</v>
      </c>
      <c r="S198" s="100">
        <f t="shared" ref="S198:U199" si="300">S199</f>
        <v>0</v>
      </c>
      <c r="T198" s="100">
        <f t="shared" si="300"/>
        <v>0</v>
      </c>
      <c r="U198" s="100">
        <f t="shared" si="300"/>
        <v>0</v>
      </c>
      <c r="V198" s="100">
        <f t="shared" si="268"/>
        <v>7366179</v>
      </c>
      <c r="W198" s="100">
        <f t="shared" si="269"/>
        <v>10496065.560000001</v>
      </c>
      <c r="X198" s="100">
        <f t="shared" si="270"/>
        <v>10921108.18</v>
      </c>
      <c r="Y198" s="100">
        <f t="shared" ref="Y198:AA199" si="301">Y199</f>
        <v>0</v>
      </c>
      <c r="Z198" s="100">
        <f t="shared" si="301"/>
        <v>0</v>
      </c>
      <c r="AA198" s="100">
        <f t="shared" si="301"/>
        <v>0</v>
      </c>
      <c r="AB198" s="100">
        <f t="shared" si="272"/>
        <v>7366179</v>
      </c>
      <c r="AC198" s="100">
        <f t="shared" si="273"/>
        <v>10496065.560000001</v>
      </c>
      <c r="AD198" s="100">
        <f t="shared" si="274"/>
        <v>10921108.18</v>
      </c>
    </row>
    <row r="199" spans="1:30" ht="26.4">
      <c r="A199" s="7" t="s">
        <v>70</v>
      </c>
      <c r="B199" s="62" t="s">
        <v>40</v>
      </c>
      <c r="C199" s="1" t="s">
        <v>2</v>
      </c>
      <c r="D199" s="1" t="s">
        <v>17</v>
      </c>
      <c r="E199" s="1" t="s">
        <v>20</v>
      </c>
      <c r="F199" s="1" t="s">
        <v>126</v>
      </c>
      <c r="G199" s="62" t="s">
        <v>140</v>
      </c>
      <c r="H199" s="56" t="s">
        <v>342</v>
      </c>
      <c r="I199" s="110" t="s">
        <v>69</v>
      </c>
      <c r="J199" s="100">
        <f>J200</f>
        <v>7929771.1200000001</v>
      </c>
      <c r="K199" s="100">
        <f t="shared" si="299"/>
        <v>10496065.560000001</v>
      </c>
      <c r="L199" s="100">
        <f t="shared" si="299"/>
        <v>10921108.18</v>
      </c>
      <c r="M199" s="100">
        <f t="shared" si="299"/>
        <v>-563592.12</v>
      </c>
      <c r="N199" s="100">
        <f t="shared" si="299"/>
        <v>0</v>
      </c>
      <c r="O199" s="100">
        <f t="shared" si="299"/>
        <v>0</v>
      </c>
      <c r="P199" s="100">
        <f t="shared" si="286"/>
        <v>7366179</v>
      </c>
      <c r="Q199" s="100">
        <f t="shared" si="287"/>
        <v>10496065.560000001</v>
      </c>
      <c r="R199" s="100">
        <f t="shared" si="288"/>
        <v>10921108.18</v>
      </c>
      <c r="S199" s="100">
        <f t="shared" si="300"/>
        <v>0</v>
      </c>
      <c r="T199" s="100">
        <f t="shared" si="300"/>
        <v>0</v>
      </c>
      <c r="U199" s="100">
        <f t="shared" si="300"/>
        <v>0</v>
      </c>
      <c r="V199" s="100">
        <f t="shared" si="268"/>
        <v>7366179</v>
      </c>
      <c r="W199" s="100">
        <f t="shared" si="269"/>
        <v>10496065.560000001</v>
      </c>
      <c r="X199" s="100">
        <f t="shared" si="270"/>
        <v>10921108.18</v>
      </c>
      <c r="Y199" s="100">
        <f t="shared" si="301"/>
        <v>0</v>
      </c>
      <c r="Z199" s="100">
        <f t="shared" si="301"/>
        <v>0</v>
      </c>
      <c r="AA199" s="100">
        <f t="shared" si="301"/>
        <v>0</v>
      </c>
      <c r="AB199" s="100">
        <f t="shared" si="272"/>
        <v>7366179</v>
      </c>
      <c r="AC199" s="100">
        <f t="shared" si="273"/>
        <v>10496065.560000001</v>
      </c>
      <c r="AD199" s="100">
        <f t="shared" si="274"/>
        <v>10921108.18</v>
      </c>
    </row>
    <row r="200" spans="1:30" s="81" customFormat="1">
      <c r="A200" s="11" t="s">
        <v>73</v>
      </c>
      <c r="B200" s="62" t="s">
        <v>40</v>
      </c>
      <c r="C200" s="1" t="s">
        <v>2</v>
      </c>
      <c r="D200" s="1" t="s">
        <v>17</v>
      </c>
      <c r="E200" s="1" t="s">
        <v>20</v>
      </c>
      <c r="F200" s="1" t="s">
        <v>126</v>
      </c>
      <c r="G200" s="62" t="s">
        <v>140</v>
      </c>
      <c r="H200" s="56" t="s">
        <v>342</v>
      </c>
      <c r="I200" s="110" t="s">
        <v>72</v>
      </c>
      <c r="J200" s="100">
        <v>7929771.1200000001</v>
      </c>
      <c r="K200" s="100">
        <v>10496065.560000001</v>
      </c>
      <c r="L200" s="100">
        <v>10921108.18</v>
      </c>
      <c r="M200" s="100">
        <v>-563592.12</v>
      </c>
      <c r="N200" s="100"/>
      <c r="O200" s="100"/>
      <c r="P200" s="100">
        <f t="shared" si="286"/>
        <v>7366179</v>
      </c>
      <c r="Q200" s="100">
        <f t="shared" si="287"/>
        <v>10496065.560000001</v>
      </c>
      <c r="R200" s="100">
        <f t="shared" si="288"/>
        <v>10921108.18</v>
      </c>
      <c r="S200" s="100"/>
      <c r="T200" s="100"/>
      <c r="U200" s="100"/>
      <c r="V200" s="100">
        <f t="shared" si="268"/>
        <v>7366179</v>
      </c>
      <c r="W200" s="100">
        <f t="shared" si="269"/>
        <v>10496065.560000001</v>
      </c>
      <c r="X200" s="100">
        <f t="shared" si="270"/>
        <v>10921108.18</v>
      </c>
      <c r="Y200" s="100"/>
      <c r="Z200" s="100"/>
      <c r="AA200" s="100"/>
      <c r="AB200" s="100">
        <f t="shared" si="272"/>
        <v>7366179</v>
      </c>
      <c r="AC200" s="100">
        <f t="shared" si="273"/>
        <v>10496065.560000001</v>
      </c>
      <c r="AD200" s="100">
        <f t="shared" si="274"/>
        <v>10921108.18</v>
      </c>
    </row>
    <row r="201" spans="1:30" s="81" customFormat="1" ht="26.4">
      <c r="A201" s="7" t="s">
        <v>296</v>
      </c>
      <c r="B201" s="62" t="s">
        <v>40</v>
      </c>
      <c r="C201" s="1" t="s">
        <v>2</v>
      </c>
      <c r="D201" s="1" t="s">
        <v>17</v>
      </c>
      <c r="E201" s="1" t="s">
        <v>20</v>
      </c>
      <c r="F201" s="1" t="s">
        <v>126</v>
      </c>
      <c r="G201" s="1" t="s">
        <v>140</v>
      </c>
      <c r="H201" s="1" t="s">
        <v>338</v>
      </c>
      <c r="I201" s="13"/>
      <c r="J201" s="100">
        <f>J202</f>
        <v>182202200</v>
      </c>
      <c r="K201" s="100">
        <f t="shared" ref="K201:O202" si="302">K202</f>
        <v>181983600</v>
      </c>
      <c r="L201" s="100">
        <f t="shared" si="302"/>
        <v>183619200</v>
      </c>
      <c r="M201" s="100">
        <f t="shared" si="302"/>
        <v>0</v>
      </c>
      <c r="N201" s="100">
        <f t="shared" si="302"/>
        <v>0</v>
      </c>
      <c r="O201" s="100">
        <f t="shared" si="302"/>
        <v>0</v>
      </c>
      <c r="P201" s="100">
        <f t="shared" si="286"/>
        <v>182202200</v>
      </c>
      <c r="Q201" s="100">
        <f t="shared" si="287"/>
        <v>181983600</v>
      </c>
      <c r="R201" s="100">
        <f t="shared" si="288"/>
        <v>183619200</v>
      </c>
      <c r="S201" s="100">
        <f t="shared" ref="S201:U202" si="303">S202</f>
        <v>0</v>
      </c>
      <c r="T201" s="100">
        <f t="shared" si="303"/>
        <v>0</v>
      </c>
      <c r="U201" s="100">
        <f t="shared" si="303"/>
        <v>0</v>
      </c>
      <c r="V201" s="100">
        <f t="shared" si="268"/>
        <v>182202200</v>
      </c>
      <c r="W201" s="100">
        <f t="shared" si="269"/>
        <v>181983600</v>
      </c>
      <c r="X201" s="100">
        <f t="shared" si="270"/>
        <v>183619200</v>
      </c>
      <c r="Y201" s="100">
        <f t="shared" ref="Y201:AA202" si="304">Y202</f>
        <v>9077240</v>
      </c>
      <c r="Z201" s="100">
        <f t="shared" si="304"/>
        <v>0</v>
      </c>
      <c r="AA201" s="100">
        <f t="shared" si="304"/>
        <v>0</v>
      </c>
      <c r="AB201" s="100">
        <f t="shared" si="272"/>
        <v>191279440</v>
      </c>
      <c r="AC201" s="100">
        <f t="shared" si="273"/>
        <v>181983600</v>
      </c>
      <c r="AD201" s="100">
        <f t="shared" si="274"/>
        <v>183619200</v>
      </c>
    </row>
    <row r="202" spans="1:30" s="81" customFormat="1" ht="26.4">
      <c r="A202" s="7" t="s">
        <v>70</v>
      </c>
      <c r="B202" s="62" t="s">
        <v>40</v>
      </c>
      <c r="C202" s="1" t="s">
        <v>2</v>
      </c>
      <c r="D202" s="1" t="s">
        <v>17</v>
      </c>
      <c r="E202" s="1" t="s">
        <v>20</v>
      </c>
      <c r="F202" s="1" t="s">
        <v>126</v>
      </c>
      <c r="G202" s="1" t="s">
        <v>140</v>
      </c>
      <c r="H202" s="1" t="s">
        <v>338</v>
      </c>
      <c r="I202" s="13" t="s">
        <v>69</v>
      </c>
      <c r="J202" s="100">
        <f>J203</f>
        <v>182202200</v>
      </c>
      <c r="K202" s="100">
        <f t="shared" si="302"/>
        <v>181983600</v>
      </c>
      <c r="L202" s="100">
        <f t="shared" si="302"/>
        <v>183619200</v>
      </c>
      <c r="M202" s="100">
        <f t="shared" si="302"/>
        <v>0</v>
      </c>
      <c r="N202" s="100">
        <f t="shared" si="302"/>
        <v>0</v>
      </c>
      <c r="O202" s="100">
        <f t="shared" si="302"/>
        <v>0</v>
      </c>
      <c r="P202" s="100">
        <f t="shared" si="286"/>
        <v>182202200</v>
      </c>
      <c r="Q202" s="100">
        <f t="shared" si="287"/>
        <v>181983600</v>
      </c>
      <c r="R202" s="100">
        <f t="shared" si="288"/>
        <v>183619200</v>
      </c>
      <c r="S202" s="100">
        <f t="shared" si="303"/>
        <v>0</v>
      </c>
      <c r="T202" s="100">
        <f t="shared" si="303"/>
        <v>0</v>
      </c>
      <c r="U202" s="100">
        <f t="shared" si="303"/>
        <v>0</v>
      </c>
      <c r="V202" s="100">
        <f t="shared" si="268"/>
        <v>182202200</v>
      </c>
      <c r="W202" s="100">
        <f t="shared" si="269"/>
        <v>181983600</v>
      </c>
      <c r="X202" s="100">
        <f t="shared" si="270"/>
        <v>183619200</v>
      </c>
      <c r="Y202" s="100">
        <f t="shared" si="304"/>
        <v>9077240</v>
      </c>
      <c r="Z202" s="100">
        <f t="shared" si="304"/>
        <v>0</v>
      </c>
      <c r="AA202" s="100">
        <f t="shared" si="304"/>
        <v>0</v>
      </c>
      <c r="AB202" s="100">
        <f t="shared" si="272"/>
        <v>191279440</v>
      </c>
      <c r="AC202" s="100">
        <f t="shared" si="273"/>
        <v>181983600</v>
      </c>
      <c r="AD202" s="100">
        <f t="shared" si="274"/>
        <v>183619200</v>
      </c>
    </row>
    <row r="203" spans="1:30" s="81" customFormat="1">
      <c r="A203" s="11" t="s">
        <v>73</v>
      </c>
      <c r="B203" s="62" t="s">
        <v>40</v>
      </c>
      <c r="C203" s="1" t="s">
        <v>2</v>
      </c>
      <c r="D203" s="1" t="s">
        <v>17</v>
      </c>
      <c r="E203" s="1" t="s">
        <v>20</v>
      </c>
      <c r="F203" s="1" t="s">
        <v>126</v>
      </c>
      <c r="G203" s="1" t="s">
        <v>140</v>
      </c>
      <c r="H203" s="1" t="s">
        <v>338</v>
      </c>
      <c r="I203" s="13" t="s">
        <v>72</v>
      </c>
      <c r="J203" s="100">
        <v>182202200</v>
      </c>
      <c r="K203" s="100">
        <v>181983600</v>
      </c>
      <c r="L203" s="100">
        <v>183619200</v>
      </c>
      <c r="M203" s="100"/>
      <c r="N203" s="100"/>
      <c r="O203" s="100"/>
      <c r="P203" s="100">
        <f t="shared" si="286"/>
        <v>182202200</v>
      </c>
      <c r="Q203" s="100">
        <f t="shared" si="287"/>
        <v>181983600</v>
      </c>
      <c r="R203" s="100">
        <f t="shared" si="288"/>
        <v>183619200</v>
      </c>
      <c r="S203" s="100"/>
      <c r="T203" s="100"/>
      <c r="U203" s="100"/>
      <c r="V203" s="100">
        <f t="shared" si="268"/>
        <v>182202200</v>
      </c>
      <c r="W203" s="100">
        <f t="shared" si="269"/>
        <v>181983600</v>
      </c>
      <c r="X203" s="100">
        <f t="shared" si="270"/>
        <v>183619200</v>
      </c>
      <c r="Y203" s="100">
        <f>9000000+77240</f>
        <v>9077240</v>
      </c>
      <c r="Z203" s="100"/>
      <c r="AA203" s="100"/>
      <c r="AB203" s="100">
        <f t="shared" si="272"/>
        <v>191279440</v>
      </c>
      <c r="AC203" s="100">
        <f t="shared" si="273"/>
        <v>181983600</v>
      </c>
      <c r="AD203" s="100">
        <f t="shared" si="274"/>
        <v>183619200</v>
      </c>
    </row>
    <row r="204" spans="1:30" s="81" customFormat="1" ht="92.4">
      <c r="A204" s="11" t="s">
        <v>423</v>
      </c>
      <c r="B204" s="62" t="s">
        <v>40</v>
      </c>
      <c r="C204" s="1" t="s">
        <v>2</v>
      </c>
      <c r="D204" s="1" t="s">
        <v>17</v>
      </c>
      <c r="E204" s="1" t="s">
        <v>20</v>
      </c>
      <c r="F204" s="1" t="s">
        <v>126</v>
      </c>
      <c r="G204" s="1" t="s">
        <v>392</v>
      </c>
      <c r="H204" s="1" t="s">
        <v>424</v>
      </c>
      <c r="I204" s="13"/>
      <c r="J204" s="100"/>
      <c r="K204" s="100"/>
      <c r="L204" s="100"/>
      <c r="M204" s="100">
        <f>M205</f>
        <v>687456</v>
      </c>
      <c r="N204" s="100">
        <f t="shared" ref="N204:O205" si="305">N205</f>
        <v>687456</v>
      </c>
      <c r="O204" s="100">
        <f t="shared" si="305"/>
        <v>687456</v>
      </c>
      <c r="P204" s="100">
        <f t="shared" ref="P204:P209" si="306">J204+M204</f>
        <v>687456</v>
      </c>
      <c r="Q204" s="100">
        <f t="shared" ref="Q204:Q209" si="307">K204+N204</f>
        <v>687456</v>
      </c>
      <c r="R204" s="100">
        <f t="shared" ref="R204:R209" si="308">L204+O204</f>
        <v>687456</v>
      </c>
      <c r="S204" s="100">
        <f>S205</f>
        <v>0</v>
      </c>
      <c r="T204" s="100">
        <f t="shared" ref="T204:U205" si="309">T205</f>
        <v>0</v>
      </c>
      <c r="U204" s="100">
        <f t="shared" si="309"/>
        <v>0</v>
      </c>
      <c r="V204" s="100">
        <f t="shared" si="268"/>
        <v>687456</v>
      </c>
      <c r="W204" s="100">
        <f t="shared" si="269"/>
        <v>687456</v>
      </c>
      <c r="X204" s="100">
        <f t="shared" si="270"/>
        <v>687456</v>
      </c>
      <c r="Y204" s="100">
        <f>Y205</f>
        <v>0</v>
      </c>
      <c r="Z204" s="100">
        <f t="shared" ref="Z204:AA205" si="310">Z205</f>
        <v>0</v>
      </c>
      <c r="AA204" s="100">
        <f t="shared" si="310"/>
        <v>0</v>
      </c>
      <c r="AB204" s="100">
        <f t="shared" si="272"/>
        <v>687456</v>
      </c>
      <c r="AC204" s="100">
        <f t="shared" si="273"/>
        <v>687456</v>
      </c>
      <c r="AD204" s="100">
        <f t="shared" si="274"/>
        <v>687456</v>
      </c>
    </row>
    <row r="205" spans="1:30" s="81" customFormat="1" ht="26.4">
      <c r="A205" s="7" t="s">
        <v>70</v>
      </c>
      <c r="B205" s="62" t="s">
        <v>40</v>
      </c>
      <c r="C205" s="1" t="s">
        <v>2</v>
      </c>
      <c r="D205" s="1" t="s">
        <v>17</v>
      </c>
      <c r="E205" s="1" t="s">
        <v>20</v>
      </c>
      <c r="F205" s="1" t="s">
        <v>126</v>
      </c>
      <c r="G205" s="1" t="s">
        <v>392</v>
      </c>
      <c r="H205" s="1" t="s">
        <v>424</v>
      </c>
      <c r="I205" s="13" t="s">
        <v>69</v>
      </c>
      <c r="J205" s="100"/>
      <c r="K205" s="100"/>
      <c r="L205" s="100"/>
      <c r="M205" s="100">
        <f>M206</f>
        <v>687456</v>
      </c>
      <c r="N205" s="100">
        <f t="shared" si="305"/>
        <v>687456</v>
      </c>
      <c r="O205" s="100">
        <f t="shared" si="305"/>
        <v>687456</v>
      </c>
      <c r="P205" s="100">
        <f t="shared" si="306"/>
        <v>687456</v>
      </c>
      <c r="Q205" s="100">
        <f t="shared" si="307"/>
        <v>687456</v>
      </c>
      <c r="R205" s="100">
        <f t="shared" si="308"/>
        <v>687456</v>
      </c>
      <c r="S205" s="100">
        <f>S206</f>
        <v>0</v>
      </c>
      <c r="T205" s="100">
        <f t="shared" si="309"/>
        <v>0</v>
      </c>
      <c r="U205" s="100">
        <f t="shared" si="309"/>
        <v>0</v>
      </c>
      <c r="V205" s="100">
        <f t="shared" si="268"/>
        <v>687456</v>
      </c>
      <c r="W205" s="100">
        <f t="shared" si="269"/>
        <v>687456</v>
      </c>
      <c r="X205" s="100">
        <f t="shared" si="270"/>
        <v>687456</v>
      </c>
      <c r="Y205" s="100">
        <f>Y206</f>
        <v>0</v>
      </c>
      <c r="Z205" s="100">
        <f t="shared" si="310"/>
        <v>0</v>
      </c>
      <c r="AA205" s="100">
        <f t="shared" si="310"/>
        <v>0</v>
      </c>
      <c r="AB205" s="100">
        <f t="shared" si="272"/>
        <v>687456</v>
      </c>
      <c r="AC205" s="100">
        <f t="shared" si="273"/>
        <v>687456</v>
      </c>
      <c r="AD205" s="100">
        <f t="shared" si="274"/>
        <v>687456</v>
      </c>
    </row>
    <row r="206" spans="1:30" s="81" customFormat="1">
      <c r="A206" s="11" t="s">
        <v>73</v>
      </c>
      <c r="B206" s="62" t="s">
        <v>40</v>
      </c>
      <c r="C206" s="1" t="s">
        <v>2</v>
      </c>
      <c r="D206" s="1" t="s">
        <v>17</v>
      </c>
      <c r="E206" s="1" t="s">
        <v>20</v>
      </c>
      <c r="F206" s="1" t="s">
        <v>126</v>
      </c>
      <c r="G206" s="1" t="s">
        <v>392</v>
      </c>
      <c r="H206" s="1" t="s">
        <v>424</v>
      </c>
      <c r="I206" s="13" t="s">
        <v>72</v>
      </c>
      <c r="J206" s="100"/>
      <c r="K206" s="100"/>
      <c r="L206" s="100"/>
      <c r="M206" s="100">
        <v>687456</v>
      </c>
      <c r="N206" s="100">
        <v>687456</v>
      </c>
      <c r="O206" s="100">
        <v>687456</v>
      </c>
      <c r="P206" s="100">
        <f t="shared" si="306"/>
        <v>687456</v>
      </c>
      <c r="Q206" s="100">
        <f t="shared" si="307"/>
        <v>687456</v>
      </c>
      <c r="R206" s="100">
        <f t="shared" si="308"/>
        <v>687456</v>
      </c>
      <c r="S206" s="100"/>
      <c r="T206" s="100"/>
      <c r="U206" s="100"/>
      <c r="V206" s="100">
        <f t="shared" si="268"/>
        <v>687456</v>
      </c>
      <c r="W206" s="100">
        <f t="shared" si="269"/>
        <v>687456</v>
      </c>
      <c r="X206" s="100">
        <f t="shared" si="270"/>
        <v>687456</v>
      </c>
      <c r="Y206" s="100"/>
      <c r="Z206" s="100"/>
      <c r="AA206" s="100"/>
      <c r="AB206" s="100">
        <f t="shared" si="272"/>
        <v>687456</v>
      </c>
      <c r="AC206" s="100">
        <f t="shared" si="273"/>
        <v>687456</v>
      </c>
      <c r="AD206" s="100">
        <f t="shared" si="274"/>
        <v>687456</v>
      </c>
    </row>
    <row r="207" spans="1:30" ht="39.6">
      <c r="A207" s="11" t="s">
        <v>393</v>
      </c>
      <c r="B207" s="296" t="s">
        <v>40</v>
      </c>
      <c r="C207" s="1" t="s">
        <v>2</v>
      </c>
      <c r="D207" s="1" t="s">
        <v>17</v>
      </c>
      <c r="E207" s="1" t="s">
        <v>20</v>
      </c>
      <c r="F207" s="1" t="s">
        <v>126</v>
      </c>
      <c r="G207" s="267" t="s">
        <v>392</v>
      </c>
      <c r="H207" s="1" t="s">
        <v>391</v>
      </c>
      <c r="I207" s="13"/>
      <c r="J207" s="100"/>
      <c r="K207" s="100"/>
      <c r="L207" s="100"/>
      <c r="M207" s="100">
        <f>M208</f>
        <v>1603684.31</v>
      </c>
      <c r="N207" s="100">
        <f t="shared" ref="N207:O208" si="311">N208</f>
        <v>1615802.83</v>
      </c>
      <c r="O207" s="100">
        <f t="shared" si="311"/>
        <v>1615802.83</v>
      </c>
      <c r="P207" s="100">
        <f t="shared" si="306"/>
        <v>1603684.31</v>
      </c>
      <c r="Q207" s="100">
        <f t="shared" si="307"/>
        <v>1615802.83</v>
      </c>
      <c r="R207" s="100">
        <f t="shared" si="308"/>
        <v>1615802.83</v>
      </c>
      <c r="S207" s="100">
        <f>S208</f>
        <v>0</v>
      </c>
      <c r="T207" s="100">
        <f t="shared" ref="T207:U208" si="312">T208</f>
        <v>0</v>
      </c>
      <c r="U207" s="100">
        <f t="shared" si="312"/>
        <v>0</v>
      </c>
      <c r="V207" s="100">
        <f t="shared" si="268"/>
        <v>1603684.31</v>
      </c>
      <c r="W207" s="100">
        <f t="shared" si="269"/>
        <v>1615802.83</v>
      </c>
      <c r="X207" s="100">
        <f t="shared" si="270"/>
        <v>1615802.83</v>
      </c>
      <c r="Y207" s="100">
        <f>Y208</f>
        <v>0</v>
      </c>
      <c r="Z207" s="100">
        <f t="shared" ref="Z207:AA208" si="313">Z208</f>
        <v>0</v>
      </c>
      <c r="AA207" s="100">
        <f t="shared" si="313"/>
        <v>0</v>
      </c>
      <c r="AB207" s="100">
        <f t="shared" si="272"/>
        <v>1603684.31</v>
      </c>
      <c r="AC207" s="100">
        <f t="shared" si="273"/>
        <v>1615802.83</v>
      </c>
      <c r="AD207" s="100">
        <f t="shared" si="274"/>
        <v>1615802.83</v>
      </c>
    </row>
    <row r="208" spans="1:30" ht="26.4">
      <c r="A208" s="7" t="s">
        <v>70</v>
      </c>
      <c r="B208" s="296" t="s">
        <v>40</v>
      </c>
      <c r="C208" s="1" t="s">
        <v>2</v>
      </c>
      <c r="D208" s="1" t="s">
        <v>17</v>
      </c>
      <c r="E208" s="1" t="s">
        <v>20</v>
      </c>
      <c r="F208" s="1" t="s">
        <v>126</v>
      </c>
      <c r="G208" s="1" t="s">
        <v>392</v>
      </c>
      <c r="H208" s="1" t="s">
        <v>391</v>
      </c>
      <c r="I208" s="13" t="s">
        <v>69</v>
      </c>
      <c r="J208" s="100"/>
      <c r="K208" s="100"/>
      <c r="L208" s="100"/>
      <c r="M208" s="100">
        <f>M209</f>
        <v>1603684.31</v>
      </c>
      <c r="N208" s="100">
        <f t="shared" si="311"/>
        <v>1615802.83</v>
      </c>
      <c r="O208" s="100">
        <f t="shared" si="311"/>
        <v>1615802.83</v>
      </c>
      <c r="P208" s="100">
        <f t="shared" si="306"/>
        <v>1603684.31</v>
      </c>
      <c r="Q208" s="100">
        <f t="shared" si="307"/>
        <v>1615802.83</v>
      </c>
      <c r="R208" s="100">
        <f t="shared" si="308"/>
        <v>1615802.83</v>
      </c>
      <c r="S208" s="100">
        <f>S209</f>
        <v>0</v>
      </c>
      <c r="T208" s="100">
        <f t="shared" si="312"/>
        <v>0</v>
      </c>
      <c r="U208" s="100">
        <f t="shared" si="312"/>
        <v>0</v>
      </c>
      <c r="V208" s="100">
        <f t="shared" si="268"/>
        <v>1603684.31</v>
      </c>
      <c r="W208" s="100">
        <f t="shared" si="269"/>
        <v>1615802.83</v>
      </c>
      <c r="X208" s="100">
        <f t="shared" si="270"/>
        <v>1615802.83</v>
      </c>
      <c r="Y208" s="100">
        <f>Y209</f>
        <v>0</v>
      </c>
      <c r="Z208" s="100">
        <f t="shared" si="313"/>
        <v>0</v>
      </c>
      <c r="AA208" s="100">
        <f t="shared" si="313"/>
        <v>0</v>
      </c>
      <c r="AB208" s="100">
        <f t="shared" si="272"/>
        <v>1603684.31</v>
      </c>
      <c r="AC208" s="100">
        <f t="shared" si="273"/>
        <v>1615802.83</v>
      </c>
      <c r="AD208" s="100">
        <f t="shared" si="274"/>
        <v>1615802.83</v>
      </c>
    </row>
    <row r="209" spans="1:30">
      <c r="A209" s="11" t="s">
        <v>73</v>
      </c>
      <c r="B209" s="296" t="s">
        <v>40</v>
      </c>
      <c r="C209" s="1" t="s">
        <v>2</v>
      </c>
      <c r="D209" s="1" t="s">
        <v>17</v>
      </c>
      <c r="E209" s="1" t="s">
        <v>20</v>
      </c>
      <c r="F209" s="1" t="s">
        <v>126</v>
      </c>
      <c r="G209" s="1" t="s">
        <v>392</v>
      </c>
      <c r="H209" s="1" t="s">
        <v>391</v>
      </c>
      <c r="I209" s="13" t="s">
        <v>72</v>
      </c>
      <c r="J209" s="100"/>
      <c r="K209" s="100"/>
      <c r="L209" s="100"/>
      <c r="M209" s="100">
        <v>1603684.31</v>
      </c>
      <c r="N209" s="100">
        <v>1615802.83</v>
      </c>
      <c r="O209" s="100">
        <v>1615802.83</v>
      </c>
      <c r="P209" s="100">
        <f t="shared" si="306"/>
        <v>1603684.31</v>
      </c>
      <c r="Q209" s="100">
        <f t="shared" si="307"/>
        <v>1615802.83</v>
      </c>
      <c r="R209" s="100">
        <f t="shared" si="308"/>
        <v>1615802.83</v>
      </c>
      <c r="S209" s="100"/>
      <c r="T209" s="100"/>
      <c r="U209" s="100"/>
      <c r="V209" s="100">
        <f t="shared" si="268"/>
        <v>1603684.31</v>
      </c>
      <c r="W209" s="100">
        <f t="shared" si="269"/>
        <v>1615802.83</v>
      </c>
      <c r="X209" s="100">
        <f t="shared" si="270"/>
        <v>1615802.83</v>
      </c>
      <c r="Y209" s="100"/>
      <c r="Z209" s="100"/>
      <c r="AA209" s="100"/>
      <c r="AB209" s="100">
        <f t="shared" si="272"/>
        <v>1603684.31</v>
      </c>
      <c r="AC209" s="100">
        <f t="shared" si="273"/>
        <v>1615802.83</v>
      </c>
      <c r="AD209" s="100">
        <f t="shared" si="274"/>
        <v>1615802.83</v>
      </c>
    </row>
    <row r="210" spans="1:30" s="81" customFormat="1" ht="26.4">
      <c r="A210" s="2" t="s">
        <v>133</v>
      </c>
      <c r="B210" s="62" t="s">
        <v>40</v>
      </c>
      <c r="C210" s="1" t="s">
        <v>2</v>
      </c>
      <c r="D210" s="1" t="s">
        <v>17</v>
      </c>
      <c r="E210" s="1" t="s">
        <v>20</v>
      </c>
      <c r="F210" s="1" t="s">
        <v>43</v>
      </c>
      <c r="G210" s="1" t="s">
        <v>140</v>
      </c>
      <c r="H210" s="1" t="s">
        <v>141</v>
      </c>
      <c r="I210" s="13"/>
      <c r="J210" s="100">
        <f>J211</f>
        <v>550000</v>
      </c>
      <c r="K210" s="100">
        <f t="shared" ref="K210:O212" si="314">K211</f>
        <v>550000</v>
      </c>
      <c r="L210" s="100">
        <f t="shared" si="314"/>
        <v>550000</v>
      </c>
      <c r="M210" s="100">
        <f t="shared" si="314"/>
        <v>0</v>
      </c>
      <c r="N210" s="100">
        <f t="shared" si="314"/>
        <v>0</v>
      </c>
      <c r="O210" s="100">
        <f t="shared" si="314"/>
        <v>0</v>
      </c>
      <c r="P210" s="100">
        <f t="shared" si="286"/>
        <v>550000</v>
      </c>
      <c r="Q210" s="100">
        <f t="shared" si="287"/>
        <v>550000</v>
      </c>
      <c r="R210" s="100">
        <f t="shared" si="288"/>
        <v>550000</v>
      </c>
      <c r="S210" s="100">
        <f t="shared" ref="S210:U212" si="315">S211</f>
        <v>0</v>
      </c>
      <c r="T210" s="100">
        <f t="shared" si="315"/>
        <v>0</v>
      </c>
      <c r="U210" s="100">
        <f t="shared" si="315"/>
        <v>0</v>
      </c>
      <c r="V210" s="100">
        <f t="shared" si="268"/>
        <v>550000</v>
      </c>
      <c r="W210" s="100">
        <f t="shared" si="269"/>
        <v>550000</v>
      </c>
      <c r="X210" s="100">
        <f t="shared" si="270"/>
        <v>550000</v>
      </c>
      <c r="Y210" s="100">
        <f t="shared" ref="Y210:AA212" si="316">Y211</f>
        <v>0</v>
      </c>
      <c r="Z210" s="100">
        <f t="shared" si="316"/>
        <v>0</v>
      </c>
      <c r="AA210" s="100">
        <f t="shared" si="316"/>
        <v>0</v>
      </c>
      <c r="AB210" s="100">
        <f t="shared" si="272"/>
        <v>550000</v>
      </c>
      <c r="AC210" s="100">
        <f t="shared" si="273"/>
        <v>550000</v>
      </c>
      <c r="AD210" s="100">
        <f t="shared" si="274"/>
        <v>550000</v>
      </c>
    </row>
    <row r="211" spans="1:30" s="81" customFormat="1">
      <c r="A211" s="2" t="s">
        <v>86</v>
      </c>
      <c r="B211" s="62" t="s">
        <v>40</v>
      </c>
      <c r="C211" s="1" t="s">
        <v>2</v>
      </c>
      <c r="D211" s="1" t="s">
        <v>17</v>
      </c>
      <c r="E211" s="1" t="s">
        <v>20</v>
      </c>
      <c r="F211" s="1" t="s">
        <v>43</v>
      </c>
      <c r="G211" s="1" t="s">
        <v>140</v>
      </c>
      <c r="H211" s="1" t="s">
        <v>153</v>
      </c>
      <c r="I211" s="13"/>
      <c r="J211" s="100">
        <f>J212</f>
        <v>550000</v>
      </c>
      <c r="K211" s="100">
        <f t="shared" si="314"/>
        <v>550000</v>
      </c>
      <c r="L211" s="100">
        <f t="shared" si="314"/>
        <v>550000</v>
      </c>
      <c r="M211" s="100">
        <f t="shared" si="314"/>
        <v>0</v>
      </c>
      <c r="N211" s="100">
        <f t="shared" si="314"/>
        <v>0</v>
      </c>
      <c r="O211" s="100">
        <f t="shared" si="314"/>
        <v>0</v>
      </c>
      <c r="P211" s="100">
        <f t="shared" si="286"/>
        <v>550000</v>
      </c>
      <c r="Q211" s="100">
        <f t="shared" si="287"/>
        <v>550000</v>
      </c>
      <c r="R211" s="100">
        <f t="shared" si="288"/>
        <v>550000</v>
      </c>
      <c r="S211" s="100">
        <f t="shared" si="315"/>
        <v>0</v>
      </c>
      <c r="T211" s="100">
        <f t="shared" si="315"/>
        <v>0</v>
      </c>
      <c r="U211" s="100">
        <f t="shared" si="315"/>
        <v>0</v>
      </c>
      <c r="V211" s="100">
        <f t="shared" si="268"/>
        <v>550000</v>
      </c>
      <c r="W211" s="100">
        <f t="shared" si="269"/>
        <v>550000</v>
      </c>
      <c r="X211" s="100">
        <f t="shared" si="270"/>
        <v>550000</v>
      </c>
      <c r="Y211" s="100">
        <f t="shared" si="316"/>
        <v>0</v>
      </c>
      <c r="Z211" s="100">
        <f t="shared" si="316"/>
        <v>0</v>
      </c>
      <c r="AA211" s="100">
        <f t="shared" si="316"/>
        <v>0</v>
      </c>
      <c r="AB211" s="100">
        <f t="shared" si="272"/>
        <v>550000</v>
      </c>
      <c r="AC211" s="100">
        <f t="shared" si="273"/>
        <v>550000</v>
      </c>
      <c r="AD211" s="100">
        <f t="shared" si="274"/>
        <v>550000</v>
      </c>
    </row>
    <row r="212" spans="1:30" s="81" customFormat="1" ht="26.4">
      <c r="A212" s="7" t="s">
        <v>70</v>
      </c>
      <c r="B212" s="62" t="s">
        <v>40</v>
      </c>
      <c r="C212" s="1" t="s">
        <v>2</v>
      </c>
      <c r="D212" s="1" t="s">
        <v>17</v>
      </c>
      <c r="E212" s="1" t="s">
        <v>20</v>
      </c>
      <c r="F212" s="1" t="s">
        <v>43</v>
      </c>
      <c r="G212" s="1" t="s">
        <v>140</v>
      </c>
      <c r="H212" s="1" t="s">
        <v>153</v>
      </c>
      <c r="I212" s="13" t="s">
        <v>69</v>
      </c>
      <c r="J212" s="100">
        <f>J213</f>
        <v>550000</v>
      </c>
      <c r="K212" s="100">
        <f t="shared" si="314"/>
        <v>550000</v>
      </c>
      <c r="L212" s="100">
        <f t="shared" si="314"/>
        <v>550000</v>
      </c>
      <c r="M212" s="100">
        <f t="shared" si="314"/>
        <v>0</v>
      </c>
      <c r="N212" s="100">
        <f t="shared" si="314"/>
        <v>0</v>
      </c>
      <c r="O212" s="100">
        <f t="shared" si="314"/>
        <v>0</v>
      </c>
      <c r="P212" s="100">
        <f t="shared" si="286"/>
        <v>550000</v>
      </c>
      <c r="Q212" s="100">
        <f t="shared" si="287"/>
        <v>550000</v>
      </c>
      <c r="R212" s="100">
        <f t="shared" si="288"/>
        <v>550000</v>
      </c>
      <c r="S212" s="100">
        <f t="shared" si="315"/>
        <v>0</v>
      </c>
      <c r="T212" s="100">
        <f t="shared" si="315"/>
        <v>0</v>
      </c>
      <c r="U212" s="100">
        <f t="shared" si="315"/>
        <v>0</v>
      </c>
      <c r="V212" s="100">
        <f t="shared" si="268"/>
        <v>550000</v>
      </c>
      <c r="W212" s="100">
        <f t="shared" si="269"/>
        <v>550000</v>
      </c>
      <c r="X212" s="100">
        <f t="shared" si="270"/>
        <v>550000</v>
      </c>
      <c r="Y212" s="100">
        <f t="shared" si="316"/>
        <v>0</v>
      </c>
      <c r="Z212" s="100">
        <f t="shared" si="316"/>
        <v>0</v>
      </c>
      <c r="AA212" s="100">
        <f t="shared" si="316"/>
        <v>0</v>
      </c>
      <c r="AB212" s="100">
        <f t="shared" si="272"/>
        <v>550000</v>
      </c>
      <c r="AC212" s="100">
        <f t="shared" si="273"/>
        <v>550000</v>
      </c>
      <c r="AD212" s="100">
        <f t="shared" si="274"/>
        <v>550000</v>
      </c>
    </row>
    <row r="213" spans="1:30" s="81" customFormat="1">
      <c r="A213" s="11" t="s">
        <v>73</v>
      </c>
      <c r="B213" s="62" t="s">
        <v>40</v>
      </c>
      <c r="C213" s="1" t="s">
        <v>2</v>
      </c>
      <c r="D213" s="1" t="s">
        <v>17</v>
      </c>
      <c r="E213" s="1" t="s">
        <v>20</v>
      </c>
      <c r="F213" s="1" t="s">
        <v>43</v>
      </c>
      <c r="G213" s="1" t="s">
        <v>140</v>
      </c>
      <c r="H213" s="1" t="s">
        <v>153</v>
      </c>
      <c r="I213" s="13" t="s">
        <v>72</v>
      </c>
      <c r="J213" s="100">
        <v>550000</v>
      </c>
      <c r="K213" s="100">
        <v>550000</v>
      </c>
      <c r="L213" s="100">
        <v>550000</v>
      </c>
      <c r="M213" s="100"/>
      <c r="N213" s="100"/>
      <c r="O213" s="100"/>
      <c r="P213" s="100">
        <f t="shared" si="286"/>
        <v>550000</v>
      </c>
      <c r="Q213" s="100">
        <f t="shared" si="287"/>
        <v>550000</v>
      </c>
      <c r="R213" s="100">
        <f t="shared" si="288"/>
        <v>550000</v>
      </c>
      <c r="S213" s="100"/>
      <c r="T213" s="100"/>
      <c r="U213" s="100"/>
      <c r="V213" s="100">
        <f t="shared" si="268"/>
        <v>550000</v>
      </c>
      <c r="W213" s="100">
        <f t="shared" si="269"/>
        <v>550000</v>
      </c>
      <c r="X213" s="100">
        <f t="shared" si="270"/>
        <v>550000</v>
      </c>
      <c r="Y213" s="100"/>
      <c r="Z213" s="100"/>
      <c r="AA213" s="100"/>
      <c r="AB213" s="100">
        <f t="shared" si="272"/>
        <v>550000</v>
      </c>
      <c r="AC213" s="100">
        <f t="shared" si="273"/>
        <v>550000</v>
      </c>
      <c r="AD213" s="100">
        <f t="shared" si="274"/>
        <v>550000</v>
      </c>
    </row>
    <row r="214" spans="1:30" s="81" customFormat="1" ht="26.4">
      <c r="A214" s="2" t="s">
        <v>138</v>
      </c>
      <c r="B214" s="62" t="s">
        <v>40</v>
      </c>
      <c r="C214" s="1" t="s">
        <v>2</v>
      </c>
      <c r="D214" s="1" t="s">
        <v>17</v>
      </c>
      <c r="E214" s="1" t="s">
        <v>20</v>
      </c>
      <c r="F214" s="1" t="s">
        <v>112</v>
      </c>
      <c r="G214" s="1" t="s">
        <v>140</v>
      </c>
      <c r="H214" s="1" t="s">
        <v>141</v>
      </c>
      <c r="I214" s="13"/>
      <c r="J214" s="100">
        <f>J215</f>
        <v>115000</v>
      </c>
      <c r="K214" s="100">
        <f t="shared" ref="K214:O216" si="317">K215</f>
        <v>115000</v>
      </c>
      <c r="L214" s="100">
        <f t="shared" si="317"/>
        <v>115000</v>
      </c>
      <c r="M214" s="100">
        <f t="shared" si="317"/>
        <v>0</v>
      </c>
      <c r="N214" s="100">
        <f t="shared" si="317"/>
        <v>0</v>
      </c>
      <c r="O214" s="100">
        <f t="shared" si="317"/>
        <v>0</v>
      </c>
      <c r="P214" s="100">
        <f t="shared" si="286"/>
        <v>115000</v>
      </c>
      <c r="Q214" s="100">
        <f t="shared" si="287"/>
        <v>115000</v>
      </c>
      <c r="R214" s="100">
        <f t="shared" si="288"/>
        <v>115000</v>
      </c>
      <c r="S214" s="100">
        <f t="shared" ref="S214:U216" si="318">S215</f>
        <v>0</v>
      </c>
      <c r="T214" s="100">
        <f t="shared" si="318"/>
        <v>0</v>
      </c>
      <c r="U214" s="100">
        <f t="shared" si="318"/>
        <v>0</v>
      </c>
      <c r="V214" s="100">
        <f t="shared" si="268"/>
        <v>115000</v>
      </c>
      <c r="W214" s="100">
        <f t="shared" si="269"/>
        <v>115000</v>
      </c>
      <c r="X214" s="100">
        <f t="shared" si="270"/>
        <v>115000</v>
      </c>
      <c r="Y214" s="100">
        <f t="shared" ref="Y214:AA216" si="319">Y215</f>
        <v>0</v>
      </c>
      <c r="Z214" s="100">
        <f t="shared" si="319"/>
        <v>0</v>
      </c>
      <c r="AA214" s="100">
        <f t="shared" si="319"/>
        <v>0</v>
      </c>
      <c r="AB214" s="100">
        <f t="shared" si="272"/>
        <v>115000</v>
      </c>
      <c r="AC214" s="100">
        <f t="shared" si="273"/>
        <v>115000</v>
      </c>
      <c r="AD214" s="100">
        <f t="shared" si="274"/>
        <v>115000</v>
      </c>
    </row>
    <row r="215" spans="1:30" s="81" customFormat="1">
      <c r="A215" s="2" t="s">
        <v>86</v>
      </c>
      <c r="B215" s="62" t="s">
        <v>40</v>
      </c>
      <c r="C215" s="1" t="s">
        <v>2</v>
      </c>
      <c r="D215" s="1" t="s">
        <v>17</v>
      </c>
      <c r="E215" s="1" t="s">
        <v>20</v>
      </c>
      <c r="F215" s="1" t="s">
        <v>112</v>
      </c>
      <c r="G215" s="1" t="s">
        <v>140</v>
      </c>
      <c r="H215" s="1" t="s">
        <v>153</v>
      </c>
      <c r="I215" s="13"/>
      <c r="J215" s="100">
        <f>J216</f>
        <v>115000</v>
      </c>
      <c r="K215" s="100">
        <f t="shared" si="317"/>
        <v>115000</v>
      </c>
      <c r="L215" s="100">
        <f t="shared" si="317"/>
        <v>115000</v>
      </c>
      <c r="M215" s="100">
        <f t="shared" si="317"/>
        <v>0</v>
      </c>
      <c r="N215" s="100">
        <f t="shared" si="317"/>
        <v>0</v>
      </c>
      <c r="O215" s="100">
        <f t="shared" si="317"/>
        <v>0</v>
      </c>
      <c r="P215" s="100">
        <f t="shared" si="286"/>
        <v>115000</v>
      </c>
      <c r="Q215" s="100">
        <f t="shared" si="287"/>
        <v>115000</v>
      </c>
      <c r="R215" s="100">
        <f t="shared" si="288"/>
        <v>115000</v>
      </c>
      <c r="S215" s="100">
        <f t="shared" si="318"/>
        <v>0</v>
      </c>
      <c r="T215" s="100">
        <f t="shared" si="318"/>
        <v>0</v>
      </c>
      <c r="U215" s="100">
        <f t="shared" si="318"/>
        <v>0</v>
      </c>
      <c r="V215" s="100">
        <f t="shared" si="268"/>
        <v>115000</v>
      </c>
      <c r="W215" s="100">
        <f t="shared" si="269"/>
        <v>115000</v>
      </c>
      <c r="X215" s="100">
        <f t="shared" si="270"/>
        <v>115000</v>
      </c>
      <c r="Y215" s="100">
        <f t="shared" si="319"/>
        <v>0</v>
      </c>
      <c r="Z215" s="100">
        <f t="shared" si="319"/>
        <v>0</v>
      </c>
      <c r="AA215" s="100">
        <f t="shared" si="319"/>
        <v>0</v>
      </c>
      <c r="AB215" s="100">
        <f t="shared" si="272"/>
        <v>115000</v>
      </c>
      <c r="AC215" s="100">
        <f t="shared" si="273"/>
        <v>115000</v>
      </c>
      <c r="AD215" s="100">
        <f t="shared" si="274"/>
        <v>115000</v>
      </c>
    </row>
    <row r="216" spans="1:30" s="81" customFormat="1" ht="26.4">
      <c r="A216" s="7" t="s">
        <v>70</v>
      </c>
      <c r="B216" s="62" t="s">
        <v>40</v>
      </c>
      <c r="C216" s="1" t="s">
        <v>2</v>
      </c>
      <c r="D216" s="1" t="s">
        <v>17</v>
      </c>
      <c r="E216" s="1" t="s">
        <v>20</v>
      </c>
      <c r="F216" s="1" t="s">
        <v>112</v>
      </c>
      <c r="G216" s="1" t="s">
        <v>140</v>
      </c>
      <c r="H216" s="1" t="s">
        <v>153</v>
      </c>
      <c r="I216" s="13" t="s">
        <v>69</v>
      </c>
      <c r="J216" s="100">
        <f>J217</f>
        <v>115000</v>
      </c>
      <c r="K216" s="100">
        <f t="shared" si="317"/>
        <v>115000</v>
      </c>
      <c r="L216" s="100">
        <f t="shared" si="317"/>
        <v>115000</v>
      </c>
      <c r="M216" s="100">
        <f t="shared" si="317"/>
        <v>0</v>
      </c>
      <c r="N216" s="100">
        <f t="shared" si="317"/>
        <v>0</v>
      </c>
      <c r="O216" s="100">
        <f t="shared" si="317"/>
        <v>0</v>
      </c>
      <c r="P216" s="100">
        <f t="shared" si="286"/>
        <v>115000</v>
      </c>
      <c r="Q216" s="100">
        <f t="shared" si="287"/>
        <v>115000</v>
      </c>
      <c r="R216" s="100">
        <f t="shared" si="288"/>
        <v>115000</v>
      </c>
      <c r="S216" s="100">
        <f t="shared" si="318"/>
        <v>0</v>
      </c>
      <c r="T216" s="100">
        <f t="shared" si="318"/>
        <v>0</v>
      </c>
      <c r="U216" s="100">
        <f t="shared" si="318"/>
        <v>0</v>
      </c>
      <c r="V216" s="100">
        <f t="shared" si="268"/>
        <v>115000</v>
      </c>
      <c r="W216" s="100">
        <f t="shared" si="269"/>
        <v>115000</v>
      </c>
      <c r="X216" s="100">
        <f t="shared" si="270"/>
        <v>115000</v>
      </c>
      <c r="Y216" s="100">
        <f t="shared" si="319"/>
        <v>0</v>
      </c>
      <c r="Z216" s="100">
        <f t="shared" si="319"/>
        <v>0</v>
      </c>
      <c r="AA216" s="100">
        <f t="shared" si="319"/>
        <v>0</v>
      </c>
      <c r="AB216" s="100">
        <f t="shared" si="272"/>
        <v>115000</v>
      </c>
      <c r="AC216" s="100">
        <f t="shared" si="273"/>
        <v>115000</v>
      </c>
      <c r="AD216" s="100">
        <f t="shared" si="274"/>
        <v>115000</v>
      </c>
    </row>
    <row r="217" spans="1:30">
      <c r="A217" s="11" t="s">
        <v>73</v>
      </c>
      <c r="B217" s="62" t="s">
        <v>40</v>
      </c>
      <c r="C217" s="1" t="s">
        <v>2</v>
      </c>
      <c r="D217" s="1" t="s">
        <v>17</v>
      </c>
      <c r="E217" s="1" t="s">
        <v>20</v>
      </c>
      <c r="F217" s="1" t="s">
        <v>112</v>
      </c>
      <c r="G217" s="1" t="s">
        <v>140</v>
      </c>
      <c r="H217" s="1" t="s">
        <v>153</v>
      </c>
      <c r="I217" s="13" t="s">
        <v>72</v>
      </c>
      <c r="J217" s="100">
        <v>115000</v>
      </c>
      <c r="K217" s="100">
        <v>115000</v>
      </c>
      <c r="L217" s="100">
        <v>115000</v>
      </c>
      <c r="M217" s="100"/>
      <c r="N217" s="100"/>
      <c r="O217" s="100"/>
      <c r="P217" s="100">
        <f t="shared" si="286"/>
        <v>115000</v>
      </c>
      <c r="Q217" s="100">
        <f t="shared" si="287"/>
        <v>115000</v>
      </c>
      <c r="R217" s="100">
        <f t="shared" si="288"/>
        <v>115000</v>
      </c>
      <c r="S217" s="100"/>
      <c r="T217" s="100"/>
      <c r="U217" s="100"/>
      <c r="V217" s="100">
        <f t="shared" si="268"/>
        <v>115000</v>
      </c>
      <c r="W217" s="100">
        <f t="shared" si="269"/>
        <v>115000</v>
      </c>
      <c r="X217" s="100">
        <f t="shared" si="270"/>
        <v>115000</v>
      </c>
      <c r="Y217" s="100"/>
      <c r="Z217" s="100"/>
      <c r="AA217" s="100"/>
      <c r="AB217" s="100">
        <f t="shared" si="272"/>
        <v>115000</v>
      </c>
      <c r="AC217" s="100">
        <f t="shared" si="273"/>
        <v>115000</v>
      </c>
      <c r="AD217" s="100">
        <f t="shared" si="274"/>
        <v>115000</v>
      </c>
    </row>
    <row r="218" spans="1:30" ht="30.75" customHeight="1">
      <c r="A218" s="74" t="s">
        <v>367</v>
      </c>
      <c r="B218" s="62" t="s">
        <v>40</v>
      </c>
      <c r="C218" s="1" t="s">
        <v>2</v>
      </c>
      <c r="D218" s="1" t="s">
        <v>17</v>
      </c>
      <c r="E218" s="1" t="s">
        <v>365</v>
      </c>
      <c r="F218" s="1" t="s">
        <v>68</v>
      </c>
      <c r="G218" s="1" t="s">
        <v>140</v>
      </c>
      <c r="H218" s="1" t="s">
        <v>141</v>
      </c>
      <c r="I218" s="13"/>
      <c r="J218" s="100"/>
      <c r="K218" s="100"/>
      <c r="L218" s="100"/>
      <c r="M218" s="100"/>
      <c r="N218" s="100"/>
      <c r="O218" s="100"/>
      <c r="P218" s="100"/>
      <c r="Q218" s="100"/>
      <c r="R218" s="100"/>
      <c r="S218" s="100"/>
      <c r="T218" s="100"/>
      <c r="U218" s="100"/>
      <c r="V218" s="100"/>
      <c r="W218" s="100"/>
      <c r="X218" s="100"/>
      <c r="Y218" s="100">
        <f>Y223+Y219</f>
        <v>1605607</v>
      </c>
      <c r="Z218" s="100">
        <f t="shared" ref="Z218:AA218" si="320">Z223+Z219</f>
        <v>0</v>
      </c>
      <c r="AA218" s="100">
        <f t="shared" si="320"/>
        <v>0</v>
      </c>
      <c r="AB218" s="100">
        <f t="shared" si="272"/>
        <v>1605607</v>
      </c>
      <c r="AC218" s="100">
        <f t="shared" si="273"/>
        <v>0</v>
      </c>
      <c r="AD218" s="100">
        <f t="shared" si="274"/>
        <v>0</v>
      </c>
    </row>
    <row r="219" spans="1:30" ht="26.4">
      <c r="A219" s="74" t="s">
        <v>368</v>
      </c>
      <c r="B219" s="62" t="s">
        <v>40</v>
      </c>
      <c r="C219" s="1" t="s">
        <v>2</v>
      </c>
      <c r="D219" s="1" t="s">
        <v>17</v>
      </c>
      <c r="E219" s="1" t="s">
        <v>365</v>
      </c>
      <c r="F219" s="1" t="s">
        <v>68</v>
      </c>
      <c r="G219" s="1" t="s">
        <v>140</v>
      </c>
      <c r="H219" s="1" t="s">
        <v>366</v>
      </c>
      <c r="I219" s="13"/>
      <c r="J219" s="78">
        <f>J229</f>
        <v>20842200</v>
      </c>
      <c r="K219" s="78">
        <f t="shared" ref="K219:O219" si="321">K229</f>
        <v>21109095.399999999</v>
      </c>
      <c r="L219" s="78">
        <f t="shared" si="321"/>
        <v>21860893.550000001</v>
      </c>
      <c r="M219" s="78">
        <f t="shared" si="321"/>
        <v>0</v>
      </c>
      <c r="N219" s="78">
        <f t="shared" si="321"/>
        <v>0</v>
      </c>
      <c r="O219" s="78">
        <f t="shared" si="321"/>
        <v>0</v>
      </c>
      <c r="P219" s="78">
        <f t="shared" ref="P219" si="322">J219+M219</f>
        <v>20842200</v>
      </c>
      <c r="Q219" s="78">
        <f t="shared" ref="Q219" si="323">K219+N219</f>
        <v>21109095.399999999</v>
      </c>
      <c r="R219" s="78">
        <f t="shared" ref="R219" si="324">L219+O219</f>
        <v>21860893.550000001</v>
      </c>
      <c r="S219" s="78">
        <f t="shared" ref="S219:U219" si="325">S229</f>
        <v>0</v>
      </c>
      <c r="T219" s="78">
        <f t="shared" si="325"/>
        <v>0</v>
      </c>
      <c r="U219" s="78">
        <f t="shared" si="325"/>
        <v>0</v>
      </c>
      <c r="V219" s="78">
        <f>P219+S219</f>
        <v>20842200</v>
      </c>
      <c r="W219" s="78">
        <f>Q219+T219</f>
        <v>21109095.399999999</v>
      </c>
      <c r="X219" s="78">
        <f>R219+U219</f>
        <v>21860893.550000001</v>
      </c>
      <c r="Y219" s="78">
        <f>Y220</f>
        <v>160534</v>
      </c>
      <c r="Z219" s="78">
        <f t="shared" ref="Z219:AA221" si="326">Z220</f>
        <v>0</v>
      </c>
      <c r="AA219" s="78">
        <f t="shared" si="326"/>
        <v>0</v>
      </c>
      <c r="AB219" s="78">
        <f t="shared" si="272"/>
        <v>21002734</v>
      </c>
      <c r="AC219" s="78">
        <f t="shared" si="273"/>
        <v>21109095.399999999</v>
      </c>
      <c r="AD219" s="78">
        <f t="shared" si="274"/>
        <v>21860893.550000001</v>
      </c>
    </row>
    <row r="220" spans="1:30" ht="26.4">
      <c r="A220" s="11" t="s">
        <v>453</v>
      </c>
      <c r="B220" s="62" t="s">
        <v>40</v>
      </c>
      <c r="C220" s="1" t="s">
        <v>2</v>
      </c>
      <c r="D220" s="1" t="s">
        <v>17</v>
      </c>
      <c r="E220" s="1" t="s">
        <v>365</v>
      </c>
      <c r="F220" s="1" t="s">
        <v>68</v>
      </c>
      <c r="G220" s="1" t="s">
        <v>140</v>
      </c>
      <c r="H220" s="1" t="s">
        <v>483</v>
      </c>
      <c r="I220" s="13"/>
      <c r="J220" s="78"/>
      <c r="K220" s="78"/>
      <c r="L220" s="78"/>
      <c r="M220" s="78"/>
      <c r="N220" s="78"/>
      <c r="O220" s="78"/>
      <c r="P220" s="78"/>
      <c r="Q220" s="78"/>
      <c r="R220" s="78"/>
      <c r="S220" s="78"/>
      <c r="T220" s="78"/>
      <c r="U220" s="78"/>
      <c r="V220" s="78"/>
      <c r="W220" s="78"/>
      <c r="X220" s="78"/>
      <c r="Y220" s="78">
        <f>Y221</f>
        <v>160534</v>
      </c>
      <c r="Z220" s="78">
        <f t="shared" si="326"/>
        <v>0</v>
      </c>
      <c r="AA220" s="78">
        <f t="shared" si="326"/>
        <v>0</v>
      </c>
      <c r="AB220" s="78">
        <f t="shared" ref="AB220:AB222" si="327">V220+Y220</f>
        <v>160534</v>
      </c>
      <c r="AC220" s="78">
        <f t="shared" ref="AC220:AC222" si="328">W220+Z220</f>
        <v>0</v>
      </c>
      <c r="AD220" s="78">
        <f t="shared" ref="AD220:AD222" si="329">X220+AA220</f>
        <v>0</v>
      </c>
    </row>
    <row r="221" spans="1:30" ht="26.4">
      <c r="A221" s="7" t="s">
        <v>70</v>
      </c>
      <c r="B221" s="62" t="s">
        <v>40</v>
      </c>
      <c r="C221" s="1" t="s">
        <v>2</v>
      </c>
      <c r="D221" s="1" t="s">
        <v>17</v>
      </c>
      <c r="E221" s="1" t="s">
        <v>365</v>
      </c>
      <c r="F221" s="1" t="s">
        <v>68</v>
      </c>
      <c r="G221" s="1" t="s">
        <v>140</v>
      </c>
      <c r="H221" s="1" t="s">
        <v>483</v>
      </c>
      <c r="I221" s="13" t="s">
        <v>69</v>
      </c>
      <c r="J221" s="78"/>
      <c r="K221" s="78"/>
      <c r="L221" s="78"/>
      <c r="M221" s="78"/>
      <c r="N221" s="78"/>
      <c r="O221" s="78"/>
      <c r="P221" s="78"/>
      <c r="Q221" s="78"/>
      <c r="R221" s="78"/>
      <c r="S221" s="78"/>
      <c r="T221" s="78"/>
      <c r="U221" s="78"/>
      <c r="V221" s="78"/>
      <c r="W221" s="78"/>
      <c r="X221" s="78"/>
      <c r="Y221" s="78">
        <f>Y222</f>
        <v>160534</v>
      </c>
      <c r="Z221" s="78">
        <f t="shared" si="326"/>
        <v>0</v>
      </c>
      <c r="AA221" s="78">
        <f t="shared" si="326"/>
        <v>0</v>
      </c>
      <c r="AB221" s="78">
        <f t="shared" si="327"/>
        <v>160534</v>
      </c>
      <c r="AC221" s="78">
        <f t="shared" si="328"/>
        <v>0</v>
      </c>
      <c r="AD221" s="78">
        <f t="shared" si="329"/>
        <v>0</v>
      </c>
    </row>
    <row r="222" spans="1:30">
      <c r="A222" s="11" t="s">
        <v>73</v>
      </c>
      <c r="B222" s="62" t="s">
        <v>40</v>
      </c>
      <c r="C222" s="1" t="s">
        <v>2</v>
      </c>
      <c r="D222" s="1" t="s">
        <v>17</v>
      </c>
      <c r="E222" s="1" t="s">
        <v>365</v>
      </c>
      <c r="F222" s="1" t="s">
        <v>68</v>
      </c>
      <c r="G222" s="1" t="s">
        <v>140</v>
      </c>
      <c r="H222" s="1" t="s">
        <v>483</v>
      </c>
      <c r="I222" s="13" t="s">
        <v>72</v>
      </c>
      <c r="J222" s="78"/>
      <c r="K222" s="78"/>
      <c r="L222" s="78"/>
      <c r="M222" s="78"/>
      <c r="N222" s="78"/>
      <c r="O222" s="78"/>
      <c r="P222" s="78"/>
      <c r="Q222" s="78"/>
      <c r="R222" s="78"/>
      <c r="S222" s="78"/>
      <c r="T222" s="78"/>
      <c r="U222" s="78"/>
      <c r="V222" s="78"/>
      <c r="W222" s="78"/>
      <c r="X222" s="78"/>
      <c r="Y222" s="78">
        <f>80267+80267</f>
        <v>160534</v>
      </c>
      <c r="Z222" s="78"/>
      <c r="AA222" s="78"/>
      <c r="AB222" s="78">
        <f t="shared" si="327"/>
        <v>160534</v>
      </c>
      <c r="AC222" s="78">
        <f t="shared" si="328"/>
        <v>0</v>
      </c>
      <c r="AD222" s="78">
        <f t="shared" si="329"/>
        <v>0</v>
      </c>
    </row>
    <row r="223" spans="1:30" ht="26.4">
      <c r="A223" s="11" t="s">
        <v>448</v>
      </c>
      <c r="B223" s="62" t="s">
        <v>40</v>
      </c>
      <c r="C223" s="1" t="s">
        <v>2</v>
      </c>
      <c r="D223" s="1" t="s">
        <v>17</v>
      </c>
      <c r="E223" s="1" t="s">
        <v>365</v>
      </c>
      <c r="F223" s="1" t="s">
        <v>68</v>
      </c>
      <c r="G223" s="1" t="s">
        <v>140</v>
      </c>
      <c r="H223" s="1" t="s">
        <v>445</v>
      </c>
      <c r="I223" s="13"/>
      <c r="J223" s="100"/>
      <c r="K223" s="100"/>
      <c r="L223" s="100"/>
      <c r="M223" s="100"/>
      <c r="N223" s="100"/>
      <c r="O223" s="100"/>
      <c r="P223" s="100"/>
      <c r="Q223" s="100"/>
      <c r="R223" s="100"/>
      <c r="S223" s="100"/>
      <c r="T223" s="100"/>
      <c r="U223" s="100"/>
      <c r="V223" s="100"/>
      <c r="W223" s="100"/>
      <c r="X223" s="100"/>
      <c r="Y223" s="100">
        <f>Y224</f>
        <v>1445073</v>
      </c>
      <c r="Z223" s="100">
        <f t="shared" ref="Z223:Z225" si="330">Z224</f>
        <v>0</v>
      </c>
      <c r="AA223" s="100">
        <f t="shared" ref="AA223:AA225" si="331">AA224</f>
        <v>0</v>
      </c>
      <c r="AB223" s="100">
        <f t="shared" si="272"/>
        <v>1445073</v>
      </c>
      <c r="AC223" s="100">
        <f t="shared" si="273"/>
        <v>0</v>
      </c>
      <c r="AD223" s="100">
        <f t="shared" si="274"/>
        <v>0</v>
      </c>
    </row>
    <row r="224" spans="1:30" ht="26.4">
      <c r="A224" s="11" t="s">
        <v>453</v>
      </c>
      <c r="B224" s="62" t="s">
        <v>40</v>
      </c>
      <c r="C224" s="1" t="s">
        <v>2</v>
      </c>
      <c r="D224" s="1" t="s">
        <v>17</v>
      </c>
      <c r="E224" s="1" t="s">
        <v>365</v>
      </c>
      <c r="F224" s="1" t="s">
        <v>68</v>
      </c>
      <c r="G224" s="1" t="s">
        <v>140</v>
      </c>
      <c r="H224" s="1" t="s">
        <v>452</v>
      </c>
      <c r="I224" s="13"/>
      <c r="J224" s="100"/>
      <c r="K224" s="100"/>
      <c r="L224" s="100"/>
      <c r="M224" s="100"/>
      <c r="N224" s="100"/>
      <c r="O224" s="100"/>
      <c r="P224" s="100"/>
      <c r="Q224" s="100"/>
      <c r="R224" s="100"/>
      <c r="S224" s="100"/>
      <c r="T224" s="100"/>
      <c r="U224" s="100"/>
      <c r="V224" s="100"/>
      <c r="W224" s="100"/>
      <c r="X224" s="100"/>
      <c r="Y224" s="100">
        <f>Y225</f>
        <v>1445073</v>
      </c>
      <c r="Z224" s="100">
        <f t="shared" si="330"/>
        <v>0</v>
      </c>
      <c r="AA224" s="100">
        <f t="shared" si="331"/>
        <v>0</v>
      </c>
      <c r="AB224" s="100">
        <f t="shared" si="272"/>
        <v>1445073</v>
      </c>
      <c r="AC224" s="100">
        <f t="shared" si="273"/>
        <v>0</v>
      </c>
      <c r="AD224" s="100">
        <f t="shared" si="274"/>
        <v>0</v>
      </c>
    </row>
    <row r="225" spans="1:30" ht="26.4">
      <c r="A225" s="7" t="s">
        <v>70</v>
      </c>
      <c r="B225" s="62" t="s">
        <v>40</v>
      </c>
      <c r="C225" s="1" t="s">
        <v>2</v>
      </c>
      <c r="D225" s="1" t="s">
        <v>17</v>
      </c>
      <c r="E225" s="1" t="s">
        <v>365</v>
      </c>
      <c r="F225" s="1" t="s">
        <v>68</v>
      </c>
      <c r="G225" s="1" t="s">
        <v>140</v>
      </c>
      <c r="H225" s="1" t="s">
        <v>452</v>
      </c>
      <c r="I225" s="13" t="s">
        <v>69</v>
      </c>
      <c r="J225" s="100"/>
      <c r="K225" s="100"/>
      <c r="L225" s="100"/>
      <c r="M225" s="100"/>
      <c r="N225" s="100"/>
      <c r="O225" s="100"/>
      <c r="P225" s="100"/>
      <c r="Q225" s="100"/>
      <c r="R225" s="100"/>
      <c r="S225" s="100"/>
      <c r="T225" s="100"/>
      <c r="U225" s="100"/>
      <c r="V225" s="100"/>
      <c r="W225" s="100"/>
      <c r="X225" s="100"/>
      <c r="Y225" s="100">
        <f>Y226</f>
        <v>1445073</v>
      </c>
      <c r="Z225" s="100">
        <f t="shared" si="330"/>
        <v>0</v>
      </c>
      <c r="AA225" s="100">
        <f t="shared" si="331"/>
        <v>0</v>
      </c>
      <c r="AB225" s="100">
        <f t="shared" si="272"/>
        <v>1445073</v>
      </c>
      <c r="AC225" s="100">
        <f t="shared" si="273"/>
        <v>0</v>
      </c>
      <c r="AD225" s="100">
        <f t="shared" si="274"/>
        <v>0</v>
      </c>
    </row>
    <row r="226" spans="1:30">
      <c r="A226" s="11" t="s">
        <v>73</v>
      </c>
      <c r="B226" s="62" t="s">
        <v>40</v>
      </c>
      <c r="C226" s="1" t="s">
        <v>2</v>
      </c>
      <c r="D226" s="1" t="s">
        <v>17</v>
      </c>
      <c r="E226" s="1" t="s">
        <v>365</v>
      </c>
      <c r="F226" s="1" t="s">
        <v>68</v>
      </c>
      <c r="G226" s="1" t="s">
        <v>140</v>
      </c>
      <c r="H226" s="1" t="s">
        <v>452</v>
      </c>
      <c r="I226" s="13" t="s">
        <v>72</v>
      </c>
      <c r="J226" s="100"/>
      <c r="K226" s="100"/>
      <c r="L226" s="100"/>
      <c r="M226" s="100"/>
      <c r="N226" s="100"/>
      <c r="O226" s="100"/>
      <c r="P226" s="100"/>
      <c r="Q226" s="100"/>
      <c r="R226" s="100"/>
      <c r="S226" s="100"/>
      <c r="T226" s="100"/>
      <c r="U226" s="100"/>
      <c r="V226" s="100"/>
      <c r="W226" s="100"/>
      <c r="X226" s="100"/>
      <c r="Y226" s="100">
        <v>1445073</v>
      </c>
      <c r="Z226" s="100"/>
      <c r="AA226" s="100"/>
      <c r="AB226" s="100">
        <f t="shared" si="272"/>
        <v>1445073</v>
      </c>
      <c r="AC226" s="100">
        <f t="shared" si="273"/>
        <v>0</v>
      </c>
      <c r="AD226" s="100">
        <f t="shared" si="274"/>
        <v>0</v>
      </c>
    </row>
    <row r="227" spans="1:30">
      <c r="A227" s="7"/>
      <c r="B227" s="45"/>
      <c r="C227" s="1"/>
      <c r="D227" s="1"/>
      <c r="E227" s="1"/>
      <c r="F227" s="1"/>
      <c r="G227" s="1"/>
      <c r="H227" s="1"/>
      <c r="I227" s="13"/>
      <c r="J227" s="78"/>
      <c r="K227" s="78"/>
      <c r="L227" s="78"/>
      <c r="M227" s="78"/>
      <c r="N227" s="78"/>
      <c r="O227" s="78"/>
      <c r="P227" s="78"/>
      <c r="Q227" s="78"/>
      <c r="R227" s="78"/>
      <c r="S227" s="78"/>
      <c r="T227" s="78"/>
      <c r="U227" s="78"/>
      <c r="V227" s="78"/>
      <c r="W227" s="78"/>
      <c r="X227" s="78"/>
      <c r="Y227" s="78"/>
      <c r="Z227" s="78"/>
      <c r="AA227" s="78"/>
      <c r="AB227" s="78"/>
      <c r="AC227" s="78"/>
      <c r="AD227" s="78"/>
    </row>
    <row r="228" spans="1:30">
      <c r="A228" s="18" t="s">
        <v>186</v>
      </c>
      <c r="B228" s="109" t="s">
        <v>40</v>
      </c>
      <c r="C228" s="15" t="s">
        <v>2</v>
      </c>
      <c r="D228" s="15" t="s">
        <v>13</v>
      </c>
      <c r="E228" s="15"/>
      <c r="F228" s="15"/>
      <c r="G228" s="15"/>
      <c r="H228" s="15"/>
      <c r="I228" s="25"/>
      <c r="J228" s="97">
        <f>J229+J254</f>
        <v>29452895</v>
      </c>
      <c r="K228" s="97">
        <f>K229+K254</f>
        <v>58341340.399999999</v>
      </c>
      <c r="L228" s="97">
        <f>L229+L254</f>
        <v>21860893.550000001</v>
      </c>
      <c r="M228" s="97">
        <f t="shared" ref="M228:O228" si="332">M229+M254</f>
        <v>33296429</v>
      </c>
      <c r="N228" s="97">
        <f t="shared" si="332"/>
        <v>-34917</v>
      </c>
      <c r="O228" s="97">
        <f t="shared" si="332"/>
        <v>0</v>
      </c>
      <c r="P228" s="97">
        <f t="shared" si="286"/>
        <v>62749324</v>
      </c>
      <c r="Q228" s="97">
        <f t="shared" si="287"/>
        <v>58306423.399999999</v>
      </c>
      <c r="R228" s="97">
        <f t="shared" si="288"/>
        <v>21860893.550000001</v>
      </c>
      <c r="S228" s="97">
        <f t="shared" ref="S228:U228" si="333">S229+S254</f>
        <v>0</v>
      </c>
      <c r="T228" s="97">
        <f t="shared" si="333"/>
        <v>0</v>
      </c>
      <c r="U228" s="97">
        <f t="shared" si="333"/>
        <v>0</v>
      </c>
      <c r="V228" s="97">
        <f t="shared" ref="V228:V266" si="334">P228+S228</f>
        <v>62749324</v>
      </c>
      <c r="W228" s="97">
        <f t="shared" ref="W228:W266" si="335">Q228+T228</f>
        <v>58306423.399999999</v>
      </c>
      <c r="X228" s="97">
        <f t="shared" ref="X228:X266" si="336">R228+U228</f>
        <v>21860893.550000001</v>
      </c>
      <c r="Y228" s="97">
        <f t="shared" ref="Y228:AA228" si="337">Y229+Y254</f>
        <v>-39556160</v>
      </c>
      <c r="Z228" s="97">
        <f t="shared" si="337"/>
        <v>-37197328</v>
      </c>
      <c r="AA228" s="97">
        <f t="shared" si="337"/>
        <v>0</v>
      </c>
      <c r="AB228" s="97">
        <f t="shared" ref="AB228:AB266" si="338">V228+Y228</f>
        <v>23193164</v>
      </c>
      <c r="AC228" s="97">
        <f t="shared" ref="AC228:AC266" si="339">W228+Z228</f>
        <v>21109095.399999999</v>
      </c>
      <c r="AD228" s="97">
        <f t="shared" ref="AD228:AD266" si="340">X228+AA228</f>
        <v>21860893.550000001</v>
      </c>
    </row>
    <row r="229" spans="1:30" s="81" customFormat="1" ht="26.4">
      <c r="A229" s="2" t="s">
        <v>348</v>
      </c>
      <c r="B229" s="62" t="s">
        <v>40</v>
      </c>
      <c r="C229" s="1" t="s">
        <v>2</v>
      </c>
      <c r="D229" s="1" t="s">
        <v>13</v>
      </c>
      <c r="E229" s="56" t="s">
        <v>20</v>
      </c>
      <c r="F229" s="56" t="s">
        <v>68</v>
      </c>
      <c r="G229" s="56" t="s">
        <v>140</v>
      </c>
      <c r="H229" s="56" t="s">
        <v>141</v>
      </c>
      <c r="I229" s="110"/>
      <c r="J229" s="78">
        <f>J230+J250</f>
        <v>20842200</v>
      </c>
      <c r="K229" s="78">
        <f>K230+K250</f>
        <v>21109095.399999999</v>
      </c>
      <c r="L229" s="78">
        <f>L230+L250</f>
        <v>21860893.550000001</v>
      </c>
      <c r="M229" s="78">
        <f t="shared" ref="M229:O229" si="341">M230+M250</f>
        <v>0</v>
      </c>
      <c r="N229" s="78">
        <f t="shared" si="341"/>
        <v>0</v>
      </c>
      <c r="O229" s="78">
        <f t="shared" si="341"/>
        <v>0</v>
      </c>
      <c r="P229" s="78">
        <f t="shared" si="286"/>
        <v>20842200</v>
      </c>
      <c r="Q229" s="78">
        <f t="shared" si="287"/>
        <v>21109095.399999999</v>
      </c>
      <c r="R229" s="78">
        <f t="shared" si="288"/>
        <v>21860893.550000001</v>
      </c>
      <c r="S229" s="78">
        <f t="shared" ref="S229:U229" si="342">S230+S250</f>
        <v>0</v>
      </c>
      <c r="T229" s="78">
        <f t="shared" si="342"/>
        <v>0</v>
      </c>
      <c r="U229" s="78">
        <f t="shared" si="342"/>
        <v>0</v>
      </c>
      <c r="V229" s="78">
        <f t="shared" si="334"/>
        <v>20842200</v>
      </c>
      <c r="W229" s="78">
        <f t="shared" si="335"/>
        <v>21109095.399999999</v>
      </c>
      <c r="X229" s="78">
        <f t="shared" si="336"/>
        <v>21860893.550000001</v>
      </c>
      <c r="Y229" s="78">
        <f t="shared" ref="Y229:AA229" si="343">Y230+Y250</f>
        <v>2350964</v>
      </c>
      <c r="Z229" s="78">
        <f t="shared" si="343"/>
        <v>0</v>
      </c>
      <c r="AA229" s="78">
        <f t="shared" si="343"/>
        <v>0</v>
      </c>
      <c r="AB229" s="78">
        <f t="shared" si="338"/>
        <v>23193164</v>
      </c>
      <c r="AC229" s="78">
        <f t="shared" si="339"/>
        <v>21109095.399999999</v>
      </c>
      <c r="AD229" s="78">
        <f t="shared" si="340"/>
        <v>21860893.550000001</v>
      </c>
    </row>
    <row r="230" spans="1:30" s="81" customFormat="1" ht="26.4">
      <c r="A230" s="2" t="s">
        <v>136</v>
      </c>
      <c r="B230" s="62" t="s">
        <v>40</v>
      </c>
      <c r="C230" s="1" t="s">
        <v>2</v>
      </c>
      <c r="D230" s="1" t="s">
        <v>13</v>
      </c>
      <c r="E230" s="1" t="s">
        <v>20</v>
      </c>
      <c r="F230" s="1" t="s">
        <v>111</v>
      </c>
      <c r="G230" s="1" t="s">
        <v>140</v>
      </c>
      <c r="H230" s="1" t="s">
        <v>141</v>
      </c>
      <c r="I230" s="13"/>
      <c r="J230" s="100">
        <f>J231+J238+J241+J244+J247</f>
        <v>20542200</v>
      </c>
      <c r="K230" s="100">
        <f t="shared" ref="K230:L230" si="344">K231+K238+K241+K244+K247</f>
        <v>20809095.399999999</v>
      </c>
      <c r="L230" s="100">
        <f t="shared" si="344"/>
        <v>21560893.550000001</v>
      </c>
      <c r="M230" s="100">
        <f t="shared" ref="M230:O230" si="345">M231+M238+M241+M244+M247</f>
        <v>0</v>
      </c>
      <c r="N230" s="100">
        <f t="shared" si="345"/>
        <v>0</v>
      </c>
      <c r="O230" s="100">
        <f t="shared" si="345"/>
        <v>0</v>
      </c>
      <c r="P230" s="100">
        <f t="shared" si="286"/>
        <v>20542200</v>
      </c>
      <c r="Q230" s="100">
        <f t="shared" si="287"/>
        <v>20809095.399999999</v>
      </c>
      <c r="R230" s="100">
        <f t="shared" si="288"/>
        <v>21560893.550000001</v>
      </c>
      <c r="S230" s="100">
        <f t="shared" ref="S230:U230" si="346">S231+S238+S241+S244+S247</f>
        <v>0</v>
      </c>
      <c r="T230" s="100">
        <f t="shared" si="346"/>
        <v>0</v>
      </c>
      <c r="U230" s="100">
        <f t="shared" si="346"/>
        <v>0</v>
      </c>
      <c r="V230" s="100">
        <f t="shared" si="334"/>
        <v>20542200</v>
      </c>
      <c r="W230" s="100">
        <f t="shared" si="335"/>
        <v>20809095.399999999</v>
      </c>
      <c r="X230" s="100">
        <f t="shared" si="336"/>
        <v>21560893.550000001</v>
      </c>
      <c r="Y230" s="100">
        <f t="shared" ref="Y230:AA230" si="347">Y231+Y238+Y241+Y244+Y247</f>
        <v>2350964</v>
      </c>
      <c r="Z230" s="100">
        <f t="shared" si="347"/>
        <v>0</v>
      </c>
      <c r="AA230" s="100">
        <f t="shared" si="347"/>
        <v>0</v>
      </c>
      <c r="AB230" s="100">
        <f t="shared" si="338"/>
        <v>22893164</v>
      </c>
      <c r="AC230" s="100">
        <f t="shared" si="339"/>
        <v>20809095.399999999</v>
      </c>
      <c r="AD230" s="100">
        <f t="shared" si="340"/>
        <v>21560893.550000001</v>
      </c>
    </row>
    <row r="231" spans="1:30" s="81" customFormat="1" ht="26.4">
      <c r="A231" s="2" t="s">
        <v>216</v>
      </c>
      <c r="B231" s="62" t="s">
        <v>40</v>
      </c>
      <c r="C231" s="1" t="s">
        <v>2</v>
      </c>
      <c r="D231" s="1" t="s">
        <v>13</v>
      </c>
      <c r="E231" s="1" t="s">
        <v>20</v>
      </c>
      <c r="F231" s="1" t="s">
        <v>111</v>
      </c>
      <c r="G231" s="1" t="s">
        <v>140</v>
      </c>
      <c r="H231" s="1" t="s">
        <v>213</v>
      </c>
      <c r="I231" s="13"/>
      <c r="J231" s="100">
        <f>J232+J236</f>
        <v>2862940</v>
      </c>
      <c r="K231" s="100">
        <f t="shared" ref="K231:L231" si="348">K232+K236</f>
        <v>3142480</v>
      </c>
      <c r="L231" s="100">
        <f t="shared" si="348"/>
        <v>3360660</v>
      </c>
      <c r="M231" s="100">
        <f t="shared" ref="M231:O231" si="349">M232+M236</f>
        <v>0</v>
      </c>
      <c r="N231" s="100">
        <f t="shared" si="349"/>
        <v>0</v>
      </c>
      <c r="O231" s="100">
        <f t="shared" si="349"/>
        <v>0</v>
      </c>
      <c r="P231" s="100">
        <f t="shared" si="286"/>
        <v>2862940</v>
      </c>
      <c r="Q231" s="100">
        <f t="shared" si="287"/>
        <v>3142480</v>
      </c>
      <c r="R231" s="100">
        <f t="shared" si="288"/>
        <v>3360660</v>
      </c>
      <c r="S231" s="100">
        <f t="shared" ref="S231:U231" si="350">S232+S236</f>
        <v>0</v>
      </c>
      <c r="T231" s="100">
        <f t="shared" si="350"/>
        <v>0</v>
      </c>
      <c r="U231" s="100">
        <f t="shared" si="350"/>
        <v>0</v>
      </c>
      <c r="V231" s="100">
        <f t="shared" si="334"/>
        <v>2862940</v>
      </c>
      <c r="W231" s="100">
        <f t="shared" si="335"/>
        <v>3142480</v>
      </c>
      <c r="X231" s="100">
        <f t="shared" si="336"/>
        <v>3360660</v>
      </c>
      <c r="Y231" s="100">
        <f t="shared" ref="Y231:AA231" si="351">Y232+Y236</f>
        <v>0</v>
      </c>
      <c r="Z231" s="100">
        <f t="shared" si="351"/>
        <v>0</v>
      </c>
      <c r="AA231" s="100">
        <f t="shared" si="351"/>
        <v>0</v>
      </c>
      <c r="AB231" s="100">
        <f t="shared" si="338"/>
        <v>2862940</v>
      </c>
      <c r="AC231" s="100">
        <f t="shared" si="339"/>
        <v>3142480</v>
      </c>
      <c r="AD231" s="100">
        <f t="shared" si="340"/>
        <v>3360660</v>
      </c>
    </row>
    <row r="232" spans="1:30" s="81" customFormat="1" ht="26.4">
      <c r="A232" s="7" t="s">
        <v>70</v>
      </c>
      <c r="B232" s="62" t="s">
        <v>40</v>
      </c>
      <c r="C232" s="1" t="s">
        <v>2</v>
      </c>
      <c r="D232" s="1" t="s">
        <v>13</v>
      </c>
      <c r="E232" s="1" t="s">
        <v>20</v>
      </c>
      <c r="F232" s="1" t="s">
        <v>111</v>
      </c>
      <c r="G232" s="1" t="s">
        <v>140</v>
      </c>
      <c r="H232" s="1" t="s">
        <v>213</v>
      </c>
      <c r="I232" s="13" t="s">
        <v>69</v>
      </c>
      <c r="J232" s="100">
        <f>J233+J234+J235</f>
        <v>2824327</v>
      </c>
      <c r="K232" s="100">
        <f t="shared" ref="K232:L232" si="352">K233+K234+K235</f>
        <v>3102169.53</v>
      </c>
      <c r="L232" s="100">
        <f t="shared" si="352"/>
        <v>3319028.5</v>
      </c>
      <c r="M232" s="100">
        <f t="shared" ref="M232:O232" si="353">M233+M234+M235</f>
        <v>0</v>
      </c>
      <c r="N232" s="100">
        <f t="shared" si="353"/>
        <v>0</v>
      </c>
      <c r="O232" s="100">
        <f t="shared" si="353"/>
        <v>0</v>
      </c>
      <c r="P232" s="100">
        <f t="shared" si="286"/>
        <v>2824327</v>
      </c>
      <c r="Q232" s="100">
        <f t="shared" si="287"/>
        <v>3102169.53</v>
      </c>
      <c r="R232" s="100">
        <f t="shared" si="288"/>
        <v>3319028.5</v>
      </c>
      <c r="S232" s="100">
        <f t="shared" ref="S232:U232" si="354">S233+S234+S235</f>
        <v>0</v>
      </c>
      <c r="T232" s="100">
        <f t="shared" si="354"/>
        <v>0</v>
      </c>
      <c r="U232" s="100">
        <f t="shared" si="354"/>
        <v>0</v>
      </c>
      <c r="V232" s="100">
        <f t="shared" si="334"/>
        <v>2824327</v>
      </c>
      <c r="W232" s="100">
        <f t="shared" si="335"/>
        <v>3102169.53</v>
      </c>
      <c r="X232" s="100">
        <f t="shared" si="336"/>
        <v>3319028.5</v>
      </c>
      <c r="Y232" s="100">
        <f t="shared" ref="Y232:AA232" si="355">Y233+Y234+Y235</f>
        <v>0</v>
      </c>
      <c r="Z232" s="100">
        <f t="shared" si="355"/>
        <v>0</v>
      </c>
      <c r="AA232" s="100">
        <f t="shared" si="355"/>
        <v>0</v>
      </c>
      <c r="AB232" s="100">
        <f t="shared" si="338"/>
        <v>2824327</v>
      </c>
      <c r="AC232" s="100">
        <f t="shared" si="339"/>
        <v>3102169.53</v>
      </c>
      <c r="AD232" s="100">
        <f t="shared" si="340"/>
        <v>3319028.5</v>
      </c>
    </row>
    <row r="233" spans="1:30" s="81" customFormat="1">
      <c r="A233" s="11" t="s">
        <v>73</v>
      </c>
      <c r="B233" s="62" t="s">
        <v>40</v>
      </c>
      <c r="C233" s="1" t="s">
        <v>2</v>
      </c>
      <c r="D233" s="1" t="s">
        <v>13</v>
      </c>
      <c r="E233" s="1" t="s">
        <v>20</v>
      </c>
      <c r="F233" s="1" t="s">
        <v>111</v>
      </c>
      <c r="G233" s="1" t="s">
        <v>140</v>
      </c>
      <c r="H233" s="1" t="s">
        <v>213</v>
      </c>
      <c r="I233" s="13" t="s">
        <v>72</v>
      </c>
      <c r="J233" s="100">
        <f>2708488+38613</f>
        <v>2747101</v>
      </c>
      <c r="K233" s="100">
        <f>2981242.53+40309</f>
        <v>3021551.53</v>
      </c>
      <c r="L233" s="100">
        <f>3194126.5+41634</f>
        <v>3235760.5</v>
      </c>
      <c r="M233" s="100"/>
      <c r="N233" s="100"/>
      <c r="O233" s="100"/>
      <c r="P233" s="100">
        <f t="shared" si="286"/>
        <v>2747101</v>
      </c>
      <c r="Q233" s="100">
        <f t="shared" si="287"/>
        <v>3021551.53</v>
      </c>
      <c r="R233" s="100">
        <f t="shared" si="288"/>
        <v>3235760.5</v>
      </c>
      <c r="S233" s="100"/>
      <c r="T233" s="100"/>
      <c r="U233" s="100"/>
      <c r="V233" s="100">
        <f t="shared" si="334"/>
        <v>2747101</v>
      </c>
      <c r="W233" s="100">
        <f t="shared" si="335"/>
        <v>3021551.53</v>
      </c>
      <c r="X233" s="100">
        <f t="shared" si="336"/>
        <v>3235760.5</v>
      </c>
      <c r="Y233" s="100"/>
      <c r="Z233" s="100"/>
      <c r="AA233" s="100"/>
      <c r="AB233" s="100">
        <f t="shared" si="338"/>
        <v>2747101</v>
      </c>
      <c r="AC233" s="100">
        <f t="shared" si="339"/>
        <v>3021551.53</v>
      </c>
      <c r="AD233" s="100">
        <f t="shared" si="340"/>
        <v>3235760.5</v>
      </c>
    </row>
    <row r="234" spans="1:30" s="81" customFormat="1">
      <c r="A234" s="2" t="s">
        <v>217</v>
      </c>
      <c r="B234" s="62" t="s">
        <v>40</v>
      </c>
      <c r="C234" s="1" t="s">
        <v>2</v>
      </c>
      <c r="D234" s="1" t="s">
        <v>13</v>
      </c>
      <c r="E234" s="1" t="s">
        <v>20</v>
      </c>
      <c r="F234" s="1" t="s">
        <v>111</v>
      </c>
      <c r="G234" s="1" t="s">
        <v>140</v>
      </c>
      <c r="H234" s="1" t="s">
        <v>213</v>
      </c>
      <c r="I234" s="13" t="s">
        <v>214</v>
      </c>
      <c r="J234" s="100">
        <v>38613</v>
      </c>
      <c r="K234" s="100">
        <v>40309</v>
      </c>
      <c r="L234" s="100">
        <v>41634</v>
      </c>
      <c r="M234" s="100"/>
      <c r="N234" s="100"/>
      <c r="O234" s="100"/>
      <c r="P234" s="100">
        <f t="shared" si="286"/>
        <v>38613</v>
      </c>
      <c r="Q234" s="100">
        <f t="shared" si="287"/>
        <v>40309</v>
      </c>
      <c r="R234" s="100">
        <f t="shared" si="288"/>
        <v>41634</v>
      </c>
      <c r="S234" s="100"/>
      <c r="T234" s="100"/>
      <c r="U234" s="100"/>
      <c r="V234" s="100">
        <f t="shared" si="334"/>
        <v>38613</v>
      </c>
      <c r="W234" s="100">
        <f t="shared" si="335"/>
        <v>40309</v>
      </c>
      <c r="X234" s="100">
        <f t="shared" si="336"/>
        <v>41634</v>
      </c>
      <c r="Y234" s="100"/>
      <c r="Z234" s="100"/>
      <c r="AA234" s="100"/>
      <c r="AB234" s="100">
        <f t="shared" si="338"/>
        <v>38613</v>
      </c>
      <c r="AC234" s="100">
        <f t="shared" si="339"/>
        <v>40309</v>
      </c>
      <c r="AD234" s="100">
        <f t="shared" si="340"/>
        <v>41634</v>
      </c>
    </row>
    <row r="235" spans="1:30" s="81" customFormat="1" ht="26.4">
      <c r="A235" s="2" t="s">
        <v>218</v>
      </c>
      <c r="B235" s="62" t="s">
        <v>40</v>
      </c>
      <c r="C235" s="1" t="s">
        <v>2</v>
      </c>
      <c r="D235" s="1" t="s">
        <v>13</v>
      </c>
      <c r="E235" s="1" t="s">
        <v>20</v>
      </c>
      <c r="F235" s="1" t="s">
        <v>111</v>
      </c>
      <c r="G235" s="1" t="s">
        <v>140</v>
      </c>
      <c r="H235" s="1" t="s">
        <v>213</v>
      </c>
      <c r="I235" s="13" t="s">
        <v>215</v>
      </c>
      <c r="J235" s="100">
        <v>38613</v>
      </c>
      <c r="K235" s="100">
        <v>40309</v>
      </c>
      <c r="L235" s="100">
        <v>41634</v>
      </c>
      <c r="M235" s="100"/>
      <c r="N235" s="100"/>
      <c r="O235" s="100"/>
      <c r="P235" s="100">
        <f t="shared" si="286"/>
        <v>38613</v>
      </c>
      <c r="Q235" s="100">
        <f t="shared" si="287"/>
        <v>40309</v>
      </c>
      <c r="R235" s="100">
        <f t="shared" si="288"/>
        <v>41634</v>
      </c>
      <c r="S235" s="100"/>
      <c r="T235" s="100"/>
      <c r="U235" s="100"/>
      <c r="V235" s="100">
        <f t="shared" si="334"/>
        <v>38613</v>
      </c>
      <c r="W235" s="100">
        <f t="shared" si="335"/>
        <v>40309</v>
      </c>
      <c r="X235" s="100">
        <f t="shared" si="336"/>
        <v>41634</v>
      </c>
      <c r="Y235" s="100"/>
      <c r="Z235" s="100"/>
      <c r="AA235" s="100"/>
      <c r="AB235" s="100">
        <f t="shared" si="338"/>
        <v>38613</v>
      </c>
      <c r="AC235" s="100">
        <f t="shared" si="339"/>
        <v>40309</v>
      </c>
      <c r="AD235" s="100">
        <f t="shared" si="340"/>
        <v>41634</v>
      </c>
    </row>
    <row r="236" spans="1:30" s="81" customFormat="1">
      <c r="A236" s="2" t="s">
        <v>78</v>
      </c>
      <c r="B236" s="62" t="s">
        <v>40</v>
      </c>
      <c r="C236" s="1" t="s">
        <v>2</v>
      </c>
      <c r="D236" s="1" t="s">
        <v>13</v>
      </c>
      <c r="E236" s="1" t="s">
        <v>20</v>
      </c>
      <c r="F236" s="1" t="s">
        <v>111</v>
      </c>
      <c r="G236" s="1" t="s">
        <v>140</v>
      </c>
      <c r="H236" s="1" t="s">
        <v>213</v>
      </c>
      <c r="I236" s="13" t="s">
        <v>75</v>
      </c>
      <c r="J236" s="100">
        <f>J237</f>
        <v>38613</v>
      </c>
      <c r="K236" s="100">
        <f t="shared" ref="K236:O236" si="356">K237</f>
        <v>40310.47</v>
      </c>
      <c r="L236" s="100">
        <f t="shared" si="356"/>
        <v>41631.5</v>
      </c>
      <c r="M236" s="100">
        <f t="shared" si="356"/>
        <v>0</v>
      </c>
      <c r="N236" s="100">
        <f t="shared" si="356"/>
        <v>0</v>
      </c>
      <c r="O236" s="100">
        <f t="shared" si="356"/>
        <v>0</v>
      </c>
      <c r="P236" s="100">
        <f t="shared" si="286"/>
        <v>38613</v>
      </c>
      <c r="Q236" s="100">
        <f t="shared" si="287"/>
        <v>40310.47</v>
      </c>
      <c r="R236" s="100">
        <f t="shared" si="288"/>
        <v>41631.5</v>
      </c>
      <c r="S236" s="100">
        <f t="shared" ref="S236:U236" si="357">S237</f>
        <v>0</v>
      </c>
      <c r="T236" s="100">
        <f t="shared" si="357"/>
        <v>0</v>
      </c>
      <c r="U236" s="100">
        <f t="shared" si="357"/>
        <v>0</v>
      </c>
      <c r="V236" s="100">
        <f t="shared" si="334"/>
        <v>38613</v>
      </c>
      <c r="W236" s="100">
        <f t="shared" si="335"/>
        <v>40310.47</v>
      </c>
      <c r="X236" s="100">
        <f t="shared" si="336"/>
        <v>41631.5</v>
      </c>
      <c r="Y236" s="100">
        <f t="shared" ref="Y236:AA236" si="358">Y237</f>
        <v>0</v>
      </c>
      <c r="Z236" s="100">
        <f t="shared" si="358"/>
        <v>0</v>
      </c>
      <c r="AA236" s="100">
        <f t="shared" si="358"/>
        <v>0</v>
      </c>
      <c r="AB236" s="100">
        <f t="shared" si="338"/>
        <v>38613</v>
      </c>
      <c r="AC236" s="100">
        <f t="shared" si="339"/>
        <v>40310.47</v>
      </c>
      <c r="AD236" s="100">
        <f t="shared" si="340"/>
        <v>41631.5</v>
      </c>
    </row>
    <row r="237" spans="1:30" s="81" customFormat="1" ht="39.6">
      <c r="A237" s="2" t="s">
        <v>219</v>
      </c>
      <c r="B237" s="62" t="s">
        <v>40</v>
      </c>
      <c r="C237" s="1" t="s">
        <v>2</v>
      </c>
      <c r="D237" s="1" t="s">
        <v>13</v>
      </c>
      <c r="E237" s="1" t="s">
        <v>20</v>
      </c>
      <c r="F237" s="1" t="s">
        <v>111</v>
      </c>
      <c r="G237" s="1" t="s">
        <v>140</v>
      </c>
      <c r="H237" s="1" t="s">
        <v>213</v>
      </c>
      <c r="I237" s="13" t="s">
        <v>76</v>
      </c>
      <c r="J237" s="100">
        <v>38613</v>
      </c>
      <c r="K237" s="100">
        <v>40310.47</v>
      </c>
      <c r="L237" s="100">
        <v>41631.5</v>
      </c>
      <c r="M237" s="100"/>
      <c r="N237" s="100"/>
      <c r="O237" s="100"/>
      <c r="P237" s="100">
        <f t="shared" si="286"/>
        <v>38613</v>
      </c>
      <c r="Q237" s="100">
        <f t="shared" si="287"/>
        <v>40310.47</v>
      </c>
      <c r="R237" s="100">
        <f t="shared" si="288"/>
        <v>41631.5</v>
      </c>
      <c r="S237" s="100"/>
      <c r="T237" s="100"/>
      <c r="U237" s="100"/>
      <c r="V237" s="100">
        <f t="shared" si="334"/>
        <v>38613</v>
      </c>
      <c r="W237" s="100">
        <f t="shared" si="335"/>
        <v>40310.47</v>
      </c>
      <c r="X237" s="100">
        <f t="shared" si="336"/>
        <v>41631.5</v>
      </c>
      <c r="Y237" s="100"/>
      <c r="Z237" s="100"/>
      <c r="AA237" s="100"/>
      <c r="AB237" s="100">
        <f t="shared" si="338"/>
        <v>38613</v>
      </c>
      <c r="AC237" s="100">
        <f t="shared" si="339"/>
        <v>40310.47</v>
      </c>
      <c r="AD237" s="100">
        <f t="shared" si="340"/>
        <v>41631.5</v>
      </c>
    </row>
    <row r="238" spans="1:30" s="81" customFormat="1" ht="26.4">
      <c r="A238" s="2" t="s">
        <v>137</v>
      </c>
      <c r="B238" s="62" t="s">
        <v>40</v>
      </c>
      <c r="C238" s="1" t="s">
        <v>2</v>
      </c>
      <c r="D238" s="1" t="s">
        <v>13</v>
      </c>
      <c r="E238" s="1" t="s">
        <v>20</v>
      </c>
      <c r="F238" s="1" t="s">
        <v>111</v>
      </c>
      <c r="G238" s="1" t="s">
        <v>140</v>
      </c>
      <c r="H238" s="1" t="s">
        <v>155</v>
      </c>
      <c r="I238" s="13"/>
      <c r="J238" s="100">
        <f>J239</f>
        <v>9029260</v>
      </c>
      <c r="K238" s="100">
        <f t="shared" ref="K238:O239" si="359">K239</f>
        <v>8986615.3999999985</v>
      </c>
      <c r="L238" s="100">
        <f t="shared" si="359"/>
        <v>9010233.5500000007</v>
      </c>
      <c r="M238" s="100">
        <f t="shared" si="359"/>
        <v>0</v>
      </c>
      <c r="N238" s="100">
        <f t="shared" si="359"/>
        <v>0</v>
      </c>
      <c r="O238" s="100">
        <f t="shared" si="359"/>
        <v>0</v>
      </c>
      <c r="P238" s="100">
        <f t="shared" si="286"/>
        <v>9029260</v>
      </c>
      <c r="Q238" s="100">
        <f t="shared" si="287"/>
        <v>8986615.3999999985</v>
      </c>
      <c r="R238" s="100">
        <f t="shared" si="288"/>
        <v>9010233.5500000007</v>
      </c>
      <c r="S238" s="100">
        <f t="shared" ref="S238:U239" si="360">S239</f>
        <v>0</v>
      </c>
      <c r="T238" s="100">
        <f t="shared" si="360"/>
        <v>0</v>
      </c>
      <c r="U238" s="100">
        <f t="shared" si="360"/>
        <v>0</v>
      </c>
      <c r="V238" s="100">
        <f t="shared" si="334"/>
        <v>9029260</v>
      </c>
      <c r="W238" s="100">
        <f t="shared" si="335"/>
        <v>8986615.3999999985</v>
      </c>
      <c r="X238" s="100">
        <f t="shared" si="336"/>
        <v>9010233.5500000007</v>
      </c>
      <c r="Y238" s="100">
        <f t="shared" ref="Y238:AA239" si="361">Y239</f>
        <v>2350964</v>
      </c>
      <c r="Z238" s="100">
        <f t="shared" si="361"/>
        <v>0</v>
      </c>
      <c r="AA238" s="100">
        <f t="shared" si="361"/>
        <v>0</v>
      </c>
      <c r="AB238" s="100">
        <f t="shared" si="338"/>
        <v>11380224</v>
      </c>
      <c r="AC238" s="100">
        <f t="shared" si="339"/>
        <v>8986615.3999999985</v>
      </c>
      <c r="AD238" s="100">
        <f t="shared" si="340"/>
        <v>9010233.5500000007</v>
      </c>
    </row>
    <row r="239" spans="1:30" s="81" customFormat="1" ht="26.4">
      <c r="A239" s="7" t="s">
        <v>70</v>
      </c>
      <c r="B239" s="62" t="s">
        <v>40</v>
      </c>
      <c r="C239" s="1" t="s">
        <v>2</v>
      </c>
      <c r="D239" s="1" t="s">
        <v>13</v>
      </c>
      <c r="E239" s="1" t="s">
        <v>20</v>
      </c>
      <c r="F239" s="1" t="s">
        <v>111</v>
      </c>
      <c r="G239" s="1" t="s">
        <v>140</v>
      </c>
      <c r="H239" s="1" t="s">
        <v>155</v>
      </c>
      <c r="I239" s="13" t="s">
        <v>69</v>
      </c>
      <c r="J239" s="100">
        <f>J240</f>
        <v>9029260</v>
      </c>
      <c r="K239" s="100">
        <f t="shared" si="359"/>
        <v>8986615.3999999985</v>
      </c>
      <c r="L239" s="100">
        <f t="shared" si="359"/>
        <v>9010233.5500000007</v>
      </c>
      <c r="M239" s="100">
        <f t="shared" si="359"/>
        <v>0</v>
      </c>
      <c r="N239" s="100">
        <f t="shared" si="359"/>
        <v>0</v>
      </c>
      <c r="O239" s="100">
        <f t="shared" si="359"/>
        <v>0</v>
      </c>
      <c r="P239" s="100">
        <f t="shared" si="286"/>
        <v>9029260</v>
      </c>
      <c r="Q239" s="100">
        <f t="shared" si="287"/>
        <v>8986615.3999999985</v>
      </c>
      <c r="R239" s="100">
        <f t="shared" si="288"/>
        <v>9010233.5500000007</v>
      </c>
      <c r="S239" s="100">
        <f t="shared" si="360"/>
        <v>0</v>
      </c>
      <c r="T239" s="100">
        <f t="shared" si="360"/>
        <v>0</v>
      </c>
      <c r="U239" s="100">
        <f t="shared" si="360"/>
        <v>0</v>
      </c>
      <c r="V239" s="100">
        <f t="shared" si="334"/>
        <v>9029260</v>
      </c>
      <c r="W239" s="100">
        <f t="shared" si="335"/>
        <v>8986615.3999999985</v>
      </c>
      <c r="X239" s="100">
        <f t="shared" si="336"/>
        <v>9010233.5500000007</v>
      </c>
      <c r="Y239" s="100">
        <f t="shared" si="361"/>
        <v>2350964</v>
      </c>
      <c r="Z239" s="100">
        <f t="shared" si="361"/>
        <v>0</v>
      </c>
      <c r="AA239" s="100">
        <f t="shared" si="361"/>
        <v>0</v>
      </c>
      <c r="AB239" s="100">
        <f t="shared" si="338"/>
        <v>11380224</v>
      </c>
      <c r="AC239" s="100">
        <f t="shared" si="339"/>
        <v>8986615.3999999985</v>
      </c>
      <c r="AD239" s="100">
        <f t="shared" si="340"/>
        <v>9010233.5500000007</v>
      </c>
    </row>
    <row r="240" spans="1:30">
      <c r="A240" s="11" t="s">
        <v>73</v>
      </c>
      <c r="B240" s="62" t="s">
        <v>40</v>
      </c>
      <c r="C240" s="1" t="s">
        <v>2</v>
      </c>
      <c r="D240" s="1" t="s">
        <v>13</v>
      </c>
      <c r="E240" s="1" t="s">
        <v>20</v>
      </c>
      <c r="F240" s="1" t="s">
        <v>111</v>
      </c>
      <c r="G240" s="1" t="s">
        <v>140</v>
      </c>
      <c r="H240" s="1" t="s">
        <v>155</v>
      </c>
      <c r="I240" s="13" t="s">
        <v>72</v>
      </c>
      <c r="J240" s="100">
        <f>16500200+165000-4773000-2862940</f>
        <v>9029260</v>
      </c>
      <c r="K240" s="100">
        <f>16737095.4+165000-4773000-3142480</f>
        <v>8986615.3999999985</v>
      </c>
      <c r="L240" s="100">
        <f>16978893.55+165000-4773000-3360660</f>
        <v>9010233.5500000007</v>
      </c>
      <c r="M240" s="100"/>
      <c r="N240" s="100"/>
      <c r="O240" s="100"/>
      <c r="P240" s="100">
        <f t="shared" si="286"/>
        <v>9029260</v>
      </c>
      <c r="Q240" s="100">
        <f t="shared" si="287"/>
        <v>8986615.3999999985</v>
      </c>
      <c r="R240" s="100">
        <f t="shared" si="288"/>
        <v>9010233.5500000007</v>
      </c>
      <c r="S240" s="100"/>
      <c r="T240" s="100"/>
      <c r="U240" s="100"/>
      <c r="V240" s="100">
        <f t="shared" si="334"/>
        <v>9029260</v>
      </c>
      <c r="W240" s="100">
        <f t="shared" si="335"/>
        <v>8986615.3999999985</v>
      </c>
      <c r="X240" s="100">
        <f t="shared" si="336"/>
        <v>9010233.5500000007</v>
      </c>
      <c r="Y240" s="100">
        <v>2350964</v>
      </c>
      <c r="Z240" s="100"/>
      <c r="AA240" s="100"/>
      <c r="AB240" s="100">
        <f t="shared" si="338"/>
        <v>11380224</v>
      </c>
      <c r="AC240" s="100">
        <f t="shared" si="339"/>
        <v>8986615.3999999985</v>
      </c>
      <c r="AD240" s="100">
        <f t="shared" si="340"/>
        <v>9010233.5500000007</v>
      </c>
    </row>
    <row r="241" spans="1:30" ht="66">
      <c r="A241" s="11" t="s">
        <v>241</v>
      </c>
      <c r="B241" s="62" t="s">
        <v>40</v>
      </c>
      <c r="C241" s="1" t="s">
        <v>2</v>
      </c>
      <c r="D241" s="1" t="s">
        <v>13</v>
      </c>
      <c r="E241" s="1" t="s">
        <v>20</v>
      </c>
      <c r="F241" s="1" t="s">
        <v>111</v>
      </c>
      <c r="G241" s="62" t="s">
        <v>140</v>
      </c>
      <c r="H241" s="56" t="s">
        <v>342</v>
      </c>
      <c r="I241" s="88"/>
      <c r="J241" s="100">
        <f>J242</f>
        <v>150000</v>
      </c>
      <c r="K241" s="100">
        <f t="shared" ref="K241:O242" si="362">K242</f>
        <v>180000</v>
      </c>
      <c r="L241" s="100">
        <f t="shared" si="362"/>
        <v>190000</v>
      </c>
      <c r="M241" s="100">
        <f t="shared" si="362"/>
        <v>0</v>
      </c>
      <c r="N241" s="100">
        <f t="shared" si="362"/>
        <v>0</v>
      </c>
      <c r="O241" s="100">
        <f t="shared" si="362"/>
        <v>0</v>
      </c>
      <c r="P241" s="100">
        <f t="shared" si="286"/>
        <v>150000</v>
      </c>
      <c r="Q241" s="100">
        <f t="shared" si="287"/>
        <v>180000</v>
      </c>
      <c r="R241" s="100">
        <f t="shared" si="288"/>
        <v>190000</v>
      </c>
      <c r="S241" s="100">
        <f t="shared" ref="S241:U242" si="363">S242</f>
        <v>0</v>
      </c>
      <c r="T241" s="100">
        <f t="shared" si="363"/>
        <v>0</v>
      </c>
      <c r="U241" s="100">
        <f t="shared" si="363"/>
        <v>0</v>
      </c>
      <c r="V241" s="100">
        <f t="shared" si="334"/>
        <v>150000</v>
      </c>
      <c r="W241" s="100">
        <f t="shared" si="335"/>
        <v>180000</v>
      </c>
      <c r="X241" s="100">
        <f t="shared" si="336"/>
        <v>190000</v>
      </c>
      <c r="Y241" s="100">
        <f t="shared" ref="Y241:AA242" si="364">Y242</f>
        <v>0</v>
      </c>
      <c r="Z241" s="100">
        <f t="shared" si="364"/>
        <v>0</v>
      </c>
      <c r="AA241" s="100">
        <f t="shared" si="364"/>
        <v>0</v>
      </c>
      <c r="AB241" s="100">
        <f t="shared" si="338"/>
        <v>150000</v>
      </c>
      <c r="AC241" s="100">
        <f t="shared" si="339"/>
        <v>180000</v>
      </c>
      <c r="AD241" s="100">
        <f t="shared" si="340"/>
        <v>190000</v>
      </c>
    </row>
    <row r="242" spans="1:30" ht="26.4">
      <c r="A242" s="7" t="s">
        <v>70</v>
      </c>
      <c r="B242" s="62" t="s">
        <v>40</v>
      </c>
      <c r="C242" s="1" t="s">
        <v>2</v>
      </c>
      <c r="D242" s="1" t="s">
        <v>13</v>
      </c>
      <c r="E242" s="1" t="s">
        <v>20</v>
      </c>
      <c r="F242" s="1" t="s">
        <v>111</v>
      </c>
      <c r="G242" s="62" t="s">
        <v>140</v>
      </c>
      <c r="H242" s="56" t="s">
        <v>342</v>
      </c>
      <c r="I242" s="110" t="s">
        <v>69</v>
      </c>
      <c r="J242" s="100">
        <f>J243</f>
        <v>150000</v>
      </c>
      <c r="K242" s="100">
        <f t="shared" si="362"/>
        <v>180000</v>
      </c>
      <c r="L242" s="100">
        <f t="shared" si="362"/>
        <v>190000</v>
      </c>
      <c r="M242" s="100">
        <f t="shared" si="362"/>
        <v>0</v>
      </c>
      <c r="N242" s="100">
        <f t="shared" si="362"/>
        <v>0</v>
      </c>
      <c r="O242" s="100">
        <f t="shared" si="362"/>
        <v>0</v>
      </c>
      <c r="P242" s="100">
        <f t="shared" si="286"/>
        <v>150000</v>
      </c>
      <c r="Q242" s="100">
        <f t="shared" si="287"/>
        <v>180000</v>
      </c>
      <c r="R242" s="100">
        <f t="shared" si="288"/>
        <v>190000</v>
      </c>
      <c r="S242" s="100">
        <f t="shared" si="363"/>
        <v>0</v>
      </c>
      <c r="T242" s="100">
        <f t="shared" si="363"/>
        <v>0</v>
      </c>
      <c r="U242" s="100">
        <f t="shared" si="363"/>
        <v>0</v>
      </c>
      <c r="V242" s="100">
        <f t="shared" si="334"/>
        <v>150000</v>
      </c>
      <c r="W242" s="100">
        <f t="shared" si="335"/>
        <v>180000</v>
      </c>
      <c r="X242" s="100">
        <f t="shared" si="336"/>
        <v>190000</v>
      </c>
      <c r="Y242" s="100">
        <f t="shared" si="364"/>
        <v>0</v>
      </c>
      <c r="Z242" s="100">
        <f t="shared" si="364"/>
        <v>0</v>
      </c>
      <c r="AA242" s="100">
        <f t="shared" si="364"/>
        <v>0</v>
      </c>
      <c r="AB242" s="100">
        <f t="shared" si="338"/>
        <v>150000</v>
      </c>
      <c r="AC242" s="100">
        <f t="shared" si="339"/>
        <v>180000</v>
      </c>
      <c r="AD242" s="100">
        <f t="shared" si="340"/>
        <v>190000</v>
      </c>
    </row>
    <row r="243" spans="1:30" s="81" customFormat="1">
      <c r="A243" s="11" t="s">
        <v>73</v>
      </c>
      <c r="B243" s="62" t="s">
        <v>40</v>
      </c>
      <c r="C243" s="1" t="s">
        <v>2</v>
      </c>
      <c r="D243" s="1" t="s">
        <v>13</v>
      </c>
      <c r="E243" s="1" t="s">
        <v>20</v>
      </c>
      <c r="F243" s="1" t="s">
        <v>111</v>
      </c>
      <c r="G243" s="62" t="s">
        <v>140</v>
      </c>
      <c r="H243" s="56" t="s">
        <v>342</v>
      </c>
      <c r="I243" s="110" t="s">
        <v>72</v>
      </c>
      <c r="J243" s="100">
        <v>150000</v>
      </c>
      <c r="K243" s="100">
        <v>180000</v>
      </c>
      <c r="L243" s="100">
        <v>190000</v>
      </c>
      <c r="M243" s="100"/>
      <c r="N243" s="100"/>
      <c r="O243" s="100"/>
      <c r="P243" s="100">
        <f t="shared" si="286"/>
        <v>150000</v>
      </c>
      <c r="Q243" s="100">
        <f t="shared" si="287"/>
        <v>180000</v>
      </c>
      <c r="R243" s="100">
        <f t="shared" si="288"/>
        <v>190000</v>
      </c>
      <c r="S243" s="100"/>
      <c r="T243" s="100"/>
      <c r="U243" s="100"/>
      <c r="V243" s="100">
        <f t="shared" si="334"/>
        <v>150000</v>
      </c>
      <c r="W243" s="100">
        <f t="shared" si="335"/>
        <v>180000</v>
      </c>
      <c r="X243" s="100">
        <f t="shared" si="336"/>
        <v>190000</v>
      </c>
      <c r="Y243" s="100"/>
      <c r="Z243" s="100"/>
      <c r="AA243" s="100"/>
      <c r="AB243" s="100">
        <f t="shared" si="338"/>
        <v>150000</v>
      </c>
      <c r="AC243" s="100">
        <f t="shared" si="339"/>
        <v>180000</v>
      </c>
      <c r="AD243" s="100">
        <f t="shared" si="340"/>
        <v>190000</v>
      </c>
    </row>
    <row r="244" spans="1:30" s="81" customFormat="1" ht="26.4">
      <c r="A244" s="7" t="s">
        <v>296</v>
      </c>
      <c r="B244" s="62" t="s">
        <v>40</v>
      </c>
      <c r="C244" s="1" t="s">
        <v>2</v>
      </c>
      <c r="D244" s="1" t="s">
        <v>13</v>
      </c>
      <c r="E244" s="1" t="s">
        <v>20</v>
      </c>
      <c r="F244" s="1" t="s">
        <v>111</v>
      </c>
      <c r="G244" s="1" t="s">
        <v>140</v>
      </c>
      <c r="H244" s="1" t="s">
        <v>338</v>
      </c>
      <c r="I244" s="13"/>
      <c r="J244" s="100">
        <f>J245</f>
        <v>5000000</v>
      </c>
      <c r="K244" s="100">
        <f t="shared" ref="K244:O245" si="365">K245</f>
        <v>5000000</v>
      </c>
      <c r="L244" s="100">
        <f t="shared" si="365"/>
        <v>5500000</v>
      </c>
      <c r="M244" s="100">
        <f t="shared" si="365"/>
        <v>0</v>
      </c>
      <c r="N244" s="100">
        <f t="shared" si="365"/>
        <v>0</v>
      </c>
      <c r="O244" s="100">
        <f t="shared" si="365"/>
        <v>0</v>
      </c>
      <c r="P244" s="100">
        <f t="shared" si="286"/>
        <v>5000000</v>
      </c>
      <c r="Q244" s="100">
        <f t="shared" si="287"/>
        <v>5000000</v>
      </c>
      <c r="R244" s="100">
        <f t="shared" si="288"/>
        <v>5500000</v>
      </c>
      <c r="S244" s="100">
        <f t="shared" ref="S244:U245" si="366">S245</f>
        <v>0</v>
      </c>
      <c r="T244" s="100">
        <f t="shared" si="366"/>
        <v>0</v>
      </c>
      <c r="U244" s="100">
        <f t="shared" si="366"/>
        <v>0</v>
      </c>
      <c r="V244" s="100">
        <f t="shared" si="334"/>
        <v>5000000</v>
      </c>
      <c r="W244" s="100">
        <f t="shared" si="335"/>
        <v>5000000</v>
      </c>
      <c r="X244" s="100">
        <f t="shared" si="336"/>
        <v>5500000</v>
      </c>
      <c r="Y244" s="100">
        <f t="shared" ref="Y244:AA245" si="367">Y245</f>
        <v>0</v>
      </c>
      <c r="Z244" s="100">
        <f t="shared" si="367"/>
        <v>0</v>
      </c>
      <c r="AA244" s="100">
        <f t="shared" si="367"/>
        <v>0</v>
      </c>
      <c r="AB244" s="100">
        <f t="shared" si="338"/>
        <v>5000000</v>
      </c>
      <c r="AC244" s="100">
        <f t="shared" si="339"/>
        <v>5000000</v>
      </c>
      <c r="AD244" s="100">
        <f t="shared" si="340"/>
        <v>5500000</v>
      </c>
    </row>
    <row r="245" spans="1:30" s="81" customFormat="1" ht="26.4">
      <c r="A245" s="7" t="s">
        <v>70</v>
      </c>
      <c r="B245" s="62" t="s">
        <v>40</v>
      </c>
      <c r="C245" s="1" t="s">
        <v>2</v>
      </c>
      <c r="D245" s="1" t="s">
        <v>13</v>
      </c>
      <c r="E245" s="1" t="s">
        <v>20</v>
      </c>
      <c r="F245" s="1" t="s">
        <v>111</v>
      </c>
      <c r="G245" s="1" t="s">
        <v>140</v>
      </c>
      <c r="H245" s="1" t="s">
        <v>338</v>
      </c>
      <c r="I245" s="13" t="s">
        <v>69</v>
      </c>
      <c r="J245" s="100">
        <f>J246</f>
        <v>5000000</v>
      </c>
      <c r="K245" s="100">
        <f t="shared" si="365"/>
        <v>5000000</v>
      </c>
      <c r="L245" s="100">
        <f t="shared" si="365"/>
        <v>5500000</v>
      </c>
      <c r="M245" s="100">
        <f t="shared" si="365"/>
        <v>0</v>
      </c>
      <c r="N245" s="100">
        <f t="shared" si="365"/>
        <v>0</v>
      </c>
      <c r="O245" s="100">
        <f t="shared" si="365"/>
        <v>0</v>
      </c>
      <c r="P245" s="100">
        <f t="shared" si="286"/>
        <v>5000000</v>
      </c>
      <c r="Q245" s="100">
        <f t="shared" si="287"/>
        <v>5000000</v>
      </c>
      <c r="R245" s="100">
        <f t="shared" si="288"/>
        <v>5500000</v>
      </c>
      <c r="S245" s="100">
        <f t="shared" si="366"/>
        <v>0</v>
      </c>
      <c r="T245" s="100">
        <f t="shared" si="366"/>
        <v>0</v>
      </c>
      <c r="U245" s="100">
        <f t="shared" si="366"/>
        <v>0</v>
      </c>
      <c r="V245" s="100">
        <f t="shared" si="334"/>
        <v>5000000</v>
      </c>
      <c r="W245" s="100">
        <f t="shared" si="335"/>
        <v>5000000</v>
      </c>
      <c r="X245" s="100">
        <f t="shared" si="336"/>
        <v>5500000</v>
      </c>
      <c r="Y245" s="100">
        <f t="shared" si="367"/>
        <v>0</v>
      </c>
      <c r="Z245" s="100">
        <f t="shared" si="367"/>
        <v>0</v>
      </c>
      <c r="AA245" s="100">
        <f t="shared" si="367"/>
        <v>0</v>
      </c>
      <c r="AB245" s="100">
        <f t="shared" si="338"/>
        <v>5000000</v>
      </c>
      <c r="AC245" s="100">
        <f t="shared" si="339"/>
        <v>5000000</v>
      </c>
      <c r="AD245" s="100">
        <f t="shared" si="340"/>
        <v>5500000</v>
      </c>
    </row>
    <row r="246" spans="1:30" s="81" customFormat="1">
      <c r="A246" s="11" t="s">
        <v>73</v>
      </c>
      <c r="B246" s="62" t="s">
        <v>40</v>
      </c>
      <c r="C246" s="1" t="s">
        <v>2</v>
      </c>
      <c r="D246" s="1" t="s">
        <v>13</v>
      </c>
      <c r="E246" s="1" t="s">
        <v>20</v>
      </c>
      <c r="F246" s="1" t="s">
        <v>111</v>
      </c>
      <c r="G246" s="1" t="s">
        <v>140</v>
      </c>
      <c r="H246" s="1" t="s">
        <v>338</v>
      </c>
      <c r="I246" s="13" t="s">
        <v>72</v>
      </c>
      <c r="J246" s="100">
        <v>5000000</v>
      </c>
      <c r="K246" s="100">
        <v>5000000</v>
      </c>
      <c r="L246" s="100">
        <v>5500000</v>
      </c>
      <c r="M246" s="100"/>
      <c r="N246" s="100"/>
      <c r="O246" s="100"/>
      <c r="P246" s="100">
        <f t="shared" si="286"/>
        <v>5000000</v>
      </c>
      <c r="Q246" s="100">
        <f t="shared" si="287"/>
        <v>5000000</v>
      </c>
      <c r="R246" s="100">
        <f t="shared" si="288"/>
        <v>5500000</v>
      </c>
      <c r="S246" s="100"/>
      <c r="T246" s="100"/>
      <c r="U246" s="100"/>
      <c r="V246" s="100">
        <f t="shared" si="334"/>
        <v>5000000</v>
      </c>
      <c r="W246" s="100">
        <f t="shared" si="335"/>
        <v>5000000</v>
      </c>
      <c r="X246" s="100">
        <f t="shared" si="336"/>
        <v>5500000</v>
      </c>
      <c r="Y246" s="100"/>
      <c r="Z246" s="100"/>
      <c r="AA246" s="100"/>
      <c r="AB246" s="100">
        <f t="shared" si="338"/>
        <v>5000000</v>
      </c>
      <c r="AC246" s="100">
        <f t="shared" si="339"/>
        <v>5000000</v>
      </c>
      <c r="AD246" s="100">
        <f t="shared" si="340"/>
        <v>5500000</v>
      </c>
    </row>
    <row r="247" spans="1:30" s="81" customFormat="1" ht="26.4">
      <c r="A247" s="7" t="s">
        <v>297</v>
      </c>
      <c r="B247" s="62" t="s">
        <v>40</v>
      </c>
      <c r="C247" s="1" t="s">
        <v>2</v>
      </c>
      <c r="D247" s="1" t="s">
        <v>13</v>
      </c>
      <c r="E247" s="1" t="s">
        <v>20</v>
      </c>
      <c r="F247" s="1" t="s">
        <v>111</v>
      </c>
      <c r="G247" s="1" t="s">
        <v>140</v>
      </c>
      <c r="H247" s="1" t="s">
        <v>339</v>
      </c>
      <c r="I247" s="13"/>
      <c r="J247" s="100">
        <f>J248</f>
        <v>3500000</v>
      </c>
      <c r="K247" s="100">
        <f t="shared" ref="K247:O248" si="368">K248</f>
        <v>3500000</v>
      </c>
      <c r="L247" s="100">
        <f t="shared" si="368"/>
        <v>3500000</v>
      </c>
      <c r="M247" s="100">
        <f t="shared" si="368"/>
        <v>0</v>
      </c>
      <c r="N247" s="100">
        <f t="shared" si="368"/>
        <v>0</v>
      </c>
      <c r="O247" s="100">
        <f t="shared" si="368"/>
        <v>0</v>
      </c>
      <c r="P247" s="100">
        <f t="shared" si="286"/>
        <v>3500000</v>
      </c>
      <c r="Q247" s="100">
        <f t="shared" si="287"/>
        <v>3500000</v>
      </c>
      <c r="R247" s="100">
        <f t="shared" si="288"/>
        <v>3500000</v>
      </c>
      <c r="S247" s="100">
        <f t="shared" ref="S247:U248" si="369">S248</f>
        <v>0</v>
      </c>
      <c r="T247" s="100">
        <f t="shared" si="369"/>
        <v>0</v>
      </c>
      <c r="U247" s="100">
        <f t="shared" si="369"/>
        <v>0</v>
      </c>
      <c r="V247" s="100">
        <f t="shared" si="334"/>
        <v>3500000</v>
      </c>
      <c r="W247" s="100">
        <f t="shared" si="335"/>
        <v>3500000</v>
      </c>
      <c r="X247" s="100">
        <f t="shared" si="336"/>
        <v>3500000</v>
      </c>
      <c r="Y247" s="100">
        <f t="shared" ref="Y247:AA248" si="370">Y248</f>
        <v>0</v>
      </c>
      <c r="Z247" s="100">
        <f t="shared" si="370"/>
        <v>0</v>
      </c>
      <c r="AA247" s="100">
        <f t="shared" si="370"/>
        <v>0</v>
      </c>
      <c r="AB247" s="100">
        <f t="shared" si="338"/>
        <v>3500000</v>
      </c>
      <c r="AC247" s="100">
        <f t="shared" si="339"/>
        <v>3500000</v>
      </c>
      <c r="AD247" s="100">
        <f t="shared" si="340"/>
        <v>3500000</v>
      </c>
    </row>
    <row r="248" spans="1:30" s="81" customFormat="1" ht="26.4">
      <c r="A248" s="7" t="s">
        <v>70</v>
      </c>
      <c r="B248" s="62" t="s">
        <v>40</v>
      </c>
      <c r="C248" s="1" t="s">
        <v>2</v>
      </c>
      <c r="D248" s="1" t="s">
        <v>13</v>
      </c>
      <c r="E248" s="1" t="s">
        <v>20</v>
      </c>
      <c r="F248" s="1" t="s">
        <v>111</v>
      </c>
      <c r="G248" s="1" t="s">
        <v>140</v>
      </c>
      <c r="H248" s="1" t="s">
        <v>339</v>
      </c>
      <c r="I248" s="13" t="s">
        <v>69</v>
      </c>
      <c r="J248" s="100">
        <f>J249</f>
        <v>3500000</v>
      </c>
      <c r="K248" s="100">
        <f t="shared" si="368"/>
        <v>3500000</v>
      </c>
      <c r="L248" s="100">
        <f t="shared" si="368"/>
        <v>3500000</v>
      </c>
      <c r="M248" s="100">
        <f t="shared" si="368"/>
        <v>0</v>
      </c>
      <c r="N248" s="100">
        <f t="shared" si="368"/>
        <v>0</v>
      </c>
      <c r="O248" s="100">
        <f t="shared" si="368"/>
        <v>0</v>
      </c>
      <c r="P248" s="100">
        <f t="shared" si="286"/>
        <v>3500000</v>
      </c>
      <c r="Q248" s="100">
        <f t="shared" si="287"/>
        <v>3500000</v>
      </c>
      <c r="R248" s="100">
        <f t="shared" si="288"/>
        <v>3500000</v>
      </c>
      <c r="S248" s="100">
        <f t="shared" si="369"/>
        <v>0</v>
      </c>
      <c r="T248" s="100">
        <f t="shared" si="369"/>
        <v>0</v>
      </c>
      <c r="U248" s="100">
        <f t="shared" si="369"/>
        <v>0</v>
      </c>
      <c r="V248" s="100">
        <f t="shared" si="334"/>
        <v>3500000</v>
      </c>
      <c r="W248" s="100">
        <f t="shared" si="335"/>
        <v>3500000</v>
      </c>
      <c r="X248" s="100">
        <f t="shared" si="336"/>
        <v>3500000</v>
      </c>
      <c r="Y248" s="100">
        <f t="shared" si="370"/>
        <v>0</v>
      </c>
      <c r="Z248" s="100">
        <f t="shared" si="370"/>
        <v>0</v>
      </c>
      <c r="AA248" s="100">
        <f t="shared" si="370"/>
        <v>0</v>
      </c>
      <c r="AB248" s="100">
        <f t="shared" si="338"/>
        <v>3500000</v>
      </c>
      <c r="AC248" s="100">
        <f t="shared" si="339"/>
        <v>3500000</v>
      </c>
      <c r="AD248" s="100">
        <f t="shared" si="340"/>
        <v>3500000</v>
      </c>
    </row>
    <row r="249" spans="1:30" s="81" customFormat="1">
      <c r="A249" s="11" t="s">
        <v>73</v>
      </c>
      <c r="B249" s="62" t="s">
        <v>40</v>
      </c>
      <c r="C249" s="1" t="s">
        <v>2</v>
      </c>
      <c r="D249" s="1" t="s">
        <v>13</v>
      </c>
      <c r="E249" s="1" t="s">
        <v>20</v>
      </c>
      <c r="F249" s="1" t="s">
        <v>111</v>
      </c>
      <c r="G249" s="1" t="s">
        <v>140</v>
      </c>
      <c r="H249" s="1" t="s">
        <v>339</v>
      </c>
      <c r="I249" s="13" t="s">
        <v>72</v>
      </c>
      <c r="J249" s="100">
        <v>3500000</v>
      </c>
      <c r="K249" s="100">
        <v>3500000</v>
      </c>
      <c r="L249" s="100">
        <v>3500000</v>
      </c>
      <c r="M249" s="100"/>
      <c r="N249" s="100"/>
      <c r="O249" s="100"/>
      <c r="P249" s="100">
        <f t="shared" si="286"/>
        <v>3500000</v>
      </c>
      <c r="Q249" s="100">
        <f t="shared" si="287"/>
        <v>3500000</v>
      </c>
      <c r="R249" s="100">
        <f t="shared" si="288"/>
        <v>3500000</v>
      </c>
      <c r="S249" s="100"/>
      <c r="T249" s="100"/>
      <c r="U249" s="100"/>
      <c r="V249" s="100">
        <f t="shared" si="334"/>
        <v>3500000</v>
      </c>
      <c r="W249" s="100">
        <f t="shared" si="335"/>
        <v>3500000</v>
      </c>
      <c r="X249" s="100">
        <f t="shared" si="336"/>
        <v>3500000</v>
      </c>
      <c r="Y249" s="100"/>
      <c r="Z249" s="100"/>
      <c r="AA249" s="100"/>
      <c r="AB249" s="100">
        <f t="shared" si="338"/>
        <v>3500000</v>
      </c>
      <c r="AC249" s="100">
        <f t="shared" si="339"/>
        <v>3500000</v>
      </c>
      <c r="AD249" s="100">
        <f t="shared" si="340"/>
        <v>3500000</v>
      </c>
    </row>
    <row r="250" spans="1:30" s="81" customFormat="1" ht="26.4">
      <c r="A250" s="2" t="s">
        <v>133</v>
      </c>
      <c r="B250" s="62" t="s">
        <v>40</v>
      </c>
      <c r="C250" s="1" t="s">
        <v>2</v>
      </c>
      <c r="D250" s="1" t="s">
        <v>13</v>
      </c>
      <c r="E250" s="1" t="s">
        <v>20</v>
      </c>
      <c r="F250" s="1" t="s">
        <v>43</v>
      </c>
      <c r="G250" s="1" t="s">
        <v>140</v>
      </c>
      <c r="H250" s="1" t="s">
        <v>141</v>
      </c>
      <c r="I250" s="13"/>
      <c r="J250" s="100">
        <f>J251</f>
        <v>300000</v>
      </c>
      <c r="K250" s="100">
        <f t="shared" ref="K250:O252" si="371">K251</f>
        <v>300000</v>
      </c>
      <c r="L250" s="100">
        <f t="shared" si="371"/>
        <v>300000</v>
      </c>
      <c r="M250" s="100">
        <f t="shared" si="371"/>
        <v>0</v>
      </c>
      <c r="N250" s="100">
        <f t="shared" si="371"/>
        <v>0</v>
      </c>
      <c r="O250" s="100">
        <f t="shared" si="371"/>
        <v>0</v>
      </c>
      <c r="P250" s="100">
        <f t="shared" si="286"/>
        <v>300000</v>
      </c>
      <c r="Q250" s="100">
        <f t="shared" si="287"/>
        <v>300000</v>
      </c>
      <c r="R250" s="100">
        <f t="shared" si="288"/>
        <v>300000</v>
      </c>
      <c r="S250" s="100">
        <f t="shared" ref="S250:U252" si="372">S251</f>
        <v>0</v>
      </c>
      <c r="T250" s="100">
        <f t="shared" si="372"/>
        <v>0</v>
      </c>
      <c r="U250" s="100">
        <f t="shared" si="372"/>
        <v>0</v>
      </c>
      <c r="V250" s="100">
        <f t="shared" si="334"/>
        <v>300000</v>
      </c>
      <c r="W250" s="100">
        <f t="shared" si="335"/>
        <v>300000</v>
      </c>
      <c r="X250" s="100">
        <f t="shared" si="336"/>
        <v>300000</v>
      </c>
      <c r="Y250" s="100">
        <f t="shared" ref="Y250:AA252" si="373">Y251</f>
        <v>0</v>
      </c>
      <c r="Z250" s="100">
        <f t="shared" si="373"/>
        <v>0</v>
      </c>
      <c r="AA250" s="100">
        <f t="shared" si="373"/>
        <v>0</v>
      </c>
      <c r="AB250" s="100">
        <f t="shared" si="338"/>
        <v>300000</v>
      </c>
      <c r="AC250" s="100">
        <f t="shared" si="339"/>
        <v>300000</v>
      </c>
      <c r="AD250" s="100">
        <f t="shared" si="340"/>
        <v>300000</v>
      </c>
    </row>
    <row r="251" spans="1:30" s="81" customFormat="1">
      <c r="A251" s="2" t="s">
        <v>86</v>
      </c>
      <c r="B251" s="62" t="s">
        <v>40</v>
      </c>
      <c r="C251" s="1" t="s">
        <v>2</v>
      </c>
      <c r="D251" s="1" t="s">
        <v>13</v>
      </c>
      <c r="E251" s="1" t="s">
        <v>20</v>
      </c>
      <c r="F251" s="1" t="s">
        <v>43</v>
      </c>
      <c r="G251" s="1" t="s">
        <v>140</v>
      </c>
      <c r="H251" s="1" t="s">
        <v>153</v>
      </c>
      <c r="I251" s="13"/>
      <c r="J251" s="100">
        <f>J252</f>
        <v>300000</v>
      </c>
      <c r="K251" s="100">
        <f t="shared" si="371"/>
        <v>300000</v>
      </c>
      <c r="L251" s="100">
        <f t="shared" si="371"/>
        <v>300000</v>
      </c>
      <c r="M251" s="100">
        <f t="shared" si="371"/>
        <v>0</v>
      </c>
      <c r="N251" s="100">
        <f t="shared" si="371"/>
        <v>0</v>
      </c>
      <c r="O251" s="100">
        <f t="shared" si="371"/>
        <v>0</v>
      </c>
      <c r="P251" s="100">
        <f t="shared" si="286"/>
        <v>300000</v>
      </c>
      <c r="Q251" s="100">
        <f t="shared" si="287"/>
        <v>300000</v>
      </c>
      <c r="R251" s="100">
        <f t="shared" si="288"/>
        <v>300000</v>
      </c>
      <c r="S251" s="100">
        <f t="shared" si="372"/>
        <v>0</v>
      </c>
      <c r="T251" s="100">
        <f t="shared" si="372"/>
        <v>0</v>
      </c>
      <c r="U251" s="100">
        <f t="shared" si="372"/>
        <v>0</v>
      </c>
      <c r="V251" s="100">
        <f t="shared" si="334"/>
        <v>300000</v>
      </c>
      <c r="W251" s="100">
        <f t="shared" si="335"/>
        <v>300000</v>
      </c>
      <c r="X251" s="100">
        <f t="shared" si="336"/>
        <v>300000</v>
      </c>
      <c r="Y251" s="100">
        <f t="shared" si="373"/>
        <v>0</v>
      </c>
      <c r="Z251" s="100">
        <f t="shared" si="373"/>
        <v>0</v>
      </c>
      <c r="AA251" s="100">
        <f t="shared" si="373"/>
        <v>0</v>
      </c>
      <c r="AB251" s="100">
        <f t="shared" si="338"/>
        <v>300000</v>
      </c>
      <c r="AC251" s="100">
        <f t="shared" si="339"/>
        <v>300000</v>
      </c>
      <c r="AD251" s="100">
        <f t="shared" si="340"/>
        <v>300000</v>
      </c>
    </row>
    <row r="252" spans="1:30" s="81" customFormat="1" ht="26.4">
      <c r="A252" s="7" t="s">
        <v>70</v>
      </c>
      <c r="B252" s="62" t="s">
        <v>40</v>
      </c>
      <c r="C252" s="1" t="s">
        <v>2</v>
      </c>
      <c r="D252" s="1" t="s">
        <v>13</v>
      </c>
      <c r="E252" s="1" t="s">
        <v>20</v>
      </c>
      <c r="F252" s="1" t="s">
        <v>43</v>
      </c>
      <c r="G252" s="1" t="s">
        <v>140</v>
      </c>
      <c r="H252" s="1" t="s">
        <v>153</v>
      </c>
      <c r="I252" s="13" t="s">
        <v>69</v>
      </c>
      <c r="J252" s="100">
        <f>J253</f>
        <v>300000</v>
      </c>
      <c r="K252" s="100">
        <f t="shared" si="371"/>
        <v>300000</v>
      </c>
      <c r="L252" s="100">
        <f t="shared" si="371"/>
        <v>300000</v>
      </c>
      <c r="M252" s="100">
        <f t="shared" si="371"/>
        <v>0</v>
      </c>
      <c r="N252" s="100">
        <f t="shared" si="371"/>
        <v>0</v>
      </c>
      <c r="O252" s="100">
        <f t="shared" si="371"/>
        <v>0</v>
      </c>
      <c r="P252" s="100">
        <f t="shared" si="286"/>
        <v>300000</v>
      </c>
      <c r="Q252" s="100">
        <f t="shared" si="287"/>
        <v>300000</v>
      </c>
      <c r="R252" s="100">
        <f t="shared" si="288"/>
        <v>300000</v>
      </c>
      <c r="S252" s="100">
        <f t="shared" si="372"/>
        <v>0</v>
      </c>
      <c r="T252" s="100">
        <f t="shared" si="372"/>
        <v>0</v>
      </c>
      <c r="U252" s="100">
        <f t="shared" si="372"/>
        <v>0</v>
      </c>
      <c r="V252" s="100">
        <f t="shared" si="334"/>
        <v>300000</v>
      </c>
      <c r="W252" s="100">
        <f t="shared" si="335"/>
        <v>300000</v>
      </c>
      <c r="X252" s="100">
        <f t="shared" si="336"/>
        <v>300000</v>
      </c>
      <c r="Y252" s="100">
        <f t="shared" si="373"/>
        <v>0</v>
      </c>
      <c r="Z252" s="100">
        <f t="shared" si="373"/>
        <v>0</v>
      </c>
      <c r="AA252" s="100">
        <f t="shared" si="373"/>
        <v>0</v>
      </c>
      <c r="AB252" s="100">
        <f t="shared" si="338"/>
        <v>300000</v>
      </c>
      <c r="AC252" s="100">
        <f t="shared" si="339"/>
        <v>300000</v>
      </c>
      <c r="AD252" s="100">
        <f t="shared" si="340"/>
        <v>300000</v>
      </c>
    </row>
    <row r="253" spans="1:30" s="81" customFormat="1">
      <c r="A253" s="11" t="s">
        <v>73</v>
      </c>
      <c r="B253" s="62" t="s">
        <v>40</v>
      </c>
      <c r="C253" s="1" t="s">
        <v>2</v>
      </c>
      <c r="D253" s="1" t="s">
        <v>13</v>
      </c>
      <c r="E253" s="1" t="s">
        <v>20</v>
      </c>
      <c r="F253" s="1" t="s">
        <v>43</v>
      </c>
      <c r="G253" s="1" t="s">
        <v>140</v>
      </c>
      <c r="H253" s="1" t="s">
        <v>153</v>
      </c>
      <c r="I253" s="13" t="s">
        <v>72</v>
      </c>
      <c r="J253" s="100">
        <v>300000</v>
      </c>
      <c r="K253" s="100">
        <v>300000</v>
      </c>
      <c r="L253" s="100">
        <v>300000</v>
      </c>
      <c r="M253" s="100"/>
      <c r="N253" s="100"/>
      <c r="O253" s="100"/>
      <c r="P253" s="100">
        <f t="shared" si="286"/>
        <v>300000</v>
      </c>
      <c r="Q253" s="100">
        <f t="shared" si="287"/>
        <v>300000</v>
      </c>
      <c r="R253" s="100">
        <f t="shared" si="288"/>
        <v>300000</v>
      </c>
      <c r="S253" s="100"/>
      <c r="T253" s="100"/>
      <c r="U253" s="100"/>
      <c r="V253" s="100">
        <f t="shared" si="334"/>
        <v>300000</v>
      </c>
      <c r="W253" s="100">
        <f t="shared" si="335"/>
        <v>300000</v>
      </c>
      <c r="X253" s="100">
        <f t="shared" si="336"/>
        <v>300000</v>
      </c>
      <c r="Y253" s="100"/>
      <c r="Z253" s="100"/>
      <c r="AA253" s="100"/>
      <c r="AB253" s="100">
        <f t="shared" si="338"/>
        <v>300000</v>
      </c>
      <c r="AC253" s="100">
        <f t="shared" si="339"/>
        <v>300000</v>
      </c>
      <c r="AD253" s="100">
        <f t="shared" si="340"/>
        <v>300000</v>
      </c>
    </row>
    <row r="254" spans="1:30" s="47" customFormat="1" ht="26.4">
      <c r="A254" s="106" t="s">
        <v>349</v>
      </c>
      <c r="B254" s="62" t="s">
        <v>40</v>
      </c>
      <c r="C254" s="1" t="s">
        <v>2</v>
      </c>
      <c r="D254" s="1" t="s">
        <v>13</v>
      </c>
      <c r="E254" s="1" t="s">
        <v>3</v>
      </c>
      <c r="F254" s="1" t="s">
        <v>68</v>
      </c>
      <c r="G254" s="1" t="s">
        <v>140</v>
      </c>
      <c r="H254" s="1" t="s">
        <v>141</v>
      </c>
      <c r="I254" s="13"/>
      <c r="J254" s="100">
        <f>J258+J264+J255</f>
        <v>8610695</v>
      </c>
      <c r="K254" s="100">
        <f t="shared" ref="K254:L254" si="374">K258+K264+K255</f>
        <v>37232245</v>
      </c>
      <c r="L254" s="100">
        <f t="shared" si="374"/>
        <v>0</v>
      </c>
      <c r="M254" s="100">
        <f>M258+M264+M255+M261</f>
        <v>33296429</v>
      </c>
      <c r="N254" s="100">
        <f t="shared" ref="N254:O254" si="375">N258+N264+N255+N261</f>
        <v>-34917</v>
      </c>
      <c r="O254" s="100">
        <f t="shared" si="375"/>
        <v>0</v>
      </c>
      <c r="P254" s="100">
        <f t="shared" si="286"/>
        <v>41907124</v>
      </c>
      <c r="Q254" s="100">
        <f t="shared" si="287"/>
        <v>37197328</v>
      </c>
      <c r="R254" s="100">
        <f t="shared" si="288"/>
        <v>0</v>
      </c>
      <c r="S254" s="100">
        <f>S258+S264+S255+S261</f>
        <v>0</v>
      </c>
      <c r="T254" s="100">
        <f t="shared" ref="T254:U254" si="376">T258+T264+T255+T261</f>
        <v>0</v>
      </c>
      <c r="U254" s="100">
        <f t="shared" si="376"/>
        <v>0</v>
      </c>
      <c r="V254" s="100">
        <f t="shared" si="334"/>
        <v>41907124</v>
      </c>
      <c r="W254" s="100">
        <f t="shared" si="335"/>
        <v>37197328</v>
      </c>
      <c r="X254" s="100">
        <f t="shared" si="336"/>
        <v>0</v>
      </c>
      <c r="Y254" s="100">
        <f>Y258+Y264+Y255+Y261</f>
        <v>-41907124</v>
      </c>
      <c r="Z254" s="100">
        <f t="shared" ref="Z254:AA254" si="377">Z258+Z264+Z255+Z261</f>
        <v>-37197328</v>
      </c>
      <c r="AA254" s="100">
        <f t="shared" si="377"/>
        <v>0</v>
      </c>
      <c r="AB254" s="100">
        <f t="shared" si="338"/>
        <v>0</v>
      </c>
      <c r="AC254" s="100">
        <f t="shared" si="339"/>
        <v>0</v>
      </c>
      <c r="AD254" s="100">
        <f t="shared" si="340"/>
        <v>0</v>
      </c>
    </row>
    <row r="255" spans="1:30" s="47" customFormat="1">
      <c r="A255" s="106" t="s">
        <v>405</v>
      </c>
      <c r="B255" s="62" t="s">
        <v>40</v>
      </c>
      <c r="C255" s="1" t="s">
        <v>2</v>
      </c>
      <c r="D255" s="1" t="s">
        <v>13</v>
      </c>
      <c r="E255" s="1" t="s">
        <v>3</v>
      </c>
      <c r="F255" s="1" t="s">
        <v>68</v>
      </c>
      <c r="G255" s="1" t="s">
        <v>140</v>
      </c>
      <c r="H255" s="1" t="s">
        <v>404</v>
      </c>
      <c r="I255" s="13"/>
      <c r="J255" s="100">
        <f>J256</f>
        <v>3610695</v>
      </c>
      <c r="K255" s="100">
        <f t="shared" ref="K255:O256" si="378">K256</f>
        <v>3600695</v>
      </c>
      <c r="L255" s="100">
        <f t="shared" si="378"/>
        <v>0</v>
      </c>
      <c r="M255" s="100">
        <f t="shared" si="378"/>
        <v>-3610695</v>
      </c>
      <c r="N255" s="100">
        <f t="shared" si="378"/>
        <v>-3600695</v>
      </c>
      <c r="O255" s="100">
        <f t="shared" si="378"/>
        <v>0</v>
      </c>
      <c r="P255" s="100">
        <f t="shared" si="286"/>
        <v>0</v>
      </c>
      <c r="Q255" s="100">
        <f t="shared" si="287"/>
        <v>0</v>
      </c>
      <c r="R255" s="100">
        <f t="shared" si="288"/>
        <v>0</v>
      </c>
      <c r="S255" s="100">
        <f t="shared" ref="S255:U256" si="379">S256</f>
        <v>0</v>
      </c>
      <c r="T255" s="100">
        <f t="shared" si="379"/>
        <v>0</v>
      </c>
      <c r="U255" s="100">
        <f t="shared" si="379"/>
        <v>0</v>
      </c>
      <c r="V255" s="100">
        <f t="shared" si="334"/>
        <v>0</v>
      </c>
      <c r="W255" s="100">
        <f t="shared" si="335"/>
        <v>0</v>
      </c>
      <c r="X255" s="100">
        <f t="shared" si="336"/>
        <v>0</v>
      </c>
      <c r="Y255" s="100">
        <f t="shared" ref="Y255:AA256" si="380">Y256</f>
        <v>0</v>
      </c>
      <c r="Z255" s="100">
        <f t="shared" si="380"/>
        <v>0</v>
      </c>
      <c r="AA255" s="100">
        <f t="shared" si="380"/>
        <v>0</v>
      </c>
      <c r="AB255" s="100">
        <f t="shared" si="338"/>
        <v>0</v>
      </c>
      <c r="AC255" s="100">
        <f t="shared" si="339"/>
        <v>0</v>
      </c>
      <c r="AD255" s="100">
        <f t="shared" si="340"/>
        <v>0</v>
      </c>
    </row>
    <row r="256" spans="1:30" s="47" customFormat="1" ht="26.4">
      <c r="A256" s="7" t="s">
        <v>70</v>
      </c>
      <c r="B256" s="62" t="s">
        <v>40</v>
      </c>
      <c r="C256" s="1" t="s">
        <v>2</v>
      </c>
      <c r="D256" s="1" t="s">
        <v>13</v>
      </c>
      <c r="E256" s="1" t="s">
        <v>3</v>
      </c>
      <c r="F256" s="1" t="s">
        <v>68</v>
      </c>
      <c r="G256" s="1" t="s">
        <v>140</v>
      </c>
      <c r="H256" s="1" t="s">
        <v>404</v>
      </c>
      <c r="I256" s="13" t="s">
        <v>69</v>
      </c>
      <c r="J256" s="100">
        <f>J257</f>
        <v>3610695</v>
      </c>
      <c r="K256" s="100">
        <f t="shared" si="378"/>
        <v>3600695</v>
      </c>
      <c r="L256" s="100">
        <f t="shared" si="378"/>
        <v>0</v>
      </c>
      <c r="M256" s="100">
        <f t="shared" si="378"/>
        <v>-3610695</v>
      </c>
      <c r="N256" s="100">
        <f t="shared" si="378"/>
        <v>-3600695</v>
      </c>
      <c r="O256" s="100">
        <f t="shared" si="378"/>
        <v>0</v>
      </c>
      <c r="P256" s="100">
        <f t="shared" si="286"/>
        <v>0</v>
      </c>
      <c r="Q256" s="100">
        <f t="shared" si="287"/>
        <v>0</v>
      </c>
      <c r="R256" s="100">
        <f t="shared" si="288"/>
        <v>0</v>
      </c>
      <c r="S256" s="100">
        <f t="shared" si="379"/>
        <v>0</v>
      </c>
      <c r="T256" s="100">
        <f t="shared" si="379"/>
        <v>0</v>
      </c>
      <c r="U256" s="100">
        <f t="shared" si="379"/>
        <v>0</v>
      </c>
      <c r="V256" s="100">
        <f t="shared" si="334"/>
        <v>0</v>
      </c>
      <c r="W256" s="100">
        <f t="shared" si="335"/>
        <v>0</v>
      </c>
      <c r="X256" s="100">
        <f t="shared" si="336"/>
        <v>0</v>
      </c>
      <c r="Y256" s="100">
        <f t="shared" si="380"/>
        <v>0</v>
      </c>
      <c r="Z256" s="100">
        <f t="shared" si="380"/>
        <v>0</v>
      </c>
      <c r="AA256" s="100">
        <f t="shared" si="380"/>
        <v>0</v>
      </c>
      <c r="AB256" s="100">
        <f t="shared" si="338"/>
        <v>0</v>
      </c>
      <c r="AC256" s="100">
        <f t="shared" si="339"/>
        <v>0</v>
      </c>
      <c r="AD256" s="100">
        <f t="shared" si="340"/>
        <v>0</v>
      </c>
    </row>
    <row r="257" spans="1:30" s="47" customFormat="1">
      <c r="A257" s="11" t="s">
        <v>73</v>
      </c>
      <c r="B257" s="62" t="s">
        <v>40</v>
      </c>
      <c r="C257" s="1" t="s">
        <v>2</v>
      </c>
      <c r="D257" s="1" t="s">
        <v>13</v>
      </c>
      <c r="E257" s="1" t="s">
        <v>3</v>
      </c>
      <c r="F257" s="1" t="s">
        <v>68</v>
      </c>
      <c r="G257" s="1" t="s">
        <v>140</v>
      </c>
      <c r="H257" s="1" t="s">
        <v>404</v>
      </c>
      <c r="I257" s="13" t="s">
        <v>72</v>
      </c>
      <c r="J257" s="100">
        <v>3610695</v>
      </c>
      <c r="K257" s="100">
        <v>3600695</v>
      </c>
      <c r="L257" s="100"/>
      <c r="M257" s="100">
        <f>-10000-3600695</f>
        <v>-3610695</v>
      </c>
      <c r="N257" s="100">
        <v>-3600695</v>
      </c>
      <c r="O257" s="100"/>
      <c r="P257" s="100">
        <f t="shared" si="286"/>
        <v>0</v>
      </c>
      <c r="Q257" s="100">
        <f t="shared" si="287"/>
        <v>0</v>
      </c>
      <c r="R257" s="100">
        <f t="shared" si="288"/>
        <v>0</v>
      </c>
      <c r="S257" s="100"/>
      <c r="T257" s="100"/>
      <c r="U257" s="100"/>
      <c r="V257" s="100">
        <f t="shared" si="334"/>
        <v>0</v>
      </c>
      <c r="W257" s="100">
        <f t="shared" si="335"/>
        <v>0</v>
      </c>
      <c r="X257" s="100">
        <f t="shared" si="336"/>
        <v>0</v>
      </c>
      <c r="Y257" s="100"/>
      <c r="Z257" s="100"/>
      <c r="AA257" s="100"/>
      <c r="AB257" s="100">
        <f t="shared" si="338"/>
        <v>0</v>
      </c>
      <c r="AC257" s="100">
        <f t="shared" si="339"/>
        <v>0</v>
      </c>
      <c r="AD257" s="100">
        <f t="shared" si="340"/>
        <v>0</v>
      </c>
    </row>
    <row r="258" spans="1:30" s="47" customFormat="1">
      <c r="A258" s="11" t="s">
        <v>211</v>
      </c>
      <c r="B258" s="62" t="s">
        <v>40</v>
      </c>
      <c r="C258" s="1" t="s">
        <v>2</v>
      </c>
      <c r="D258" s="1" t="s">
        <v>13</v>
      </c>
      <c r="E258" s="1" t="s">
        <v>3</v>
      </c>
      <c r="F258" s="1" t="s">
        <v>68</v>
      </c>
      <c r="G258" s="1" t="s">
        <v>140</v>
      </c>
      <c r="H258" s="1" t="s">
        <v>212</v>
      </c>
      <c r="I258" s="13"/>
      <c r="J258" s="98">
        <f>J259</f>
        <v>5000000</v>
      </c>
      <c r="K258" s="98">
        <f t="shared" ref="K258:O259" si="381">K259</f>
        <v>0</v>
      </c>
      <c r="L258" s="98">
        <f t="shared" si="381"/>
        <v>0</v>
      </c>
      <c r="M258" s="98">
        <f t="shared" si="381"/>
        <v>750000</v>
      </c>
      <c r="N258" s="98">
        <f t="shared" si="381"/>
        <v>0</v>
      </c>
      <c r="O258" s="98">
        <f t="shared" si="381"/>
        <v>0</v>
      </c>
      <c r="P258" s="98">
        <f t="shared" si="286"/>
        <v>5750000</v>
      </c>
      <c r="Q258" s="98">
        <f t="shared" si="287"/>
        <v>0</v>
      </c>
      <c r="R258" s="98">
        <f t="shared" si="288"/>
        <v>0</v>
      </c>
      <c r="S258" s="98">
        <f t="shared" ref="S258:U259" si="382">S259</f>
        <v>0</v>
      </c>
      <c r="T258" s="98">
        <f t="shared" si="382"/>
        <v>0</v>
      </c>
      <c r="U258" s="98">
        <f t="shared" si="382"/>
        <v>0</v>
      </c>
      <c r="V258" s="98">
        <f t="shared" si="334"/>
        <v>5750000</v>
      </c>
      <c r="W258" s="98">
        <f t="shared" si="335"/>
        <v>0</v>
      </c>
      <c r="X258" s="98">
        <f t="shared" si="336"/>
        <v>0</v>
      </c>
      <c r="Y258" s="98">
        <f t="shared" ref="Y258:AA259" si="383">Y259</f>
        <v>-5750000</v>
      </c>
      <c r="Z258" s="98">
        <f t="shared" si="383"/>
        <v>0</v>
      </c>
      <c r="AA258" s="98">
        <f t="shared" si="383"/>
        <v>0</v>
      </c>
      <c r="AB258" s="98">
        <f t="shared" si="338"/>
        <v>0</v>
      </c>
      <c r="AC258" s="98">
        <f t="shared" si="339"/>
        <v>0</v>
      </c>
      <c r="AD258" s="98">
        <f t="shared" si="340"/>
        <v>0</v>
      </c>
    </row>
    <row r="259" spans="1:30" s="47" customFormat="1" ht="26.4">
      <c r="A259" s="7" t="s">
        <v>70</v>
      </c>
      <c r="B259" s="62" t="s">
        <v>40</v>
      </c>
      <c r="C259" s="1" t="s">
        <v>2</v>
      </c>
      <c r="D259" s="1" t="s">
        <v>13</v>
      </c>
      <c r="E259" s="1" t="s">
        <v>3</v>
      </c>
      <c r="F259" s="1" t="s">
        <v>68</v>
      </c>
      <c r="G259" s="1" t="s">
        <v>140</v>
      </c>
      <c r="H259" s="1" t="s">
        <v>212</v>
      </c>
      <c r="I259" s="13" t="s">
        <v>69</v>
      </c>
      <c r="J259" s="98">
        <f>J260</f>
        <v>5000000</v>
      </c>
      <c r="K259" s="98">
        <f t="shared" si="381"/>
        <v>0</v>
      </c>
      <c r="L259" s="98">
        <f t="shared" si="381"/>
        <v>0</v>
      </c>
      <c r="M259" s="98">
        <f t="shared" si="381"/>
        <v>750000</v>
      </c>
      <c r="N259" s="98">
        <f t="shared" si="381"/>
        <v>0</v>
      </c>
      <c r="O259" s="98">
        <f t="shared" si="381"/>
        <v>0</v>
      </c>
      <c r="P259" s="98">
        <f t="shared" si="286"/>
        <v>5750000</v>
      </c>
      <c r="Q259" s="98">
        <f t="shared" si="287"/>
        <v>0</v>
      </c>
      <c r="R259" s="98">
        <f t="shared" si="288"/>
        <v>0</v>
      </c>
      <c r="S259" s="98">
        <f t="shared" si="382"/>
        <v>0</v>
      </c>
      <c r="T259" s="98">
        <f t="shared" si="382"/>
        <v>0</v>
      </c>
      <c r="U259" s="98">
        <f t="shared" si="382"/>
        <v>0</v>
      </c>
      <c r="V259" s="98">
        <f t="shared" si="334"/>
        <v>5750000</v>
      </c>
      <c r="W259" s="98">
        <f t="shared" si="335"/>
        <v>0</v>
      </c>
      <c r="X259" s="98">
        <f t="shared" si="336"/>
        <v>0</v>
      </c>
      <c r="Y259" s="98">
        <f t="shared" si="383"/>
        <v>-5750000</v>
      </c>
      <c r="Z259" s="98">
        <f t="shared" si="383"/>
        <v>0</v>
      </c>
      <c r="AA259" s="98">
        <f t="shared" si="383"/>
        <v>0</v>
      </c>
      <c r="AB259" s="98">
        <f t="shared" si="338"/>
        <v>0</v>
      </c>
      <c r="AC259" s="98">
        <f t="shared" si="339"/>
        <v>0</v>
      </c>
      <c r="AD259" s="98">
        <f t="shared" si="340"/>
        <v>0</v>
      </c>
    </row>
    <row r="260" spans="1:30" s="81" customFormat="1">
      <c r="A260" s="11" t="s">
        <v>73</v>
      </c>
      <c r="B260" s="62" t="s">
        <v>40</v>
      </c>
      <c r="C260" s="1" t="s">
        <v>2</v>
      </c>
      <c r="D260" s="1" t="s">
        <v>13</v>
      </c>
      <c r="E260" s="1" t="s">
        <v>3</v>
      </c>
      <c r="F260" s="1" t="s">
        <v>68</v>
      </c>
      <c r="G260" s="1" t="s">
        <v>140</v>
      </c>
      <c r="H260" s="1" t="s">
        <v>212</v>
      </c>
      <c r="I260" s="13" t="s">
        <v>72</v>
      </c>
      <c r="J260" s="98">
        <v>5000000</v>
      </c>
      <c r="K260" s="98"/>
      <c r="L260" s="98"/>
      <c r="M260" s="98">
        <v>750000</v>
      </c>
      <c r="N260" s="98"/>
      <c r="O260" s="98"/>
      <c r="P260" s="98">
        <f t="shared" si="286"/>
        <v>5750000</v>
      </c>
      <c r="Q260" s="98">
        <f t="shared" si="287"/>
        <v>0</v>
      </c>
      <c r="R260" s="98">
        <f t="shared" si="288"/>
        <v>0</v>
      </c>
      <c r="S260" s="98"/>
      <c r="T260" s="98"/>
      <c r="U260" s="98"/>
      <c r="V260" s="98">
        <f t="shared" si="334"/>
        <v>5750000</v>
      </c>
      <c r="W260" s="98">
        <f t="shared" si="335"/>
        <v>0</v>
      </c>
      <c r="X260" s="98">
        <f t="shared" si="336"/>
        <v>0</v>
      </c>
      <c r="Y260" s="98">
        <v>-5750000</v>
      </c>
      <c r="Z260" s="98"/>
      <c r="AA260" s="98"/>
      <c r="AB260" s="98">
        <f t="shared" si="338"/>
        <v>0</v>
      </c>
      <c r="AC260" s="98">
        <f t="shared" si="339"/>
        <v>0</v>
      </c>
      <c r="AD260" s="98">
        <f t="shared" si="340"/>
        <v>0</v>
      </c>
    </row>
    <row r="261" spans="1:30" s="81" customFormat="1" ht="39.6">
      <c r="A261" s="300" t="s">
        <v>427</v>
      </c>
      <c r="B261" s="334" t="s">
        <v>40</v>
      </c>
      <c r="C261" s="267" t="s">
        <v>2</v>
      </c>
      <c r="D261" s="267" t="s">
        <v>13</v>
      </c>
      <c r="E261" s="267" t="s">
        <v>3</v>
      </c>
      <c r="F261" s="267" t="s">
        <v>68</v>
      </c>
      <c r="G261" s="267" t="s">
        <v>140</v>
      </c>
      <c r="H261" s="267" t="s">
        <v>426</v>
      </c>
      <c r="I261" s="268"/>
      <c r="J261" s="98"/>
      <c r="K261" s="98"/>
      <c r="L261" s="98"/>
      <c r="M261" s="98">
        <f t="shared" ref="M261:O262" si="384">M262</f>
        <v>3959898</v>
      </c>
      <c r="N261" s="98">
        <f t="shared" si="384"/>
        <v>0</v>
      </c>
      <c r="O261" s="98">
        <f t="shared" si="384"/>
        <v>0</v>
      </c>
      <c r="P261" s="98">
        <f t="shared" ref="P261:P263" si="385">J261+M261</f>
        <v>3959898</v>
      </c>
      <c r="Q261" s="98">
        <f t="shared" ref="Q261:Q263" si="386">K261+N261</f>
        <v>0</v>
      </c>
      <c r="R261" s="98">
        <f t="shared" ref="R261:R263" si="387">L261+O261</f>
        <v>0</v>
      </c>
      <c r="S261" s="98">
        <f t="shared" ref="S261:U262" si="388">S262</f>
        <v>0</v>
      </c>
      <c r="T261" s="98">
        <f t="shared" si="388"/>
        <v>0</v>
      </c>
      <c r="U261" s="98">
        <f t="shared" si="388"/>
        <v>0</v>
      </c>
      <c r="V261" s="98">
        <f t="shared" si="334"/>
        <v>3959898</v>
      </c>
      <c r="W261" s="98">
        <f t="shared" si="335"/>
        <v>0</v>
      </c>
      <c r="X261" s="98">
        <f t="shared" si="336"/>
        <v>0</v>
      </c>
      <c r="Y261" s="98">
        <f t="shared" ref="Y261:AA262" si="389">Y262</f>
        <v>-3959898</v>
      </c>
      <c r="Z261" s="98">
        <f t="shared" si="389"/>
        <v>0</v>
      </c>
      <c r="AA261" s="98">
        <f t="shared" si="389"/>
        <v>0</v>
      </c>
      <c r="AB261" s="98">
        <f t="shared" si="338"/>
        <v>0</v>
      </c>
      <c r="AC261" s="98">
        <f t="shared" si="339"/>
        <v>0</v>
      </c>
      <c r="AD261" s="98">
        <f t="shared" si="340"/>
        <v>0</v>
      </c>
    </row>
    <row r="262" spans="1:30" s="81" customFormat="1" ht="26.4">
      <c r="A262" s="335" t="s">
        <v>70</v>
      </c>
      <c r="B262" s="334" t="s">
        <v>40</v>
      </c>
      <c r="C262" s="267" t="s">
        <v>2</v>
      </c>
      <c r="D262" s="267" t="s">
        <v>13</v>
      </c>
      <c r="E262" s="267" t="s">
        <v>3</v>
      </c>
      <c r="F262" s="267" t="s">
        <v>68</v>
      </c>
      <c r="G262" s="267" t="s">
        <v>140</v>
      </c>
      <c r="H262" s="267" t="s">
        <v>426</v>
      </c>
      <c r="I262" s="268" t="s">
        <v>69</v>
      </c>
      <c r="J262" s="98"/>
      <c r="K262" s="98"/>
      <c r="L262" s="98"/>
      <c r="M262" s="98">
        <f t="shared" si="384"/>
        <v>3959898</v>
      </c>
      <c r="N262" s="98">
        <f t="shared" si="384"/>
        <v>0</v>
      </c>
      <c r="O262" s="98">
        <f t="shared" si="384"/>
        <v>0</v>
      </c>
      <c r="P262" s="98">
        <f t="shared" si="385"/>
        <v>3959898</v>
      </c>
      <c r="Q262" s="98">
        <f t="shared" si="386"/>
        <v>0</v>
      </c>
      <c r="R262" s="98">
        <f t="shared" si="387"/>
        <v>0</v>
      </c>
      <c r="S262" s="98">
        <f t="shared" si="388"/>
        <v>0</v>
      </c>
      <c r="T262" s="98">
        <f t="shared" si="388"/>
        <v>0</v>
      </c>
      <c r="U262" s="98">
        <f t="shared" si="388"/>
        <v>0</v>
      </c>
      <c r="V262" s="98">
        <f t="shared" si="334"/>
        <v>3959898</v>
      </c>
      <c r="W262" s="98">
        <f t="shared" si="335"/>
        <v>0</v>
      </c>
      <c r="X262" s="98">
        <f t="shared" si="336"/>
        <v>0</v>
      </c>
      <c r="Y262" s="98">
        <f t="shared" si="389"/>
        <v>-3959898</v>
      </c>
      <c r="Z262" s="98">
        <f t="shared" si="389"/>
        <v>0</v>
      </c>
      <c r="AA262" s="98">
        <f t="shared" si="389"/>
        <v>0</v>
      </c>
      <c r="AB262" s="98">
        <f t="shared" si="338"/>
        <v>0</v>
      </c>
      <c r="AC262" s="98">
        <f t="shared" si="339"/>
        <v>0</v>
      </c>
      <c r="AD262" s="98">
        <f t="shared" si="340"/>
        <v>0</v>
      </c>
    </row>
    <row r="263" spans="1:30" s="81" customFormat="1">
      <c r="A263" s="300" t="s">
        <v>73</v>
      </c>
      <c r="B263" s="334" t="s">
        <v>40</v>
      </c>
      <c r="C263" s="267" t="s">
        <v>2</v>
      </c>
      <c r="D263" s="267" t="s">
        <v>13</v>
      </c>
      <c r="E263" s="267" t="s">
        <v>3</v>
      </c>
      <c r="F263" s="267" t="s">
        <v>68</v>
      </c>
      <c r="G263" s="267" t="s">
        <v>140</v>
      </c>
      <c r="H263" s="267" t="s">
        <v>426</v>
      </c>
      <c r="I263" s="268" t="s">
        <v>72</v>
      </c>
      <c r="J263" s="98"/>
      <c r="K263" s="98"/>
      <c r="L263" s="98"/>
      <c r="M263" s="98">
        <f>10000+3949898</f>
        <v>3959898</v>
      </c>
      <c r="N263" s="98"/>
      <c r="O263" s="98"/>
      <c r="P263" s="98">
        <f t="shared" si="385"/>
        <v>3959898</v>
      </c>
      <c r="Q263" s="98">
        <f t="shared" si="386"/>
        <v>0</v>
      </c>
      <c r="R263" s="98">
        <f t="shared" si="387"/>
        <v>0</v>
      </c>
      <c r="S263" s="98"/>
      <c r="T263" s="98"/>
      <c r="U263" s="98"/>
      <c r="V263" s="98">
        <f t="shared" si="334"/>
        <v>3959898</v>
      </c>
      <c r="W263" s="98">
        <f t="shared" si="335"/>
        <v>0</v>
      </c>
      <c r="X263" s="98">
        <f t="shared" si="336"/>
        <v>0</v>
      </c>
      <c r="Y263" s="98">
        <v>-3959898</v>
      </c>
      <c r="Z263" s="98"/>
      <c r="AA263" s="98"/>
      <c r="AB263" s="98">
        <f t="shared" si="338"/>
        <v>0</v>
      </c>
      <c r="AC263" s="98">
        <f t="shared" si="339"/>
        <v>0</v>
      </c>
      <c r="AD263" s="98">
        <f t="shared" si="340"/>
        <v>0</v>
      </c>
    </row>
    <row r="264" spans="1:30" s="81" customFormat="1" ht="41.25" customHeight="1">
      <c r="A264" s="11" t="s">
        <v>384</v>
      </c>
      <c r="B264" s="62" t="s">
        <v>40</v>
      </c>
      <c r="C264" s="1" t="s">
        <v>2</v>
      </c>
      <c r="D264" s="1" t="s">
        <v>13</v>
      </c>
      <c r="E264" s="1" t="s">
        <v>3</v>
      </c>
      <c r="F264" s="1" t="s">
        <v>68</v>
      </c>
      <c r="G264" s="1" t="s">
        <v>140</v>
      </c>
      <c r="H264" s="1" t="s">
        <v>383</v>
      </c>
      <c r="I264" s="13"/>
      <c r="J264" s="98">
        <f>J265</f>
        <v>0</v>
      </c>
      <c r="K264" s="98">
        <f t="shared" ref="K264:O265" si="390">K265</f>
        <v>33631550</v>
      </c>
      <c r="L264" s="98">
        <f t="shared" si="390"/>
        <v>0</v>
      </c>
      <c r="M264" s="98">
        <f t="shared" si="390"/>
        <v>32197226</v>
      </c>
      <c r="N264" s="98">
        <f t="shared" si="390"/>
        <v>3565778</v>
      </c>
      <c r="O264" s="98">
        <f t="shared" si="390"/>
        <v>0</v>
      </c>
      <c r="P264" s="98">
        <f t="shared" si="286"/>
        <v>32197226</v>
      </c>
      <c r="Q264" s="98">
        <f t="shared" si="287"/>
        <v>37197328</v>
      </c>
      <c r="R264" s="98">
        <f t="shared" si="288"/>
        <v>0</v>
      </c>
      <c r="S264" s="98">
        <f t="shared" ref="S264:U265" si="391">S265</f>
        <v>0</v>
      </c>
      <c r="T264" s="98">
        <f t="shared" si="391"/>
        <v>0</v>
      </c>
      <c r="U264" s="98">
        <f t="shared" si="391"/>
        <v>0</v>
      </c>
      <c r="V264" s="98">
        <f t="shared" si="334"/>
        <v>32197226</v>
      </c>
      <c r="W264" s="98">
        <f t="shared" si="335"/>
        <v>37197328</v>
      </c>
      <c r="X264" s="98">
        <f t="shared" si="336"/>
        <v>0</v>
      </c>
      <c r="Y264" s="98">
        <f t="shared" ref="Y264:AA265" si="392">Y265</f>
        <v>-32197226</v>
      </c>
      <c r="Z264" s="98">
        <f t="shared" si="392"/>
        <v>-37197328</v>
      </c>
      <c r="AA264" s="98">
        <f t="shared" si="392"/>
        <v>0</v>
      </c>
      <c r="AB264" s="98">
        <f t="shared" si="338"/>
        <v>0</v>
      </c>
      <c r="AC264" s="98">
        <f t="shared" si="339"/>
        <v>0</v>
      </c>
      <c r="AD264" s="98">
        <f t="shared" si="340"/>
        <v>0</v>
      </c>
    </row>
    <row r="265" spans="1:30" s="81" customFormat="1" ht="26.4">
      <c r="A265" s="7" t="s">
        <v>70</v>
      </c>
      <c r="B265" s="62" t="s">
        <v>40</v>
      </c>
      <c r="C265" s="1" t="s">
        <v>2</v>
      </c>
      <c r="D265" s="1" t="s">
        <v>13</v>
      </c>
      <c r="E265" s="1" t="s">
        <v>3</v>
      </c>
      <c r="F265" s="1" t="s">
        <v>68</v>
      </c>
      <c r="G265" s="1" t="s">
        <v>140</v>
      </c>
      <c r="H265" s="1" t="s">
        <v>383</v>
      </c>
      <c r="I265" s="13" t="s">
        <v>69</v>
      </c>
      <c r="J265" s="98">
        <f>J266</f>
        <v>0</v>
      </c>
      <c r="K265" s="98">
        <f t="shared" si="390"/>
        <v>33631550</v>
      </c>
      <c r="L265" s="98">
        <f t="shared" si="390"/>
        <v>0</v>
      </c>
      <c r="M265" s="98">
        <f t="shared" si="390"/>
        <v>32197226</v>
      </c>
      <c r="N265" s="98">
        <f t="shared" si="390"/>
        <v>3565778</v>
      </c>
      <c r="O265" s="98">
        <f t="shared" si="390"/>
        <v>0</v>
      </c>
      <c r="P265" s="98">
        <f t="shared" si="286"/>
        <v>32197226</v>
      </c>
      <c r="Q265" s="98">
        <f t="shared" si="287"/>
        <v>37197328</v>
      </c>
      <c r="R265" s="98">
        <f t="shared" si="288"/>
        <v>0</v>
      </c>
      <c r="S265" s="98">
        <f t="shared" si="391"/>
        <v>0</v>
      </c>
      <c r="T265" s="98">
        <f t="shared" si="391"/>
        <v>0</v>
      </c>
      <c r="U265" s="98">
        <f t="shared" si="391"/>
        <v>0</v>
      </c>
      <c r="V265" s="98">
        <f t="shared" si="334"/>
        <v>32197226</v>
      </c>
      <c r="W265" s="98">
        <f t="shared" si="335"/>
        <v>37197328</v>
      </c>
      <c r="X265" s="98">
        <f t="shared" si="336"/>
        <v>0</v>
      </c>
      <c r="Y265" s="98">
        <f t="shared" si="392"/>
        <v>-32197226</v>
      </c>
      <c r="Z265" s="98">
        <f t="shared" si="392"/>
        <v>-37197328</v>
      </c>
      <c r="AA265" s="98">
        <f t="shared" si="392"/>
        <v>0</v>
      </c>
      <c r="AB265" s="98">
        <f t="shared" si="338"/>
        <v>0</v>
      </c>
      <c r="AC265" s="98">
        <f t="shared" si="339"/>
        <v>0</v>
      </c>
      <c r="AD265" s="98">
        <f t="shared" si="340"/>
        <v>0</v>
      </c>
    </row>
    <row r="266" spans="1:30" s="81" customFormat="1">
      <c r="A266" s="11" t="s">
        <v>73</v>
      </c>
      <c r="B266" s="62" t="s">
        <v>40</v>
      </c>
      <c r="C266" s="1" t="s">
        <v>2</v>
      </c>
      <c r="D266" s="1" t="s">
        <v>13</v>
      </c>
      <c r="E266" s="1" t="s">
        <v>3</v>
      </c>
      <c r="F266" s="1" t="s">
        <v>68</v>
      </c>
      <c r="G266" s="1" t="s">
        <v>140</v>
      </c>
      <c r="H266" s="1" t="s">
        <v>383</v>
      </c>
      <c r="I266" s="13" t="s">
        <v>72</v>
      </c>
      <c r="J266" s="98"/>
      <c r="K266" s="98">
        <v>33631550</v>
      </c>
      <c r="L266" s="98"/>
      <c r="M266" s="98">
        <f>28596531+3600695</f>
        <v>32197226</v>
      </c>
      <c r="N266" s="98">
        <f>-34917+3600695</f>
        <v>3565778</v>
      </c>
      <c r="O266" s="98"/>
      <c r="P266" s="98">
        <f t="shared" si="286"/>
        <v>32197226</v>
      </c>
      <c r="Q266" s="98">
        <f t="shared" si="287"/>
        <v>37197328</v>
      </c>
      <c r="R266" s="98">
        <f t="shared" si="288"/>
        <v>0</v>
      </c>
      <c r="S266" s="98"/>
      <c r="T266" s="98"/>
      <c r="U266" s="98"/>
      <c r="V266" s="98">
        <f t="shared" si="334"/>
        <v>32197226</v>
      </c>
      <c r="W266" s="98">
        <f t="shared" si="335"/>
        <v>37197328</v>
      </c>
      <c r="X266" s="98">
        <f t="shared" si="336"/>
        <v>0</v>
      </c>
      <c r="Y266" s="98">
        <v>-32197226</v>
      </c>
      <c r="Z266" s="98">
        <v>-37197328</v>
      </c>
      <c r="AA266" s="98"/>
      <c r="AB266" s="98">
        <f t="shared" si="338"/>
        <v>0</v>
      </c>
      <c r="AC266" s="98">
        <f t="shared" si="339"/>
        <v>0</v>
      </c>
      <c r="AD266" s="98">
        <f t="shared" si="340"/>
        <v>0</v>
      </c>
    </row>
    <row r="267" spans="1:30">
      <c r="A267" s="11"/>
      <c r="B267" s="111"/>
      <c r="C267" s="1"/>
      <c r="D267" s="1"/>
      <c r="E267" s="1"/>
      <c r="F267" s="1"/>
      <c r="G267" s="1"/>
      <c r="H267" s="1"/>
      <c r="I267" s="13"/>
      <c r="J267" s="100"/>
      <c r="K267" s="100"/>
      <c r="L267" s="100"/>
      <c r="M267" s="100"/>
      <c r="N267" s="100"/>
      <c r="O267" s="100"/>
      <c r="P267" s="100"/>
      <c r="Q267" s="100"/>
      <c r="R267" s="100"/>
      <c r="S267" s="100"/>
      <c r="T267" s="100"/>
      <c r="U267" s="100"/>
      <c r="V267" s="100"/>
      <c r="W267" s="100"/>
      <c r="X267" s="100"/>
      <c r="Y267" s="100"/>
      <c r="Z267" s="100"/>
      <c r="AA267" s="100"/>
      <c r="AB267" s="100"/>
      <c r="AC267" s="100"/>
      <c r="AD267" s="100"/>
    </row>
    <row r="268" spans="1:30">
      <c r="A268" s="4" t="s">
        <v>183</v>
      </c>
      <c r="B268" s="295" t="s">
        <v>40</v>
      </c>
      <c r="C268" s="15" t="s">
        <v>2</v>
      </c>
      <c r="D268" s="15" t="s">
        <v>2</v>
      </c>
      <c r="E268" s="15"/>
      <c r="F268" s="15"/>
      <c r="G268" s="15"/>
      <c r="H268" s="15"/>
      <c r="I268" s="25"/>
      <c r="J268" s="97">
        <f>J269</f>
        <v>1615802.83</v>
      </c>
      <c r="K268" s="97">
        <f t="shared" ref="K268:O272" si="393">K269</f>
        <v>1932907.54</v>
      </c>
      <c r="L268" s="97">
        <f t="shared" si="393"/>
        <v>1932907.54</v>
      </c>
      <c r="M268" s="97">
        <f t="shared" si="393"/>
        <v>-1615802.83</v>
      </c>
      <c r="N268" s="97">
        <f t="shared" si="393"/>
        <v>-1932907.54</v>
      </c>
      <c r="O268" s="97">
        <f t="shared" si="393"/>
        <v>-1932907.54</v>
      </c>
      <c r="P268" s="97">
        <f t="shared" si="286"/>
        <v>0</v>
      </c>
      <c r="Q268" s="97">
        <f t="shared" si="287"/>
        <v>0</v>
      </c>
      <c r="R268" s="97">
        <f t="shared" si="288"/>
        <v>0</v>
      </c>
      <c r="S268" s="97">
        <f t="shared" ref="S268:U272" si="394">S269</f>
        <v>0</v>
      </c>
      <c r="T268" s="97">
        <f t="shared" si="394"/>
        <v>0</v>
      </c>
      <c r="U268" s="97">
        <f t="shared" si="394"/>
        <v>0</v>
      </c>
      <c r="V268" s="97">
        <f t="shared" ref="V268:X273" si="395">P268+S268</f>
        <v>0</v>
      </c>
      <c r="W268" s="97">
        <f t="shared" si="395"/>
        <v>0</v>
      </c>
      <c r="X268" s="97">
        <f t="shared" si="395"/>
        <v>0</v>
      </c>
      <c r="Y268" s="97">
        <f t="shared" ref="Y268:AA272" si="396">Y269</f>
        <v>0</v>
      </c>
      <c r="Z268" s="97">
        <f t="shared" si="396"/>
        <v>0</v>
      </c>
      <c r="AA268" s="97">
        <f t="shared" si="396"/>
        <v>0</v>
      </c>
      <c r="AB268" s="97">
        <f t="shared" ref="AB268:AB273" si="397">V268+Y268</f>
        <v>0</v>
      </c>
      <c r="AC268" s="97">
        <f t="shared" ref="AC268:AC273" si="398">W268+Z268</f>
        <v>0</v>
      </c>
      <c r="AD268" s="97">
        <f t="shared" ref="AD268:AD273" si="399">X268+AA268</f>
        <v>0</v>
      </c>
    </row>
    <row r="269" spans="1:30" ht="26.4">
      <c r="A269" s="2" t="s">
        <v>348</v>
      </c>
      <c r="B269" s="296" t="s">
        <v>40</v>
      </c>
      <c r="C269" s="1" t="s">
        <v>2</v>
      </c>
      <c r="D269" s="1" t="s">
        <v>2</v>
      </c>
      <c r="E269" s="1" t="s">
        <v>20</v>
      </c>
      <c r="F269" s="1" t="s">
        <v>68</v>
      </c>
      <c r="G269" s="1" t="s">
        <v>140</v>
      </c>
      <c r="H269" s="1" t="s">
        <v>141</v>
      </c>
      <c r="I269" s="13"/>
      <c r="J269" s="100">
        <f>J270</f>
        <v>1615802.83</v>
      </c>
      <c r="K269" s="100">
        <f t="shared" si="393"/>
        <v>1932907.54</v>
      </c>
      <c r="L269" s="100">
        <f t="shared" si="393"/>
        <v>1932907.54</v>
      </c>
      <c r="M269" s="100">
        <f t="shared" si="393"/>
        <v>-1615802.83</v>
      </c>
      <c r="N269" s="100">
        <f t="shared" si="393"/>
        <v>-1932907.54</v>
      </c>
      <c r="O269" s="100">
        <f t="shared" si="393"/>
        <v>-1932907.54</v>
      </c>
      <c r="P269" s="100">
        <f t="shared" si="286"/>
        <v>0</v>
      </c>
      <c r="Q269" s="100">
        <f t="shared" si="287"/>
        <v>0</v>
      </c>
      <c r="R269" s="100">
        <f t="shared" si="288"/>
        <v>0</v>
      </c>
      <c r="S269" s="100">
        <f t="shared" si="394"/>
        <v>0</v>
      </c>
      <c r="T269" s="100">
        <f t="shared" si="394"/>
        <v>0</v>
      </c>
      <c r="U269" s="100">
        <f t="shared" si="394"/>
        <v>0</v>
      </c>
      <c r="V269" s="100">
        <f t="shared" si="395"/>
        <v>0</v>
      </c>
      <c r="W269" s="100">
        <f t="shared" si="395"/>
        <v>0</v>
      </c>
      <c r="X269" s="100">
        <f t="shared" si="395"/>
        <v>0</v>
      </c>
      <c r="Y269" s="100">
        <f t="shared" si="396"/>
        <v>0</v>
      </c>
      <c r="Z269" s="100">
        <f t="shared" si="396"/>
        <v>0</v>
      </c>
      <c r="AA269" s="100">
        <f t="shared" si="396"/>
        <v>0</v>
      </c>
      <c r="AB269" s="100">
        <f t="shared" si="397"/>
        <v>0</v>
      </c>
      <c r="AC269" s="100">
        <f t="shared" si="398"/>
        <v>0</v>
      </c>
      <c r="AD269" s="100">
        <f t="shared" si="399"/>
        <v>0</v>
      </c>
    </row>
    <row r="270" spans="1:30">
      <c r="A270" s="2" t="s">
        <v>134</v>
      </c>
      <c r="B270" s="296" t="s">
        <v>40</v>
      </c>
      <c r="C270" s="1" t="s">
        <v>2</v>
      </c>
      <c r="D270" s="1" t="s">
        <v>2</v>
      </c>
      <c r="E270" s="1" t="s">
        <v>20</v>
      </c>
      <c r="F270" s="1" t="s">
        <v>126</v>
      </c>
      <c r="G270" s="1" t="s">
        <v>140</v>
      </c>
      <c r="H270" s="1" t="s">
        <v>141</v>
      </c>
      <c r="I270" s="13"/>
      <c r="J270" s="100">
        <f>J271</f>
        <v>1615802.83</v>
      </c>
      <c r="K270" s="100">
        <f t="shared" si="393"/>
        <v>1932907.54</v>
      </c>
      <c r="L270" s="100">
        <f t="shared" si="393"/>
        <v>1932907.54</v>
      </c>
      <c r="M270" s="100">
        <f t="shared" si="393"/>
        <v>-1615802.83</v>
      </c>
      <c r="N270" s="100">
        <f t="shared" si="393"/>
        <v>-1932907.54</v>
      </c>
      <c r="O270" s="100">
        <f t="shared" si="393"/>
        <v>-1932907.54</v>
      </c>
      <c r="P270" s="100">
        <f t="shared" si="286"/>
        <v>0</v>
      </c>
      <c r="Q270" s="100">
        <f t="shared" si="287"/>
        <v>0</v>
      </c>
      <c r="R270" s="100">
        <f t="shared" si="288"/>
        <v>0</v>
      </c>
      <c r="S270" s="100">
        <f t="shared" si="394"/>
        <v>0</v>
      </c>
      <c r="T270" s="100">
        <f t="shared" si="394"/>
        <v>0</v>
      </c>
      <c r="U270" s="100">
        <f t="shared" si="394"/>
        <v>0</v>
      </c>
      <c r="V270" s="100">
        <f t="shared" si="395"/>
        <v>0</v>
      </c>
      <c r="W270" s="100">
        <f t="shared" si="395"/>
        <v>0</v>
      </c>
      <c r="X270" s="100">
        <f t="shared" si="395"/>
        <v>0</v>
      </c>
      <c r="Y270" s="100">
        <f t="shared" si="396"/>
        <v>0</v>
      </c>
      <c r="Z270" s="100">
        <f t="shared" si="396"/>
        <v>0</v>
      </c>
      <c r="AA270" s="100">
        <f t="shared" si="396"/>
        <v>0</v>
      </c>
      <c r="AB270" s="100">
        <f t="shared" si="397"/>
        <v>0</v>
      </c>
      <c r="AC270" s="100">
        <f t="shared" si="398"/>
        <v>0</v>
      </c>
      <c r="AD270" s="100">
        <f t="shared" si="399"/>
        <v>0</v>
      </c>
    </row>
    <row r="271" spans="1:30" ht="39.6">
      <c r="A271" s="11" t="s">
        <v>393</v>
      </c>
      <c r="B271" s="296" t="s">
        <v>40</v>
      </c>
      <c r="C271" s="1" t="s">
        <v>2</v>
      </c>
      <c r="D271" s="1" t="s">
        <v>2</v>
      </c>
      <c r="E271" s="1" t="s">
        <v>20</v>
      </c>
      <c r="F271" s="1" t="s">
        <v>126</v>
      </c>
      <c r="G271" s="267" t="s">
        <v>392</v>
      </c>
      <c r="H271" s="1" t="s">
        <v>391</v>
      </c>
      <c r="I271" s="13"/>
      <c r="J271" s="100">
        <f>J272</f>
        <v>1615802.83</v>
      </c>
      <c r="K271" s="100">
        <f t="shared" si="393"/>
        <v>1932907.54</v>
      </c>
      <c r="L271" s="100">
        <f t="shared" si="393"/>
        <v>1932907.54</v>
      </c>
      <c r="M271" s="100">
        <f t="shared" si="393"/>
        <v>-1615802.83</v>
      </c>
      <c r="N271" s="100">
        <f t="shared" si="393"/>
        <v>-1932907.54</v>
      </c>
      <c r="O271" s="100">
        <f t="shared" si="393"/>
        <v>-1932907.54</v>
      </c>
      <c r="P271" s="100">
        <f t="shared" ref="P271:P343" si="400">J271+M271</f>
        <v>0</v>
      </c>
      <c r="Q271" s="100">
        <f t="shared" ref="Q271:Q343" si="401">K271+N271</f>
        <v>0</v>
      </c>
      <c r="R271" s="100">
        <f t="shared" ref="R271:R343" si="402">L271+O271</f>
        <v>0</v>
      </c>
      <c r="S271" s="100">
        <f t="shared" si="394"/>
        <v>0</v>
      </c>
      <c r="T271" s="100">
        <f t="shared" si="394"/>
        <v>0</v>
      </c>
      <c r="U271" s="100">
        <f t="shared" si="394"/>
        <v>0</v>
      </c>
      <c r="V271" s="100">
        <f t="shared" si="395"/>
        <v>0</v>
      </c>
      <c r="W271" s="100">
        <f t="shared" si="395"/>
        <v>0</v>
      </c>
      <c r="X271" s="100">
        <f t="shared" si="395"/>
        <v>0</v>
      </c>
      <c r="Y271" s="100">
        <f t="shared" si="396"/>
        <v>0</v>
      </c>
      <c r="Z271" s="100">
        <f t="shared" si="396"/>
        <v>0</v>
      </c>
      <c r="AA271" s="100">
        <f t="shared" si="396"/>
        <v>0</v>
      </c>
      <c r="AB271" s="100">
        <f t="shared" si="397"/>
        <v>0</v>
      </c>
      <c r="AC271" s="100">
        <f t="shared" si="398"/>
        <v>0</v>
      </c>
      <c r="AD271" s="100">
        <f t="shared" si="399"/>
        <v>0</v>
      </c>
    </row>
    <row r="272" spans="1:30" ht="26.4">
      <c r="A272" s="7" t="s">
        <v>70</v>
      </c>
      <c r="B272" s="296" t="s">
        <v>40</v>
      </c>
      <c r="C272" s="1" t="s">
        <v>2</v>
      </c>
      <c r="D272" s="1" t="s">
        <v>2</v>
      </c>
      <c r="E272" s="1" t="s">
        <v>20</v>
      </c>
      <c r="F272" s="1" t="s">
        <v>126</v>
      </c>
      <c r="G272" s="1" t="s">
        <v>392</v>
      </c>
      <c r="H272" s="1" t="s">
        <v>391</v>
      </c>
      <c r="I272" s="13" t="s">
        <v>69</v>
      </c>
      <c r="J272" s="100">
        <f>J273</f>
        <v>1615802.83</v>
      </c>
      <c r="K272" s="100">
        <f t="shared" si="393"/>
        <v>1932907.54</v>
      </c>
      <c r="L272" s="100">
        <f t="shared" si="393"/>
        <v>1932907.54</v>
      </c>
      <c r="M272" s="100">
        <f t="shared" si="393"/>
        <v>-1615802.83</v>
      </c>
      <c r="N272" s="100">
        <f t="shared" si="393"/>
        <v>-1932907.54</v>
      </c>
      <c r="O272" s="100">
        <f t="shared" si="393"/>
        <v>-1932907.54</v>
      </c>
      <c r="P272" s="100">
        <f t="shared" si="400"/>
        <v>0</v>
      </c>
      <c r="Q272" s="100">
        <f t="shared" si="401"/>
        <v>0</v>
      </c>
      <c r="R272" s="100">
        <f t="shared" si="402"/>
        <v>0</v>
      </c>
      <c r="S272" s="100">
        <f t="shared" si="394"/>
        <v>0</v>
      </c>
      <c r="T272" s="100">
        <f t="shared" si="394"/>
        <v>0</v>
      </c>
      <c r="U272" s="100">
        <f t="shared" si="394"/>
        <v>0</v>
      </c>
      <c r="V272" s="100">
        <f t="shared" si="395"/>
        <v>0</v>
      </c>
      <c r="W272" s="100">
        <f t="shared" si="395"/>
        <v>0</v>
      </c>
      <c r="X272" s="100">
        <f t="shared" si="395"/>
        <v>0</v>
      </c>
      <c r="Y272" s="100">
        <f t="shared" si="396"/>
        <v>0</v>
      </c>
      <c r="Z272" s="100">
        <f t="shared" si="396"/>
        <v>0</v>
      </c>
      <c r="AA272" s="100">
        <f t="shared" si="396"/>
        <v>0</v>
      </c>
      <c r="AB272" s="100">
        <f t="shared" si="397"/>
        <v>0</v>
      </c>
      <c r="AC272" s="100">
        <f t="shared" si="398"/>
        <v>0</v>
      </c>
      <c r="AD272" s="100">
        <f t="shared" si="399"/>
        <v>0</v>
      </c>
    </row>
    <row r="273" spans="1:30">
      <c r="A273" s="11" t="s">
        <v>73</v>
      </c>
      <c r="B273" s="296" t="s">
        <v>40</v>
      </c>
      <c r="C273" s="1" t="s">
        <v>2</v>
      </c>
      <c r="D273" s="1" t="s">
        <v>2</v>
      </c>
      <c r="E273" s="1" t="s">
        <v>20</v>
      </c>
      <c r="F273" s="1" t="s">
        <v>126</v>
      </c>
      <c r="G273" s="1" t="s">
        <v>392</v>
      </c>
      <c r="H273" s="1" t="s">
        <v>391</v>
      </c>
      <c r="I273" s="13" t="s">
        <v>72</v>
      </c>
      <c r="J273" s="100">
        <v>1615802.83</v>
      </c>
      <c r="K273" s="100">
        <v>1932907.54</v>
      </c>
      <c r="L273" s="100">
        <v>1932907.54</v>
      </c>
      <c r="M273" s="100">
        <v>-1615802.83</v>
      </c>
      <c r="N273" s="100">
        <v>-1932907.54</v>
      </c>
      <c r="O273" s="100">
        <v>-1932907.54</v>
      </c>
      <c r="P273" s="100">
        <f t="shared" si="400"/>
        <v>0</v>
      </c>
      <c r="Q273" s="100">
        <f t="shared" si="401"/>
        <v>0</v>
      </c>
      <c r="R273" s="100">
        <f t="shared" si="402"/>
        <v>0</v>
      </c>
      <c r="S273" s="100"/>
      <c r="T273" s="100"/>
      <c r="U273" s="100"/>
      <c r="V273" s="100">
        <f t="shared" si="395"/>
        <v>0</v>
      </c>
      <c r="W273" s="100">
        <f t="shared" si="395"/>
        <v>0</v>
      </c>
      <c r="X273" s="100">
        <f t="shared" si="395"/>
        <v>0</v>
      </c>
      <c r="Y273" s="100"/>
      <c r="Z273" s="100"/>
      <c r="AA273" s="100"/>
      <c r="AB273" s="100">
        <f t="shared" si="397"/>
        <v>0</v>
      </c>
      <c r="AC273" s="100">
        <f t="shared" si="398"/>
        <v>0</v>
      </c>
      <c r="AD273" s="100">
        <f t="shared" si="399"/>
        <v>0</v>
      </c>
    </row>
    <row r="274" spans="1:30">
      <c r="A274" s="11"/>
      <c r="B274" s="111"/>
      <c r="C274" s="1"/>
      <c r="D274" s="1"/>
      <c r="E274" s="1"/>
      <c r="F274" s="1"/>
      <c r="G274" s="1"/>
      <c r="H274" s="1"/>
      <c r="I274" s="13"/>
      <c r="J274" s="100"/>
      <c r="K274" s="100"/>
      <c r="L274" s="100"/>
      <c r="M274" s="100"/>
      <c r="N274" s="100"/>
      <c r="O274" s="100"/>
      <c r="P274" s="100"/>
      <c r="Q274" s="100"/>
      <c r="R274" s="100"/>
      <c r="S274" s="100"/>
      <c r="T274" s="100"/>
      <c r="U274" s="100"/>
      <c r="V274" s="100"/>
      <c r="W274" s="100"/>
      <c r="X274" s="100"/>
      <c r="Y274" s="100"/>
      <c r="Z274" s="100"/>
      <c r="AA274" s="100"/>
      <c r="AB274" s="100"/>
      <c r="AC274" s="100"/>
      <c r="AD274" s="100"/>
    </row>
    <row r="275" spans="1:30">
      <c r="A275" s="4" t="s">
        <v>35</v>
      </c>
      <c r="B275" s="14" t="s">
        <v>40</v>
      </c>
      <c r="C275" s="15" t="s">
        <v>2</v>
      </c>
      <c r="D275" s="15" t="s">
        <v>14</v>
      </c>
      <c r="E275" s="15"/>
      <c r="F275" s="15"/>
      <c r="G275" s="15"/>
      <c r="H275" s="15"/>
      <c r="I275" s="25"/>
      <c r="J275" s="97">
        <f>J276</f>
        <v>24687159.850000001</v>
      </c>
      <c r="K275" s="97">
        <f t="shared" ref="K275:O275" si="403">K276</f>
        <v>24981773.779999997</v>
      </c>
      <c r="L275" s="97">
        <f t="shared" si="403"/>
        <v>25262498.100000001</v>
      </c>
      <c r="M275" s="97">
        <f t="shared" si="403"/>
        <v>0</v>
      </c>
      <c r="N275" s="97">
        <f t="shared" si="403"/>
        <v>0</v>
      </c>
      <c r="O275" s="97">
        <f t="shared" si="403"/>
        <v>0</v>
      </c>
      <c r="P275" s="97">
        <f t="shared" si="400"/>
        <v>24687159.850000001</v>
      </c>
      <c r="Q275" s="97">
        <f t="shared" si="401"/>
        <v>24981773.779999997</v>
      </c>
      <c r="R275" s="97">
        <f t="shared" si="402"/>
        <v>25262498.100000001</v>
      </c>
      <c r="S275" s="97">
        <f t="shared" ref="S275:U275" si="404">S276</f>
        <v>0</v>
      </c>
      <c r="T275" s="97">
        <f t="shared" si="404"/>
        <v>0</v>
      </c>
      <c r="U275" s="97">
        <f t="shared" si="404"/>
        <v>0</v>
      </c>
      <c r="V275" s="97">
        <f t="shared" ref="V275:V315" si="405">P275+S275</f>
        <v>24687159.850000001</v>
      </c>
      <c r="W275" s="97">
        <f t="shared" ref="W275:W315" si="406">Q275+T275</f>
        <v>24981773.779999997</v>
      </c>
      <c r="X275" s="97">
        <f t="shared" ref="X275:X315" si="407">R275+U275</f>
        <v>25262498.100000001</v>
      </c>
      <c r="Y275" s="97">
        <f t="shared" ref="Y275:AA275" si="408">Y276</f>
        <v>0</v>
      </c>
      <c r="Z275" s="97">
        <f t="shared" si="408"/>
        <v>0</v>
      </c>
      <c r="AA275" s="97">
        <f t="shared" si="408"/>
        <v>0</v>
      </c>
      <c r="AB275" s="97">
        <f t="shared" ref="AB275:AB315" si="409">V275+Y275</f>
        <v>24687159.850000001</v>
      </c>
      <c r="AC275" s="97">
        <f t="shared" ref="AC275:AC315" si="410">W275+Z275</f>
        <v>24981773.779999997</v>
      </c>
      <c r="AD275" s="97">
        <f t="shared" ref="AD275:AD315" si="411">X275+AA275</f>
        <v>25262498.100000001</v>
      </c>
    </row>
    <row r="276" spans="1:30" ht="26.4">
      <c r="A276" s="2" t="s">
        <v>348</v>
      </c>
      <c r="B276" s="62" t="s">
        <v>40</v>
      </c>
      <c r="C276" s="1" t="s">
        <v>2</v>
      </c>
      <c r="D276" s="1" t="s">
        <v>14</v>
      </c>
      <c r="E276" s="1" t="s">
        <v>20</v>
      </c>
      <c r="F276" s="1" t="s">
        <v>68</v>
      </c>
      <c r="G276" s="1" t="s">
        <v>140</v>
      </c>
      <c r="H276" s="1" t="s">
        <v>141</v>
      </c>
      <c r="I276" s="13"/>
      <c r="J276" s="100">
        <f>J277+J284+J291+J310</f>
        <v>24687159.850000001</v>
      </c>
      <c r="K276" s="100">
        <f>K277+K284+K291+K310</f>
        <v>24981773.779999997</v>
      </c>
      <c r="L276" s="100">
        <f>L277+L284+L291+L310</f>
        <v>25262498.100000001</v>
      </c>
      <c r="M276" s="100">
        <f t="shared" ref="M276:O276" si="412">M277+M284+M291+M310</f>
        <v>0</v>
      </c>
      <c r="N276" s="100">
        <f t="shared" si="412"/>
        <v>0</v>
      </c>
      <c r="O276" s="100">
        <f t="shared" si="412"/>
        <v>0</v>
      </c>
      <c r="P276" s="100">
        <f t="shared" si="400"/>
        <v>24687159.850000001</v>
      </c>
      <c r="Q276" s="100">
        <f t="shared" si="401"/>
        <v>24981773.779999997</v>
      </c>
      <c r="R276" s="100">
        <f t="shared" si="402"/>
        <v>25262498.100000001</v>
      </c>
      <c r="S276" s="100">
        <f t="shared" ref="S276:U276" si="413">S277+S284+S291+S310</f>
        <v>0</v>
      </c>
      <c r="T276" s="100">
        <f t="shared" si="413"/>
        <v>0</v>
      </c>
      <c r="U276" s="100">
        <f t="shared" si="413"/>
        <v>0</v>
      </c>
      <c r="V276" s="100">
        <f t="shared" si="405"/>
        <v>24687159.850000001</v>
      </c>
      <c r="W276" s="100">
        <f t="shared" si="406"/>
        <v>24981773.779999997</v>
      </c>
      <c r="X276" s="100">
        <f t="shared" si="407"/>
        <v>25262498.100000001</v>
      </c>
      <c r="Y276" s="100">
        <f t="shared" ref="Y276:AA276" si="414">Y277+Y284+Y291+Y310</f>
        <v>0</v>
      </c>
      <c r="Z276" s="100">
        <f t="shared" si="414"/>
        <v>0</v>
      </c>
      <c r="AA276" s="100">
        <f t="shared" si="414"/>
        <v>0</v>
      </c>
      <c r="AB276" s="100">
        <f t="shared" si="409"/>
        <v>24687159.850000001</v>
      </c>
      <c r="AC276" s="100">
        <f t="shared" si="410"/>
        <v>24981773.779999997</v>
      </c>
      <c r="AD276" s="100">
        <f t="shared" si="411"/>
        <v>25262498.100000001</v>
      </c>
    </row>
    <row r="277" spans="1:30" ht="26.4">
      <c r="A277" s="2" t="s">
        <v>133</v>
      </c>
      <c r="B277" s="62" t="s">
        <v>40</v>
      </c>
      <c r="C277" s="1" t="s">
        <v>2</v>
      </c>
      <c r="D277" s="1" t="s">
        <v>14</v>
      </c>
      <c r="E277" s="1" t="s">
        <v>20</v>
      </c>
      <c r="F277" s="1" t="s">
        <v>43</v>
      </c>
      <c r="G277" s="1" t="s">
        <v>140</v>
      </c>
      <c r="H277" s="1" t="s">
        <v>141</v>
      </c>
      <c r="I277" s="13"/>
      <c r="J277" s="100">
        <f>J278</f>
        <v>150000</v>
      </c>
      <c r="K277" s="100">
        <f t="shared" ref="K277:O277" si="415">K278</f>
        <v>150000</v>
      </c>
      <c r="L277" s="100">
        <f t="shared" si="415"/>
        <v>150000</v>
      </c>
      <c r="M277" s="100">
        <f t="shared" si="415"/>
        <v>0</v>
      </c>
      <c r="N277" s="100">
        <f t="shared" si="415"/>
        <v>0</v>
      </c>
      <c r="O277" s="100">
        <f t="shared" si="415"/>
        <v>0</v>
      </c>
      <c r="P277" s="100">
        <f t="shared" si="400"/>
        <v>150000</v>
      </c>
      <c r="Q277" s="100">
        <f t="shared" si="401"/>
        <v>150000</v>
      </c>
      <c r="R277" s="100">
        <f t="shared" si="402"/>
        <v>150000</v>
      </c>
      <c r="S277" s="100">
        <f t="shared" ref="S277:U277" si="416">S278</f>
        <v>0</v>
      </c>
      <c r="T277" s="100">
        <f t="shared" si="416"/>
        <v>0</v>
      </c>
      <c r="U277" s="100">
        <f t="shared" si="416"/>
        <v>0</v>
      </c>
      <c r="V277" s="100">
        <f t="shared" si="405"/>
        <v>150000</v>
      </c>
      <c r="W277" s="100">
        <f t="shared" si="406"/>
        <v>150000</v>
      </c>
      <c r="X277" s="100">
        <f t="shared" si="407"/>
        <v>150000</v>
      </c>
      <c r="Y277" s="100">
        <f t="shared" ref="Y277:AA277" si="417">Y278</f>
        <v>0</v>
      </c>
      <c r="Z277" s="100">
        <f t="shared" si="417"/>
        <v>0</v>
      </c>
      <c r="AA277" s="100">
        <f t="shared" si="417"/>
        <v>0</v>
      </c>
      <c r="AB277" s="100">
        <f t="shared" si="409"/>
        <v>150000</v>
      </c>
      <c r="AC277" s="100">
        <f t="shared" si="410"/>
        <v>150000</v>
      </c>
      <c r="AD277" s="100">
        <f t="shared" si="411"/>
        <v>150000</v>
      </c>
    </row>
    <row r="278" spans="1:30">
      <c r="A278" s="2" t="s">
        <v>86</v>
      </c>
      <c r="B278" s="62" t="s">
        <v>40</v>
      </c>
      <c r="C278" s="1" t="s">
        <v>2</v>
      </c>
      <c r="D278" s="1" t="s">
        <v>14</v>
      </c>
      <c r="E278" s="1" t="s">
        <v>20</v>
      </c>
      <c r="F278" s="1" t="s">
        <v>43</v>
      </c>
      <c r="G278" s="1" t="s">
        <v>140</v>
      </c>
      <c r="H278" s="1" t="s">
        <v>153</v>
      </c>
      <c r="I278" s="13"/>
      <c r="J278" s="100">
        <f>J279+J281</f>
        <v>150000</v>
      </c>
      <c r="K278" s="100">
        <f t="shared" ref="K278:L278" si="418">K279+K281</f>
        <v>150000</v>
      </c>
      <c r="L278" s="100">
        <f t="shared" si="418"/>
        <v>150000</v>
      </c>
      <c r="M278" s="100">
        <f t="shared" ref="M278:O278" si="419">M279+M281</f>
        <v>0</v>
      </c>
      <c r="N278" s="100">
        <f t="shared" si="419"/>
        <v>0</v>
      </c>
      <c r="O278" s="100">
        <f t="shared" si="419"/>
        <v>0</v>
      </c>
      <c r="P278" s="100">
        <f t="shared" si="400"/>
        <v>150000</v>
      </c>
      <c r="Q278" s="100">
        <f t="shared" si="401"/>
        <v>150000</v>
      </c>
      <c r="R278" s="100">
        <f t="shared" si="402"/>
        <v>150000</v>
      </c>
      <c r="S278" s="100">
        <f t="shared" ref="S278:U278" si="420">S279+S281</f>
        <v>0</v>
      </c>
      <c r="T278" s="100">
        <f t="shared" si="420"/>
        <v>0</v>
      </c>
      <c r="U278" s="100">
        <f t="shared" si="420"/>
        <v>0</v>
      </c>
      <c r="V278" s="100">
        <f t="shared" si="405"/>
        <v>150000</v>
      </c>
      <c r="W278" s="100">
        <f t="shared" si="406"/>
        <v>150000</v>
      </c>
      <c r="X278" s="100">
        <f t="shared" si="407"/>
        <v>150000</v>
      </c>
      <c r="Y278" s="100">
        <f t="shared" ref="Y278:AA278" si="421">Y279+Y281</f>
        <v>0</v>
      </c>
      <c r="Z278" s="100">
        <f t="shared" si="421"/>
        <v>0</v>
      </c>
      <c r="AA278" s="100">
        <f t="shared" si="421"/>
        <v>0</v>
      </c>
      <c r="AB278" s="100">
        <f t="shared" si="409"/>
        <v>150000</v>
      </c>
      <c r="AC278" s="100">
        <f t="shared" si="410"/>
        <v>150000</v>
      </c>
      <c r="AD278" s="100">
        <f t="shared" si="411"/>
        <v>150000</v>
      </c>
    </row>
    <row r="279" spans="1:30" ht="26.4">
      <c r="A279" s="75" t="s">
        <v>222</v>
      </c>
      <c r="B279" s="62" t="s">
        <v>40</v>
      </c>
      <c r="C279" s="1" t="s">
        <v>2</v>
      </c>
      <c r="D279" s="1" t="s">
        <v>14</v>
      </c>
      <c r="E279" s="1" t="s">
        <v>20</v>
      </c>
      <c r="F279" s="1" t="s">
        <v>43</v>
      </c>
      <c r="G279" s="1" t="s">
        <v>140</v>
      </c>
      <c r="H279" s="1" t="s">
        <v>153</v>
      </c>
      <c r="I279" s="13" t="s">
        <v>92</v>
      </c>
      <c r="J279" s="100">
        <f>J280</f>
        <v>50000</v>
      </c>
      <c r="K279" s="100">
        <f t="shared" ref="K279:O279" si="422">K280</f>
        <v>50000</v>
      </c>
      <c r="L279" s="100">
        <f t="shared" si="422"/>
        <v>50000</v>
      </c>
      <c r="M279" s="100">
        <f t="shared" si="422"/>
        <v>0</v>
      </c>
      <c r="N279" s="100">
        <f t="shared" si="422"/>
        <v>0</v>
      </c>
      <c r="O279" s="100">
        <f t="shared" si="422"/>
        <v>0</v>
      </c>
      <c r="P279" s="100">
        <f t="shared" si="400"/>
        <v>50000</v>
      </c>
      <c r="Q279" s="100">
        <f t="shared" si="401"/>
        <v>50000</v>
      </c>
      <c r="R279" s="100">
        <f t="shared" si="402"/>
        <v>50000</v>
      </c>
      <c r="S279" s="100">
        <f t="shared" ref="S279:U279" si="423">S280</f>
        <v>0</v>
      </c>
      <c r="T279" s="100">
        <f t="shared" si="423"/>
        <v>0</v>
      </c>
      <c r="U279" s="100">
        <f t="shared" si="423"/>
        <v>0</v>
      </c>
      <c r="V279" s="100">
        <f t="shared" si="405"/>
        <v>50000</v>
      </c>
      <c r="W279" s="100">
        <f t="shared" si="406"/>
        <v>50000</v>
      </c>
      <c r="X279" s="100">
        <f t="shared" si="407"/>
        <v>50000</v>
      </c>
      <c r="Y279" s="100">
        <f t="shared" ref="Y279:AA279" si="424">Y280</f>
        <v>0</v>
      </c>
      <c r="Z279" s="100">
        <f t="shared" si="424"/>
        <v>0</v>
      </c>
      <c r="AA279" s="100">
        <f t="shared" si="424"/>
        <v>0</v>
      </c>
      <c r="AB279" s="100">
        <f t="shared" si="409"/>
        <v>50000</v>
      </c>
      <c r="AC279" s="100">
        <f t="shared" si="410"/>
        <v>50000</v>
      </c>
      <c r="AD279" s="100">
        <f t="shared" si="411"/>
        <v>50000</v>
      </c>
    </row>
    <row r="280" spans="1:30" ht="26.4">
      <c r="A280" s="74" t="s">
        <v>96</v>
      </c>
      <c r="B280" s="62" t="s">
        <v>40</v>
      </c>
      <c r="C280" s="1" t="s">
        <v>2</v>
      </c>
      <c r="D280" s="1" t="s">
        <v>14</v>
      </c>
      <c r="E280" s="1" t="s">
        <v>20</v>
      </c>
      <c r="F280" s="1" t="s">
        <v>43</v>
      </c>
      <c r="G280" s="1" t="s">
        <v>140</v>
      </c>
      <c r="H280" s="1" t="s">
        <v>153</v>
      </c>
      <c r="I280" s="13" t="s">
        <v>93</v>
      </c>
      <c r="J280" s="100">
        <v>50000</v>
      </c>
      <c r="K280" s="100">
        <v>50000</v>
      </c>
      <c r="L280" s="100">
        <v>50000</v>
      </c>
      <c r="M280" s="100"/>
      <c r="N280" s="100"/>
      <c r="O280" s="100"/>
      <c r="P280" s="100">
        <f t="shared" si="400"/>
        <v>50000</v>
      </c>
      <c r="Q280" s="100">
        <f t="shared" si="401"/>
        <v>50000</v>
      </c>
      <c r="R280" s="100">
        <f t="shared" si="402"/>
        <v>50000</v>
      </c>
      <c r="S280" s="100"/>
      <c r="T280" s="100"/>
      <c r="U280" s="100"/>
      <c r="V280" s="100">
        <f t="shared" si="405"/>
        <v>50000</v>
      </c>
      <c r="W280" s="100">
        <f t="shared" si="406"/>
        <v>50000</v>
      </c>
      <c r="X280" s="100">
        <f t="shared" si="407"/>
        <v>50000</v>
      </c>
      <c r="Y280" s="100"/>
      <c r="Z280" s="100"/>
      <c r="AA280" s="100"/>
      <c r="AB280" s="100">
        <f t="shared" si="409"/>
        <v>50000</v>
      </c>
      <c r="AC280" s="100">
        <f t="shared" si="410"/>
        <v>50000</v>
      </c>
      <c r="AD280" s="100">
        <f t="shared" si="411"/>
        <v>50000</v>
      </c>
    </row>
    <row r="281" spans="1:30">
      <c r="A281" s="9" t="s">
        <v>98</v>
      </c>
      <c r="B281" s="62" t="s">
        <v>40</v>
      </c>
      <c r="C281" s="1" t="s">
        <v>2</v>
      </c>
      <c r="D281" s="1" t="s">
        <v>14</v>
      </c>
      <c r="E281" s="1" t="s">
        <v>20</v>
      </c>
      <c r="F281" s="1" t="s">
        <v>43</v>
      </c>
      <c r="G281" s="1" t="s">
        <v>140</v>
      </c>
      <c r="H281" s="1" t="s">
        <v>153</v>
      </c>
      <c r="I281" s="13" t="s">
        <v>97</v>
      </c>
      <c r="J281" s="100">
        <f>J282+J283</f>
        <v>100000</v>
      </c>
      <c r="K281" s="100">
        <f t="shared" ref="K281:O281" si="425">K282+K283</f>
        <v>100000</v>
      </c>
      <c r="L281" s="100">
        <f t="shared" si="425"/>
        <v>100000</v>
      </c>
      <c r="M281" s="100">
        <f t="shared" si="425"/>
        <v>0</v>
      </c>
      <c r="N281" s="100">
        <f t="shared" si="425"/>
        <v>0</v>
      </c>
      <c r="O281" s="100">
        <f t="shared" si="425"/>
        <v>0</v>
      </c>
      <c r="P281" s="100">
        <f t="shared" si="400"/>
        <v>100000</v>
      </c>
      <c r="Q281" s="100">
        <f t="shared" si="401"/>
        <v>100000</v>
      </c>
      <c r="R281" s="100">
        <f t="shared" si="402"/>
        <v>100000</v>
      </c>
      <c r="S281" s="100">
        <f t="shared" ref="S281:U281" si="426">S282+S283</f>
        <v>0</v>
      </c>
      <c r="T281" s="100">
        <f t="shared" si="426"/>
        <v>0</v>
      </c>
      <c r="U281" s="100">
        <f t="shared" si="426"/>
        <v>0</v>
      </c>
      <c r="V281" s="100">
        <f t="shared" si="405"/>
        <v>100000</v>
      </c>
      <c r="W281" s="100">
        <f t="shared" si="406"/>
        <v>100000</v>
      </c>
      <c r="X281" s="100">
        <f t="shared" si="407"/>
        <v>100000</v>
      </c>
      <c r="Y281" s="100">
        <f t="shared" ref="Y281:AA281" si="427">Y282+Y283</f>
        <v>0</v>
      </c>
      <c r="Z281" s="100">
        <f t="shared" si="427"/>
        <v>0</v>
      </c>
      <c r="AA281" s="100">
        <f t="shared" si="427"/>
        <v>0</v>
      </c>
      <c r="AB281" s="100">
        <f t="shared" si="409"/>
        <v>100000</v>
      </c>
      <c r="AC281" s="100">
        <f t="shared" si="410"/>
        <v>100000</v>
      </c>
      <c r="AD281" s="100">
        <f t="shared" si="411"/>
        <v>100000</v>
      </c>
    </row>
    <row r="282" spans="1:30">
      <c r="A282" s="55" t="s">
        <v>199</v>
      </c>
      <c r="B282" s="62" t="s">
        <v>40</v>
      </c>
      <c r="C282" s="1" t="s">
        <v>2</v>
      </c>
      <c r="D282" s="1" t="s">
        <v>14</v>
      </c>
      <c r="E282" s="1" t="s">
        <v>20</v>
      </c>
      <c r="F282" s="1" t="s">
        <v>43</v>
      </c>
      <c r="G282" s="1" t="s">
        <v>140</v>
      </c>
      <c r="H282" s="1" t="s">
        <v>153</v>
      </c>
      <c r="I282" s="13" t="s">
        <v>198</v>
      </c>
      <c r="J282" s="100">
        <v>40800</v>
      </c>
      <c r="K282" s="100">
        <v>40800</v>
      </c>
      <c r="L282" s="100">
        <v>40800</v>
      </c>
      <c r="M282" s="100"/>
      <c r="N282" s="100"/>
      <c r="O282" s="100"/>
      <c r="P282" s="100">
        <f t="shared" si="400"/>
        <v>40800</v>
      </c>
      <c r="Q282" s="100">
        <f t="shared" si="401"/>
        <v>40800</v>
      </c>
      <c r="R282" s="100">
        <f t="shared" si="402"/>
        <v>40800</v>
      </c>
      <c r="S282" s="100"/>
      <c r="T282" s="100"/>
      <c r="U282" s="100"/>
      <c r="V282" s="100">
        <f t="shared" si="405"/>
        <v>40800</v>
      </c>
      <c r="W282" s="100">
        <f t="shared" si="406"/>
        <v>40800</v>
      </c>
      <c r="X282" s="100">
        <f t="shared" si="407"/>
        <v>40800</v>
      </c>
      <c r="Y282" s="100"/>
      <c r="Z282" s="100"/>
      <c r="AA282" s="100"/>
      <c r="AB282" s="100">
        <f t="shared" si="409"/>
        <v>40800</v>
      </c>
      <c r="AC282" s="100">
        <f t="shared" si="410"/>
        <v>40800</v>
      </c>
      <c r="AD282" s="100">
        <f t="shared" si="411"/>
        <v>40800</v>
      </c>
    </row>
    <row r="283" spans="1:30">
      <c r="A283" s="74" t="s">
        <v>114</v>
      </c>
      <c r="B283" s="62" t="s">
        <v>40</v>
      </c>
      <c r="C283" s="1" t="s">
        <v>2</v>
      </c>
      <c r="D283" s="1" t="s">
        <v>14</v>
      </c>
      <c r="E283" s="1" t="s">
        <v>20</v>
      </c>
      <c r="F283" s="1" t="s">
        <v>43</v>
      </c>
      <c r="G283" s="1" t="s">
        <v>140</v>
      </c>
      <c r="H283" s="1" t="s">
        <v>153</v>
      </c>
      <c r="I283" s="13" t="s">
        <v>113</v>
      </c>
      <c r="J283" s="100">
        <v>59200</v>
      </c>
      <c r="K283" s="100">
        <v>59200</v>
      </c>
      <c r="L283" s="100">
        <v>59200</v>
      </c>
      <c r="M283" s="100"/>
      <c r="N283" s="100"/>
      <c r="O283" s="100"/>
      <c r="P283" s="100">
        <f t="shared" si="400"/>
        <v>59200</v>
      </c>
      <c r="Q283" s="100">
        <f t="shared" si="401"/>
        <v>59200</v>
      </c>
      <c r="R283" s="100">
        <f t="shared" si="402"/>
        <v>59200</v>
      </c>
      <c r="S283" s="100"/>
      <c r="T283" s="100"/>
      <c r="U283" s="100"/>
      <c r="V283" s="100">
        <f t="shared" si="405"/>
        <v>59200</v>
      </c>
      <c r="W283" s="100">
        <f t="shared" si="406"/>
        <v>59200</v>
      </c>
      <c r="X283" s="100">
        <f t="shared" si="407"/>
        <v>59200</v>
      </c>
      <c r="Y283" s="100"/>
      <c r="Z283" s="100"/>
      <c r="AA283" s="100"/>
      <c r="AB283" s="100">
        <f t="shared" si="409"/>
        <v>59200</v>
      </c>
      <c r="AC283" s="100">
        <f t="shared" si="410"/>
        <v>59200</v>
      </c>
      <c r="AD283" s="100">
        <f t="shared" si="411"/>
        <v>59200</v>
      </c>
    </row>
    <row r="284" spans="1:30" ht="26.4">
      <c r="A284" s="2" t="s">
        <v>138</v>
      </c>
      <c r="B284" s="62" t="s">
        <v>40</v>
      </c>
      <c r="C284" s="1" t="s">
        <v>2</v>
      </c>
      <c r="D284" s="1" t="s">
        <v>14</v>
      </c>
      <c r="E284" s="1" t="s">
        <v>20</v>
      </c>
      <c r="F284" s="1" t="s">
        <v>112</v>
      </c>
      <c r="G284" s="1" t="s">
        <v>140</v>
      </c>
      <c r="H284" s="1" t="s">
        <v>141</v>
      </c>
      <c r="I284" s="13"/>
      <c r="J284" s="100">
        <f>J285</f>
        <v>160000</v>
      </c>
      <c r="K284" s="100">
        <f t="shared" ref="K284:O284" si="428">K285</f>
        <v>160000</v>
      </c>
      <c r="L284" s="100">
        <f t="shared" si="428"/>
        <v>160000</v>
      </c>
      <c r="M284" s="100">
        <f t="shared" si="428"/>
        <v>0</v>
      </c>
      <c r="N284" s="100">
        <f t="shared" si="428"/>
        <v>0</v>
      </c>
      <c r="O284" s="100">
        <f t="shared" si="428"/>
        <v>0</v>
      </c>
      <c r="P284" s="100">
        <f t="shared" si="400"/>
        <v>160000</v>
      </c>
      <c r="Q284" s="100">
        <f t="shared" si="401"/>
        <v>160000</v>
      </c>
      <c r="R284" s="100">
        <f t="shared" si="402"/>
        <v>160000</v>
      </c>
      <c r="S284" s="100">
        <f t="shared" ref="S284:U284" si="429">S285</f>
        <v>0</v>
      </c>
      <c r="T284" s="100">
        <f t="shared" si="429"/>
        <v>0</v>
      </c>
      <c r="U284" s="100">
        <f t="shared" si="429"/>
        <v>0</v>
      </c>
      <c r="V284" s="100">
        <f t="shared" si="405"/>
        <v>160000</v>
      </c>
      <c r="W284" s="100">
        <f t="shared" si="406"/>
        <v>160000</v>
      </c>
      <c r="X284" s="100">
        <f t="shared" si="407"/>
        <v>160000</v>
      </c>
      <c r="Y284" s="100">
        <f t="shared" ref="Y284:AA284" si="430">Y285</f>
        <v>0</v>
      </c>
      <c r="Z284" s="100">
        <f t="shared" si="430"/>
        <v>0</v>
      </c>
      <c r="AA284" s="100">
        <f t="shared" si="430"/>
        <v>0</v>
      </c>
      <c r="AB284" s="100">
        <f t="shared" si="409"/>
        <v>160000</v>
      </c>
      <c r="AC284" s="100">
        <f t="shared" si="410"/>
        <v>160000</v>
      </c>
      <c r="AD284" s="100">
        <f t="shared" si="411"/>
        <v>160000</v>
      </c>
    </row>
    <row r="285" spans="1:30">
      <c r="A285" s="2" t="s">
        <v>86</v>
      </c>
      <c r="B285" s="62" t="s">
        <v>40</v>
      </c>
      <c r="C285" s="1" t="s">
        <v>2</v>
      </c>
      <c r="D285" s="1" t="s">
        <v>14</v>
      </c>
      <c r="E285" s="1" t="s">
        <v>20</v>
      </c>
      <c r="F285" s="1" t="s">
        <v>112</v>
      </c>
      <c r="G285" s="1" t="s">
        <v>140</v>
      </c>
      <c r="H285" s="1" t="s">
        <v>153</v>
      </c>
      <c r="I285" s="13"/>
      <c r="J285" s="100">
        <f>J286+J288</f>
        <v>160000</v>
      </c>
      <c r="K285" s="100">
        <f t="shared" ref="K285:L285" si="431">K286+K288</f>
        <v>160000</v>
      </c>
      <c r="L285" s="100">
        <f t="shared" si="431"/>
        <v>160000</v>
      </c>
      <c r="M285" s="100">
        <f t="shared" ref="M285:O285" si="432">M286+M288</f>
        <v>0</v>
      </c>
      <c r="N285" s="100">
        <f t="shared" si="432"/>
        <v>0</v>
      </c>
      <c r="O285" s="100">
        <f t="shared" si="432"/>
        <v>0</v>
      </c>
      <c r="P285" s="100">
        <f t="shared" si="400"/>
        <v>160000</v>
      </c>
      <c r="Q285" s="100">
        <f t="shared" si="401"/>
        <v>160000</v>
      </c>
      <c r="R285" s="100">
        <f t="shared" si="402"/>
        <v>160000</v>
      </c>
      <c r="S285" s="100">
        <f t="shared" ref="S285:U285" si="433">S286+S288</f>
        <v>0</v>
      </c>
      <c r="T285" s="100">
        <f t="shared" si="433"/>
        <v>0</v>
      </c>
      <c r="U285" s="100">
        <f t="shared" si="433"/>
        <v>0</v>
      </c>
      <c r="V285" s="100">
        <f t="shared" si="405"/>
        <v>160000</v>
      </c>
      <c r="W285" s="100">
        <f t="shared" si="406"/>
        <v>160000</v>
      </c>
      <c r="X285" s="100">
        <f t="shared" si="407"/>
        <v>160000</v>
      </c>
      <c r="Y285" s="100">
        <f t="shared" ref="Y285:AA285" si="434">Y286+Y288</f>
        <v>0</v>
      </c>
      <c r="Z285" s="100">
        <f t="shared" si="434"/>
        <v>0</v>
      </c>
      <c r="AA285" s="100">
        <f t="shared" si="434"/>
        <v>0</v>
      </c>
      <c r="AB285" s="100">
        <f t="shared" si="409"/>
        <v>160000</v>
      </c>
      <c r="AC285" s="100">
        <f t="shared" si="410"/>
        <v>160000</v>
      </c>
      <c r="AD285" s="100">
        <f t="shared" si="411"/>
        <v>160000</v>
      </c>
    </row>
    <row r="286" spans="1:30" ht="26.4">
      <c r="A286" s="75" t="s">
        <v>222</v>
      </c>
      <c r="B286" s="62" t="s">
        <v>40</v>
      </c>
      <c r="C286" s="1" t="s">
        <v>2</v>
      </c>
      <c r="D286" s="1" t="s">
        <v>14</v>
      </c>
      <c r="E286" s="1" t="s">
        <v>20</v>
      </c>
      <c r="F286" s="1" t="s">
        <v>112</v>
      </c>
      <c r="G286" s="1" t="s">
        <v>140</v>
      </c>
      <c r="H286" s="1" t="s">
        <v>153</v>
      </c>
      <c r="I286" s="13" t="s">
        <v>92</v>
      </c>
      <c r="J286" s="100">
        <f>J287</f>
        <v>30000</v>
      </c>
      <c r="K286" s="100">
        <f t="shared" ref="K286:O286" si="435">K287</f>
        <v>30000</v>
      </c>
      <c r="L286" s="100">
        <f t="shared" si="435"/>
        <v>30000</v>
      </c>
      <c r="M286" s="100">
        <f t="shared" si="435"/>
        <v>0</v>
      </c>
      <c r="N286" s="100">
        <f t="shared" si="435"/>
        <v>0</v>
      </c>
      <c r="O286" s="100">
        <f t="shared" si="435"/>
        <v>0</v>
      </c>
      <c r="P286" s="100">
        <f t="shared" si="400"/>
        <v>30000</v>
      </c>
      <c r="Q286" s="100">
        <f t="shared" si="401"/>
        <v>30000</v>
      </c>
      <c r="R286" s="100">
        <f t="shared" si="402"/>
        <v>30000</v>
      </c>
      <c r="S286" s="100">
        <f t="shared" ref="S286:U286" si="436">S287</f>
        <v>0</v>
      </c>
      <c r="T286" s="100">
        <f t="shared" si="436"/>
        <v>0</v>
      </c>
      <c r="U286" s="100">
        <f t="shared" si="436"/>
        <v>0</v>
      </c>
      <c r="V286" s="100">
        <f t="shared" si="405"/>
        <v>30000</v>
      </c>
      <c r="W286" s="100">
        <f t="shared" si="406"/>
        <v>30000</v>
      </c>
      <c r="X286" s="100">
        <f t="shared" si="407"/>
        <v>30000</v>
      </c>
      <c r="Y286" s="100">
        <f t="shared" ref="Y286:AA286" si="437">Y287</f>
        <v>0</v>
      </c>
      <c r="Z286" s="100">
        <f t="shared" si="437"/>
        <v>0</v>
      </c>
      <c r="AA286" s="100">
        <f t="shared" si="437"/>
        <v>0</v>
      </c>
      <c r="AB286" s="100">
        <f t="shared" si="409"/>
        <v>30000</v>
      </c>
      <c r="AC286" s="100">
        <f t="shared" si="410"/>
        <v>30000</v>
      </c>
      <c r="AD286" s="100">
        <f t="shared" si="411"/>
        <v>30000</v>
      </c>
    </row>
    <row r="287" spans="1:30" ht="26.4">
      <c r="A287" s="74" t="s">
        <v>96</v>
      </c>
      <c r="B287" s="62" t="s">
        <v>40</v>
      </c>
      <c r="C287" s="1" t="s">
        <v>2</v>
      </c>
      <c r="D287" s="1" t="s">
        <v>14</v>
      </c>
      <c r="E287" s="1" t="s">
        <v>20</v>
      </c>
      <c r="F287" s="1" t="s">
        <v>112</v>
      </c>
      <c r="G287" s="1" t="s">
        <v>140</v>
      </c>
      <c r="H287" s="1" t="s">
        <v>153</v>
      </c>
      <c r="I287" s="13" t="s">
        <v>93</v>
      </c>
      <c r="J287" s="100">
        <v>30000</v>
      </c>
      <c r="K287" s="100">
        <v>30000</v>
      </c>
      <c r="L287" s="100">
        <v>30000</v>
      </c>
      <c r="M287" s="100"/>
      <c r="N287" s="100"/>
      <c r="O287" s="100"/>
      <c r="P287" s="100">
        <f t="shared" si="400"/>
        <v>30000</v>
      </c>
      <c r="Q287" s="100">
        <f t="shared" si="401"/>
        <v>30000</v>
      </c>
      <c r="R287" s="100">
        <f t="shared" si="402"/>
        <v>30000</v>
      </c>
      <c r="S287" s="100"/>
      <c r="T287" s="100"/>
      <c r="U287" s="100"/>
      <c r="V287" s="100">
        <f t="shared" si="405"/>
        <v>30000</v>
      </c>
      <c r="W287" s="100">
        <f t="shared" si="406"/>
        <v>30000</v>
      </c>
      <c r="X287" s="100">
        <f t="shared" si="407"/>
        <v>30000</v>
      </c>
      <c r="Y287" s="100"/>
      <c r="Z287" s="100"/>
      <c r="AA287" s="100"/>
      <c r="AB287" s="100">
        <f t="shared" si="409"/>
        <v>30000</v>
      </c>
      <c r="AC287" s="100">
        <f t="shared" si="410"/>
        <v>30000</v>
      </c>
      <c r="AD287" s="100">
        <f t="shared" si="411"/>
        <v>30000</v>
      </c>
    </row>
    <row r="288" spans="1:30">
      <c r="A288" s="9" t="s">
        <v>98</v>
      </c>
      <c r="B288" s="62" t="s">
        <v>40</v>
      </c>
      <c r="C288" s="1" t="s">
        <v>2</v>
      </c>
      <c r="D288" s="1" t="s">
        <v>14</v>
      </c>
      <c r="E288" s="1" t="s">
        <v>20</v>
      </c>
      <c r="F288" s="1" t="s">
        <v>112</v>
      </c>
      <c r="G288" s="1" t="s">
        <v>140</v>
      </c>
      <c r="H288" s="1" t="s">
        <v>153</v>
      </c>
      <c r="I288" s="13" t="s">
        <v>97</v>
      </c>
      <c r="J288" s="100">
        <f>J289+J290</f>
        <v>130000</v>
      </c>
      <c r="K288" s="100">
        <f t="shared" ref="K288:O288" si="438">K289+K290</f>
        <v>130000</v>
      </c>
      <c r="L288" s="100">
        <f t="shared" si="438"/>
        <v>130000</v>
      </c>
      <c r="M288" s="100">
        <f t="shared" si="438"/>
        <v>0</v>
      </c>
      <c r="N288" s="100">
        <f t="shared" si="438"/>
        <v>0</v>
      </c>
      <c r="O288" s="100">
        <f t="shared" si="438"/>
        <v>0</v>
      </c>
      <c r="P288" s="100">
        <f t="shared" si="400"/>
        <v>130000</v>
      </c>
      <c r="Q288" s="100">
        <f t="shared" si="401"/>
        <v>130000</v>
      </c>
      <c r="R288" s="100">
        <f t="shared" si="402"/>
        <v>130000</v>
      </c>
      <c r="S288" s="100">
        <f t="shared" ref="S288:U288" si="439">S289+S290</f>
        <v>0</v>
      </c>
      <c r="T288" s="100">
        <f t="shared" si="439"/>
        <v>0</v>
      </c>
      <c r="U288" s="100">
        <f t="shared" si="439"/>
        <v>0</v>
      </c>
      <c r="V288" s="100">
        <f t="shared" si="405"/>
        <v>130000</v>
      </c>
      <c r="W288" s="100">
        <f t="shared" si="406"/>
        <v>130000</v>
      </c>
      <c r="X288" s="100">
        <f t="shared" si="407"/>
        <v>130000</v>
      </c>
      <c r="Y288" s="100">
        <f t="shared" ref="Y288:AA288" si="440">Y289+Y290</f>
        <v>0</v>
      </c>
      <c r="Z288" s="100">
        <f t="shared" si="440"/>
        <v>0</v>
      </c>
      <c r="AA288" s="100">
        <f t="shared" si="440"/>
        <v>0</v>
      </c>
      <c r="AB288" s="100">
        <f t="shared" si="409"/>
        <v>130000</v>
      </c>
      <c r="AC288" s="100">
        <f t="shared" si="410"/>
        <v>130000</v>
      </c>
      <c r="AD288" s="100">
        <f t="shared" si="411"/>
        <v>130000</v>
      </c>
    </row>
    <row r="289" spans="1:30">
      <c r="A289" s="55" t="s">
        <v>199</v>
      </c>
      <c r="B289" s="62" t="s">
        <v>40</v>
      </c>
      <c r="C289" s="1" t="s">
        <v>2</v>
      </c>
      <c r="D289" s="1" t="s">
        <v>14</v>
      </c>
      <c r="E289" s="1" t="s">
        <v>20</v>
      </c>
      <c r="F289" s="1" t="s">
        <v>112</v>
      </c>
      <c r="G289" s="1" t="s">
        <v>140</v>
      </c>
      <c r="H289" s="1" t="s">
        <v>153</v>
      </c>
      <c r="I289" s="13" t="s">
        <v>198</v>
      </c>
      <c r="J289" s="100">
        <v>50000</v>
      </c>
      <c r="K289" s="100">
        <v>50000</v>
      </c>
      <c r="L289" s="100">
        <v>50000</v>
      </c>
      <c r="M289" s="100"/>
      <c r="N289" s="100"/>
      <c r="O289" s="100"/>
      <c r="P289" s="100">
        <f t="shared" si="400"/>
        <v>50000</v>
      </c>
      <c r="Q289" s="100">
        <f t="shared" si="401"/>
        <v>50000</v>
      </c>
      <c r="R289" s="100">
        <f t="shared" si="402"/>
        <v>50000</v>
      </c>
      <c r="S289" s="100"/>
      <c r="T289" s="100"/>
      <c r="U289" s="100"/>
      <c r="V289" s="100">
        <f t="shared" si="405"/>
        <v>50000</v>
      </c>
      <c r="W289" s="100">
        <f t="shared" si="406"/>
        <v>50000</v>
      </c>
      <c r="X289" s="100">
        <f t="shared" si="407"/>
        <v>50000</v>
      </c>
      <c r="Y289" s="100"/>
      <c r="Z289" s="100"/>
      <c r="AA289" s="100"/>
      <c r="AB289" s="100">
        <f t="shared" si="409"/>
        <v>50000</v>
      </c>
      <c r="AC289" s="100">
        <f t="shared" si="410"/>
        <v>50000</v>
      </c>
      <c r="AD289" s="100">
        <f t="shared" si="411"/>
        <v>50000</v>
      </c>
    </row>
    <row r="290" spans="1:30">
      <c r="A290" s="74" t="s">
        <v>114</v>
      </c>
      <c r="B290" s="62" t="s">
        <v>40</v>
      </c>
      <c r="C290" s="1" t="s">
        <v>2</v>
      </c>
      <c r="D290" s="1" t="s">
        <v>14</v>
      </c>
      <c r="E290" s="1" t="s">
        <v>20</v>
      </c>
      <c r="F290" s="1" t="s">
        <v>112</v>
      </c>
      <c r="G290" s="1" t="s">
        <v>140</v>
      </c>
      <c r="H290" s="1" t="s">
        <v>153</v>
      </c>
      <c r="I290" s="13" t="s">
        <v>113</v>
      </c>
      <c r="J290" s="100">
        <v>80000</v>
      </c>
      <c r="K290" s="100">
        <v>80000</v>
      </c>
      <c r="L290" s="100">
        <v>80000</v>
      </c>
      <c r="M290" s="100"/>
      <c r="N290" s="100"/>
      <c r="O290" s="100"/>
      <c r="P290" s="100">
        <f t="shared" si="400"/>
        <v>80000</v>
      </c>
      <c r="Q290" s="100">
        <f t="shared" si="401"/>
        <v>80000</v>
      </c>
      <c r="R290" s="100">
        <f t="shared" si="402"/>
        <v>80000</v>
      </c>
      <c r="S290" s="100"/>
      <c r="T290" s="100"/>
      <c r="U290" s="100"/>
      <c r="V290" s="100">
        <f t="shared" si="405"/>
        <v>80000</v>
      </c>
      <c r="W290" s="100">
        <f t="shared" si="406"/>
        <v>80000</v>
      </c>
      <c r="X290" s="100">
        <f t="shared" si="407"/>
        <v>80000</v>
      </c>
      <c r="Y290" s="100"/>
      <c r="Z290" s="100"/>
      <c r="AA290" s="100"/>
      <c r="AB290" s="100">
        <f t="shared" si="409"/>
        <v>80000</v>
      </c>
      <c r="AC290" s="100">
        <f t="shared" si="410"/>
        <v>80000</v>
      </c>
      <c r="AD290" s="100">
        <f t="shared" si="411"/>
        <v>80000</v>
      </c>
    </row>
    <row r="291" spans="1:30" ht="26.4">
      <c r="A291" s="2" t="s">
        <v>139</v>
      </c>
      <c r="B291" s="62" t="s">
        <v>40</v>
      </c>
      <c r="C291" s="1" t="s">
        <v>2</v>
      </c>
      <c r="D291" s="1" t="s">
        <v>14</v>
      </c>
      <c r="E291" s="1" t="s">
        <v>20</v>
      </c>
      <c r="F291" s="1" t="s">
        <v>65</v>
      </c>
      <c r="G291" s="1" t="s">
        <v>140</v>
      </c>
      <c r="H291" s="1" t="s">
        <v>141</v>
      </c>
      <c r="I291" s="13"/>
      <c r="J291" s="100">
        <f>J292+J295+J298+J301+J304+J307</f>
        <v>5561159.8499999996</v>
      </c>
      <c r="K291" s="100">
        <f t="shared" ref="K291:L291" si="441">K292+K295+K298+K301+K304+K307</f>
        <v>5673589.04</v>
      </c>
      <c r="L291" s="100">
        <f t="shared" si="441"/>
        <v>5770381.5099999998</v>
      </c>
      <c r="M291" s="100">
        <f t="shared" ref="M291:O291" si="442">M292+M295+M298+M301+M304+M307</f>
        <v>0</v>
      </c>
      <c r="N291" s="100">
        <f t="shared" si="442"/>
        <v>0</v>
      </c>
      <c r="O291" s="100">
        <f t="shared" si="442"/>
        <v>0</v>
      </c>
      <c r="P291" s="100">
        <f t="shared" si="400"/>
        <v>5561159.8499999996</v>
      </c>
      <c r="Q291" s="100">
        <f t="shared" si="401"/>
        <v>5673589.04</v>
      </c>
      <c r="R291" s="100">
        <f t="shared" si="402"/>
        <v>5770381.5099999998</v>
      </c>
      <c r="S291" s="100">
        <f t="shared" ref="S291:U291" si="443">S292+S295+S298+S301+S304+S307</f>
        <v>0</v>
      </c>
      <c r="T291" s="100">
        <f t="shared" si="443"/>
        <v>0</v>
      </c>
      <c r="U291" s="100">
        <f t="shared" si="443"/>
        <v>0</v>
      </c>
      <c r="V291" s="100">
        <f t="shared" si="405"/>
        <v>5561159.8499999996</v>
      </c>
      <c r="W291" s="100">
        <f t="shared" si="406"/>
        <v>5673589.04</v>
      </c>
      <c r="X291" s="100">
        <f t="shared" si="407"/>
        <v>5770381.5099999998</v>
      </c>
      <c r="Y291" s="100">
        <f t="shared" ref="Y291:AA291" si="444">Y292+Y295+Y298+Y301+Y304+Y307</f>
        <v>0</v>
      </c>
      <c r="Z291" s="100">
        <f t="shared" si="444"/>
        <v>0</v>
      </c>
      <c r="AA291" s="100">
        <f t="shared" si="444"/>
        <v>0</v>
      </c>
      <c r="AB291" s="100">
        <f t="shared" si="409"/>
        <v>5561159.8499999996</v>
      </c>
      <c r="AC291" s="100">
        <f t="shared" si="410"/>
        <v>5673589.04</v>
      </c>
      <c r="AD291" s="100">
        <f t="shared" si="411"/>
        <v>5770381.5099999998</v>
      </c>
    </row>
    <row r="292" spans="1:30" s="81" customFormat="1" ht="26.4">
      <c r="A292" s="11" t="s">
        <v>189</v>
      </c>
      <c r="B292" s="62" t="s">
        <v>40</v>
      </c>
      <c r="C292" s="1" t="s">
        <v>2</v>
      </c>
      <c r="D292" s="1" t="s">
        <v>14</v>
      </c>
      <c r="E292" s="1" t="s">
        <v>20</v>
      </c>
      <c r="F292" s="1" t="s">
        <v>65</v>
      </c>
      <c r="G292" s="1" t="s">
        <v>140</v>
      </c>
      <c r="H292" s="1" t="s">
        <v>188</v>
      </c>
      <c r="I292" s="13"/>
      <c r="J292" s="100">
        <f>J293</f>
        <v>150000</v>
      </c>
      <c r="K292" s="100">
        <f t="shared" ref="K292:O293" si="445">K293</f>
        <v>150000</v>
      </c>
      <c r="L292" s="100">
        <f t="shared" si="445"/>
        <v>150000</v>
      </c>
      <c r="M292" s="100">
        <f t="shared" si="445"/>
        <v>0</v>
      </c>
      <c r="N292" s="100">
        <f t="shared" si="445"/>
        <v>0</v>
      </c>
      <c r="O292" s="100">
        <f t="shared" si="445"/>
        <v>0</v>
      </c>
      <c r="P292" s="100">
        <f t="shared" si="400"/>
        <v>150000</v>
      </c>
      <c r="Q292" s="100">
        <f t="shared" si="401"/>
        <v>150000</v>
      </c>
      <c r="R292" s="100">
        <f t="shared" si="402"/>
        <v>150000</v>
      </c>
      <c r="S292" s="100">
        <f t="shared" ref="S292:U293" si="446">S293</f>
        <v>0</v>
      </c>
      <c r="T292" s="100">
        <f t="shared" si="446"/>
        <v>0</v>
      </c>
      <c r="U292" s="100">
        <f t="shared" si="446"/>
        <v>0</v>
      </c>
      <c r="V292" s="100">
        <f t="shared" si="405"/>
        <v>150000</v>
      </c>
      <c r="W292" s="100">
        <f t="shared" si="406"/>
        <v>150000</v>
      </c>
      <c r="X292" s="100">
        <f t="shared" si="407"/>
        <v>150000</v>
      </c>
      <c r="Y292" s="100">
        <f t="shared" ref="Y292:AA293" si="447">Y293</f>
        <v>0</v>
      </c>
      <c r="Z292" s="100">
        <f t="shared" si="447"/>
        <v>0</v>
      </c>
      <c r="AA292" s="100">
        <f t="shared" si="447"/>
        <v>0</v>
      </c>
      <c r="AB292" s="100">
        <f t="shared" si="409"/>
        <v>150000</v>
      </c>
      <c r="AC292" s="100">
        <f t="shared" si="410"/>
        <v>150000</v>
      </c>
      <c r="AD292" s="100">
        <f t="shared" si="411"/>
        <v>150000</v>
      </c>
    </row>
    <row r="293" spans="1:30" s="81" customFormat="1" ht="26.4">
      <c r="A293" s="7" t="s">
        <v>70</v>
      </c>
      <c r="B293" s="62" t="s">
        <v>40</v>
      </c>
      <c r="C293" s="1" t="s">
        <v>2</v>
      </c>
      <c r="D293" s="1" t="s">
        <v>14</v>
      </c>
      <c r="E293" s="1" t="s">
        <v>20</v>
      </c>
      <c r="F293" s="1" t="s">
        <v>65</v>
      </c>
      <c r="G293" s="1" t="s">
        <v>140</v>
      </c>
      <c r="H293" s="1" t="s">
        <v>188</v>
      </c>
      <c r="I293" s="13" t="s">
        <v>69</v>
      </c>
      <c r="J293" s="100">
        <f>J294</f>
        <v>150000</v>
      </c>
      <c r="K293" s="100">
        <f t="shared" si="445"/>
        <v>150000</v>
      </c>
      <c r="L293" s="100">
        <f t="shared" si="445"/>
        <v>150000</v>
      </c>
      <c r="M293" s="100">
        <f t="shared" si="445"/>
        <v>0</v>
      </c>
      <c r="N293" s="100">
        <f t="shared" si="445"/>
        <v>0</v>
      </c>
      <c r="O293" s="100">
        <f t="shared" si="445"/>
        <v>0</v>
      </c>
      <c r="P293" s="100">
        <f t="shared" si="400"/>
        <v>150000</v>
      </c>
      <c r="Q293" s="100">
        <f t="shared" si="401"/>
        <v>150000</v>
      </c>
      <c r="R293" s="100">
        <f t="shared" si="402"/>
        <v>150000</v>
      </c>
      <c r="S293" s="100">
        <f t="shared" si="446"/>
        <v>0</v>
      </c>
      <c r="T293" s="100">
        <f t="shared" si="446"/>
        <v>0</v>
      </c>
      <c r="U293" s="100">
        <f t="shared" si="446"/>
        <v>0</v>
      </c>
      <c r="V293" s="100">
        <f t="shared" si="405"/>
        <v>150000</v>
      </c>
      <c r="W293" s="100">
        <f t="shared" si="406"/>
        <v>150000</v>
      </c>
      <c r="X293" s="100">
        <f t="shared" si="407"/>
        <v>150000</v>
      </c>
      <c r="Y293" s="100">
        <f t="shared" si="447"/>
        <v>0</v>
      </c>
      <c r="Z293" s="100">
        <f t="shared" si="447"/>
        <v>0</v>
      </c>
      <c r="AA293" s="100">
        <f t="shared" si="447"/>
        <v>0</v>
      </c>
      <c r="AB293" s="100">
        <f t="shared" si="409"/>
        <v>150000</v>
      </c>
      <c r="AC293" s="100">
        <f t="shared" si="410"/>
        <v>150000</v>
      </c>
      <c r="AD293" s="100">
        <f t="shared" si="411"/>
        <v>150000</v>
      </c>
    </row>
    <row r="294" spans="1:30">
      <c r="A294" s="11" t="s">
        <v>73</v>
      </c>
      <c r="B294" s="62" t="s">
        <v>40</v>
      </c>
      <c r="C294" s="1" t="s">
        <v>2</v>
      </c>
      <c r="D294" s="1" t="s">
        <v>14</v>
      </c>
      <c r="E294" s="1" t="s">
        <v>20</v>
      </c>
      <c r="F294" s="1" t="s">
        <v>65</v>
      </c>
      <c r="G294" s="1" t="s">
        <v>140</v>
      </c>
      <c r="H294" s="1" t="s">
        <v>188</v>
      </c>
      <c r="I294" s="13" t="s">
        <v>72</v>
      </c>
      <c r="J294" s="100">
        <v>150000</v>
      </c>
      <c r="K294" s="100">
        <v>150000</v>
      </c>
      <c r="L294" s="100">
        <v>150000</v>
      </c>
      <c r="M294" s="100"/>
      <c r="N294" s="100"/>
      <c r="O294" s="100"/>
      <c r="P294" s="100">
        <f t="shared" si="400"/>
        <v>150000</v>
      </c>
      <c r="Q294" s="100">
        <f t="shared" si="401"/>
        <v>150000</v>
      </c>
      <c r="R294" s="100">
        <f t="shared" si="402"/>
        <v>150000</v>
      </c>
      <c r="S294" s="100"/>
      <c r="T294" s="100"/>
      <c r="U294" s="100"/>
      <c r="V294" s="100">
        <f t="shared" si="405"/>
        <v>150000</v>
      </c>
      <c r="W294" s="100">
        <f t="shared" si="406"/>
        <v>150000</v>
      </c>
      <c r="X294" s="100">
        <f t="shared" si="407"/>
        <v>150000</v>
      </c>
      <c r="Y294" s="100"/>
      <c r="Z294" s="100"/>
      <c r="AA294" s="100"/>
      <c r="AB294" s="100">
        <f t="shared" si="409"/>
        <v>150000</v>
      </c>
      <c r="AC294" s="100">
        <f t="shared" si="410"/>
        <v>150000</v>
      </c>
      <c r="AD294" s="100">
        <f t="shared" si="411"/>
        <v>150000</v>
      </c>
    </row>
    <row r="295" spans="1:30" ht="26.4">
      <c r="A295" s="2" t="s">
        <v>87</v>
      </c>
      <c r="B295" s="62" t="s">
        <v>40</v>
      </c>
      <c r="C295" s="1" t="s">
        <v>2</v>
      </c>
      <c r="D295" s="1" t="s">
        <v>14</v>
      </c>
      <c r="E295" s="62" t="s">
        <v>20</v>
      </c>
      <c r="F295" s="56" t="s">
        <v>65</v>
      </c>
      <c r="G295" s="62" t="s">
        <v>140</v>
      </c>
      <c r="H295" s="62" t="s">
        <v>156</v>
      </c>
      <c r="I295" s="88"/>
      <c r="J295" s="100">
        <f>J296</f>
        <v>3653000</v>
      </c>
      <c r="K295" s="100">
        <f t="shared" ref="K295:O296" si="448">K296</f>
        <v>3695890.56</v>
      </c>
      <c r="L295" s="100">
        <f t="shared" si="448"/>
        <v>3740075.07</v>
      </c>
      <c r="M295" s="100">
        <f t="shared" si="448"/>
        <v>0</v>
      </c>
      <c r="N295" s="100">
        <f t="shared" si="448"/>
        <v>0</v>
      </c>
      <c r="O295" s="100">
        <f t="shared" si="448"/>
        <v>0</v>
      </c>
      <c r="P295" s="100">
        <f t="shared" si="400"/>
        <v>3653000</v>
      </c>
      <c r="Q295" s="100">
        <f t="shared" si="401"/>
        <v>3695890.56</v>
      </c>
      <c r="R295" s="100">
        <f t="shared" si="402"/>
        <v>3740075.07</v>
      </c>
      <c r="S295" s="100">
        <f t="shared" ref="S295:U296" si="449">S296</f>
        <v>0</v>
      </c>
      <c r="T295" s="100">
        <f t="shared" si="449"/>
        <v>0</v>
      </c>
      <c r="U295" s="100">
        <f t="shared" si="449"/>
        <v>0</v>
      </c>
      <c r="V295" s="100">
        <f t="shared" si="405"/>
        <v>3653000</v>
      </c>
      <c r="W295" s="100">
        <f t="shared" si="406"/>
        <v>3695890.56</v>
      </c>
      <c r="X295" s="100">
        <f t="shared" si="407"/>
        <v>3740075.07</v>
      </c>
      <c r="Y295" s="100">
        <f t="shared" ref="Y295:AA296" si="450">Y296</f>
        <v>0</v>
      </c>
      <c r="Z295" s="100">
        <f t="shared" si="450"/>
        <v>0</v>
      </c>
      <c r="AA295" s="100">
        <f t="shared" si="450"/>
        <v>0</v>
      </c>
      <c r="AB295" s="100">
        <f t="shared" si="409"/>
        <v>3653000</v>
      </c>
      <c r="AC295" s="100">
        <f t="shared" si="410"/>
        <v>3695890.56</v>
      </c>
      <c r="AD295" s="100">
        <f t="shared" si="411"/>
        <v>3740075.07</v>
      </c>
    </row>
    <row r="296" spans="1:30" ht="26.4">
      <c r="A296" s="7" t="s">
        <v>70</v>
      </c>
      <c r="B296" s="62" t="s">
        <v>40</v>
      </c>
      <c r="C296" s="1" t="s">
        <v>2</v>
      </c>
      <c r="D296" s="1" t="s">
        <v>14</v>
      </c>
      <c r="E296" s="62" t="s">
        <v>20</v>
      </c>
      <c r="F296" s="56" t="s">
        <v>65</v>
      </c>
      <c r="G296" s="62" t="s">
        <v>140</v>
      </c>
      <c r="H296" s="62" t="s">
        <v>156</v>
      </c>
      <c r="I296" s="88" t="s">
        <v>69</v>
      </c>
      <c r="J296" s="100">
        <f>J297</f>
        <v>3653000</v>
      </c>
      <c r="K296" s="100">
        <f t="shared" si="448"/>
        <v>3695890.56</v>
      </c>
      <c r="L296" s="100">
        <f t="shared" si="448"/>
        <v>3740075.07</v>
      </c>
      <c r="M296" s="100">
        <f t="shared" si="448"/>
        <v>0</v>
      </c>
      <c r="N296" s="100">
        <f t="shared" si="448"/>
        <v>0</v>
      </c>
      <c r="O296" s="100">
        <f t="shared" si="448"/>
        <v>0</v>
      </c>
      <c r="P296" s="100">
        <f t="shared" si="400"/>
        <v>3653000</v>
      </c>
      <c r="Q296" s="100">
        <f t="shared" si="401"/>
        <v>3695890.56</v>
      </c>
      <c r="R296" s="100">
        <f t="shared" si="402"/>
        <v>3740075.07</v>
      </c>
      <c r="S296" s="100">
        <f t="shared" si="449"/>
        <v>0</v>
      </c>
      <c r="T296" s="100">
        <f t="shared" si="449"/>
        <v>0</v>
      </c>
      <c r="U296" s="100">
        <f t="shared" si="449"/>
        <v>0</v>
      </c>
      <c r="V296" s="100">
        <f t="shared" si="405"/>
        <v>3653000</v>
      </c>
      <c r="W296" s="100">
        <f t="shared" si="406"/>
        <v>3695890.56</v>
      </c>
      <c r="X296" s="100">
        <f t="shared" si="407"/>
        <v>3740075.07</v>
      </c>
      <c r="Y296" s="100">
        <f t="shared" si="450"/>
        <v>0</v>
      </c>
      <c r="Z296" s="100">
        <f t="shared" si="450"/>
        <v>0</v>
      </c>
      <c r="AA296" s="100">
        <f t="shared" si="450"/>
        <v>0</v>
      </c>
      <c r="AB296" s="100">
        <f t="shared" si="409"/>
        <v>3653000</v>
      </c>
      <c r="AC296" s="100">
        <f t="shared" si="410"/>
        <v>3695890.56</v>
      </c>
      <c r="AD296" s="100">
        <f t="shared" si="411"/>
        <v>3740075.07</v>
      </c>
    </row>
    <row r="297" spans="1:30">
      <c r="A297" s="11" t="s">
        <v>73</v>
      </c>
      <c r="B297" s="62" t="s">
        <v>40</v>
      </c>
      <c r="C297" s="1" t="s">
        <v>2</v>
      </c>
      <c r="D297" s="1" t="s">
        <v>14</v>
      </c>
      <c r="E297" s="62" t="s">
        <v>20</v>
      </c>
      <c r="F297" s="56" t="s">
        <v>65</v>
      </c>
      <c r="G297" s="62" t="s">
        <v>140</v>
      </c>
      <c r="H297" s="62" t="s">
        <v>156</v>
      </c>
      <c r="I297" s="88" t="s">
        <v>72</v>
      </c>
      <c r="J297" s="100">
        <v>3653000</v>
      </c>
      <c r="K297" s="100">
        <v>3695890.56</v>
      </c>
      <c r="L297" s="284">
        <v>3740075.07</v>
      </c>
      <c r="M297" s="100"/>
      <c r="N297" s="100"/>
      <c r="O297" s="284"/>
      <c r="P297" s="100">
        <f t="shared" si="400"/>
        <v>3653000</v>
      </c>
      <c r="Q297" s="100">
        <f t="shared" si="401"/>
        <v>3695890.56</v>
      </c>
      <c r="R297" s="284">
        <f t="shared" si="402"/>
        <v>3740075.07</v>
      </c>
      <c r="S297" s="100"/>
      <c r="T297" s="100"/>
      <c r="U297" s="284"/>
      <c r="V297" s="100">
        <f t="shared" si="405"/>
        <v>3653000</v>
      </c>
      <c r="W297" s="100">
        <f t="shared" si="406"/>
        <v>3695890.56</v>
      </c>
      <c r="X297" s="284">
        <f t="shared" si="407"/>
        <v>3740075.07</v>
      </c>
      <c r="Y297" s="100"/>
      <c r="Z297" s="100"/>
      <c r="AA297" s="284"/>
      <c r="AB297" s="100">
        <f t="shared" si="409"/>
        <v>3653000</v>
      </c>
      <c r="AC297" s="100">
        <f t="shared" si="410"/>
        <v>3695890.56</v>
      </c>
      <c r="AD297" s="284">
        <f t="shared" si="411"/>
        <v>3740075.07</v>
      </c>
    </row>
    <row r="298" spans="1:30" ht="15.75" customHeight="1">
      <c r="A298" s="2" t="s">
        <v>86</v>
      </c>
      <c r="B298" s="62" t="s">
        <v>40</v>
      </c>
      <c r="C298" s="1" t="s">
        <v>2</v>
      </c>
      <c r="D298" s="1" t="s">
        <v>14</v>
      </c>
      <c r="E298" s="62" t="s">
        <v>20</v>
      </c>
      <c r="F298" s="56" t="s">
        <v>65</v>
      </c>
      <c r="G298" s="62" t="s">
        <v>140</v>
      </c>
      <c r="H298" s="62" t="s">
        <v>153</v>
      </c>
      <c r="I298" s="88"/>
      <c r="J298" s="100">
        <f>J299</f>
        <v>20000</v>
      </c>
      <c r="K298" s="100">
        <f t="shared" ref="K298:O299" si="451">K299</f>
        <v>20000</v>
      </c>
      <c r="L298" s="100">
        <f t="shared" si="451"/>
        <v>20000</v>
      </c>
      <c r="M298" s="100">
        <f t="shared" si="451"/>
        <v>0</v>
      </c>
      <c r="N298" s="100">
        <f t="shared" si="451"/>
        <v>0</v>
      </c>
      <c r="O298" s="100">
        <f t="shared" si="451"/>
        <v>0</v>
      </c>
      <c r="P298" s="100">
        <f t="shared" si="400"/>
        <v>20000</v>
      </c>
      <c r="Q298" s="100">
        <f t="shared" si="401"/>
        <v>20000</v>
      </c>
      <c r="R298" s="100">
        <f t="shared" si="402"/>
        <v>20000</v>
      </c>
      <c r="S298" s="100">
        <f t="shared" ref="S298:U299" si="452">S299</f>
        <v>0</v>
      </c>
      <c r="T298" s="100">
        <f t="shared" si="452"/>
        <v>0</v>
      </c>
      <c r="U298" s="100">
        <f t="shared" si="452"/>
        <v>0</v>
      </c>
      <c r="V298" s="100">
        <f t="shared" si="405"/>
        <v>20000</v>
      </c>
      <c r="W298" s="100">
        <f t="shared" si="406"/>
        <v>20000</v>
      </c>
      <c r="X298" s="100">
        <f t="shared" si="407"/>
        <v>20000</v>
      </c>
      <c r="Y298" s="100">
        <f t="shared" ref="Y298:AA299" si="453">Y299</f>
        <v>0</v>
      </c>
      <c r="Z298" s="100">
        <f t="shared" si="453"/>
        <v>0</v>
      </c>
      <c r="AA298" s="100">
        <f t="shared" si="453"/>
        <v>0</v>
      </c>
      <c r="AB298" s="100">
        <f t="shared" si="409"/>
        <v>20000</v>
      </c>
      <c r="AC298" s="100">
        <f t="shared" si="410"/>
        <v>20000</v>
      </c>
      <c r="AD298" s="100">
        <f t="shared" si="411"/>
        <v>20000</v>
      </c>
    </row>
    <row r="299" spans="1:30">
      <c r="A299" s="11" t="s">
        <v>98</v>
      </c>
      <c r="B299" s="62" t="s">
        <v>40</v>
      </c>
      <c r="C299" s="1" t="s">
        <v>2</v>
      </c>
      <c r="D299" s="1" t="s">
        <v>14</v>
      </c>
      <c r="E299" s="62" t="s">
        <v>20</v>
      </c>
      <c r="F299" s="56" t="s">
        <v>65</v>
      </c>
      <c r="G299" s="62" t="s">
        <v>140</v>
      </c>
      <c r="H299" s="62" t="s">
        <v>153</v>
      </c>
      <c r="I299" s="110" t="s">
        <v>97</v>
      </c>
      <c r="J299" s="100">
        <f>J300</f>
        <v>20000</v>
      </c>
      <c r="K299" s="100">
        <f t="shared" si="451"/>
        <v>20000</v>
      </c>
      <c r="L299" s="100">
        <f t="shared" si="451"/>
        <v>20000</v>
      </c>
      <c r="M299" s="100">
        <f t="shared" si="451"/>
        <v>0</v>
      </c>
      <c r="N299" s="100">
        <f t="shared" si="451"/>
        <v>0</v>
      </c>
      <c r="O299" s="100">
        <f t="shared" si="451"/>
        <v>0</v>
      </c>
      <c r="P299" s="100">
        <f t="shared" si="400"/>
        <v>20000</v>
      </c>
      <c r="Q299" s="100">
        <f t="shared" si="401"/>
        <v>20000</v>
      </c>
      <c r="R299" s="100">
        <f t="shared" si="402"/>
        <v>20000</v>
      </c>
      <c r="S299" s="100">
        <f t="shared" si="452"/>
        <v>0</v>
      </c>
      <c r="T299" s="100">
        <f t="shared" si="452"/>
        <v>0</v>
      </c>
      <c r="U299" s="100">
        <f t="shared" si="452"/>
        <v>0</v>
      </c>
      <c r="V299" s="100">
        <f t="shared" si="405"/>
        <v>20000</v>
      </c>
      <c r="W299" s="100">
        <f t="shared" si="406"/>
        <v>20000</v>
      </c>
      <c r="X299" s="100">
        <f t="shared" si="407"/>
        <v>20000</v>
      </c>
      <c r="Y299" s="100">
        <f t="shared" si="453"/>
        <v>0</v>
      </c>
      <c r="Z299" s="100">
        <f t="shared" si="453"/>
        <v>0</v>
      </c>
      <c r="AA299" s="100">
        <f t="shared" si="453"/>
        <v>0</v>
      </c>
      <c r="AB299" s="100">
        <f t="shared" si="409"/>
        <v>20000</v>
      </c>
      <c r="AC299" s="100">
        <f t="shared" si="410"/>
        <v>20000</v>
      </c>
      <c r="AD299" s="100">
        <f t="shared" si="411"/>
        <v>20000</v>
      </c>
    </row>
    <row r="300" spans="1:30" ht="26.4">
      <c r="A300" s="69" t="s">
        <v>104</v>
      </c>
      <c r="B300" s="62" t="s">
        <v>40</v>
      </c>
      <c r="C300" s="1" t="s">
        <v>2</v>
      </c>
      <c r="D300" s="1" t="s">
        <v>14</v>
      </c>
      <c r="E300" s="62" t="s">
        <v>20</v>
      </c>
      <c r="F300" s="56" t="s">
        <v>65</v>
      </c>
      <c r="G300" s="62" t="s">
        <v>140</v>
      </c>
      <c r="H300" s="62" t="s">
        <v>153</v>
      </c>
      <c r="I300" s="110" t="s">
        <v>105</v>
      </c>
      <c r="J300" s="100">
        <v>20000</v>
      </c>
      <c r="K300" s="100">
        <v>20000</v>
      </c>
      <c r="L300" s="100">
        <v>20000</v>
      </c>
      <c r="M300" s="100"/>
      <c r="N300" s="100"/>
      <c r="O300" s="100"/>
      <c r="P300" s="100">
        <f t="shared" si="400"/>
        <v>20000</v>
      </c>
      <c r="Q300" s="100">
        <f t="shared" si="401"/>
        <v>20000</v>
      </c>
      <c r="R300" s="100">
        <f t="shared" si="402"/>
        <v>20000</v>
      </c>
      <c r="S300" s="100"/>
      <c r="T300" s="100"/>
      <c r="U300" s="100"/>
      <c r="V300" s="100">
        <f t="shared" si="405"/>
        <v>20000</v>
      </c>
      <c r="W300" s="100">
        <f t="shared" si="406"/>
        <v>20000</v>
      </c>
      <c r="X300" s="100">
        <f t="shared" si="407"/>
        <v>20000</v>
      </c>
      <c r="Y300" s="100"/>
      <c r="Z300" s="100"/>
      <c r="AA300" s="100"/>
      <c r="AB300" s="100">
        <f t="shared" si="409"/>
        <v>20000</v>
      </c>
      <c r="AC300" s="100">
        <f t="shared" si="410"/>
        <v>20000</v>
      </c>
      <c r="AD300" s="100">
        <f t="shared" si="411"/>
        <v>20000</v>
      </c>
    </row>
    <row r="301" spans="1:30">
      <c r="A301" s="2" t="s">
        <v>99</v>
      </c>
      <c r="B301" s="62" t="s">
        <v>40</v>
      </c>
      <c r="C301" s="1" t="s">
        <v>2</v>
      </c>
      <c r="D301" s="1" t="s">
        <v>14</v>
      </c>
      <c r="E301" s="62" t="s">
        <v>20</v>
      </c>
      <c r="F301" s="56" t="s">
        <v>65</v>
      </c>
      <c r="G301" s="62" t="s">
        <v>140</v>
      </c>
      <c r="H301" s="62" t="s">
        <v>157</v>
      </c>
      <c r="I301" s="88"/>
      <c r="J301" s="100">
        <f>J302</f>
        <v>100000</v>
      </c>
      <c r="K301" s="100">
        <f t="shared" ref="K301:O302" si="454">K302</f>
        <v>100000</v>
      </c>
      <c r="L301" s="100">
        <f t="shared" si="454"/>
        <v>100000</v>
      </c>
      <c r="M301" s="100">
        <f t="shared" si="454"/>
        <v>0</v>
      </c>
      <c r="N301" s="100">
        <f t="shared" si="454"/>
        <v>0</v>
      </c>
      <c r="O301" s="100">
        <f t="shared" si="454"/>
        <v>0</v>
      </c>
      <c r="P301" s="100">
        <f t="shared" si="400"/>
        <v>100000</v>
      </c>
      <c r="Q301" s="100">
        <f t="shared" si="401"/>
        <v>100000</v>
      </c>
      <c r="R301" s="100">
        <f t="shared" si="402"/>
        <v>100000</v>
      </c>
      <c r="S301" s="100">
        <f t="shared" ref="S301:U302" si="455">S302</f>
        <v>0</v>
      </c>
      <c r="T301" s="100">
        <f t="shared" si="455"/>
        <v>0</v>
      </c>
      <c r="U301" s="100">
        <f t="shared" si="455"/>
        <v>0</v>
      </c>
      <c r="V301" s="100">
        <f t="shared" si="405"/>
        <v>100000</v>
      </c>
      <c r="W301" s="100">
        <f t="shared" si="406"/>
        <v>100000</v>
      </c>
      <c r="X301" s="100">
        <f t="shared" si="407"/>
        <v>100000</v>
      </c>
      <c r="Y301" s="100">
        <f t="shared" ref="Y301:AA302" si="456">Y302</f>
        <v>0</v>
      </c>
      <c r="Z301" s="100">
        <f t="shared" si="456"/>
        <v>0</v>
      </c>
      <c r="AA301" s="100">
        <f t="shared" si="456"/>
        <v>0</v>
      </c>
      <c r="AB301" s="100">
        <f t="shared" si="409"/>
        <v>100000</v>
      </c>
      <c r="AC301" s="100">
        <f t="shared" si="410"/>
        <v>100000</v>
      </c>
      <c r="AD301" s="100">
        <f t="shared" si="411"/>
        <v>100000</v>
      </c>
    </row>
    <row r="302" spans="1:30" ht="26.4">
      <c r="A302" s="7" t="s">
        <v>70</v>
      </c>
      <c r="B302" s="62" t="s">
        <v>40</v>
      </c>
      <c r="C302" s="1" t="s">
        <v>2</v>
      </c>
      <c r="D302" s="1" t="s">
        <v>14</v>
      </c>
      <c r="E302" s="62" t="s">
        <v>20</v>
      </c>
      <c r="F302" s="56" t="s">
        <v>65</v>
      </c>
      <c r="G302" s="62" t="s">
        <v>140</v>
      </c>
      <c r="H302" s="62" t="s">
        <v>157</v>
      </c>
      <c r="I302" s="88" t="s">
        <v>69</v>
      </c>
      <c r="J302" s="100">
        <f>J303</f>
        <v>100000</v>
      </c>
      <c r="K302" s="100">
        <f t="shared" si="454"/>
        <v>100000</v>
      </c>
      <c r="L302" s="100">
        <f t="shared" si="454"/>
        <v>100000</v>
      </c>
      <c r="M302" s="100">
        <f t="shared" si="454"/>
        <v>0</v>
      </c>
      <c r="N302" s="100">
        <f t="shared" si="454"/>
        <v>0</v>
      </c>
      <c r="O302" s="100">
        <f t="shared" si="454"/>
        <v>0</v>
      </c>
      <c r="P302" s="100">
        <f t="shared" si="400"/>
        <v>100000</v>
      </c>
      <c r="Q302" s="100">
        <f t="shared" si="401"/>
        <v>100000</v>
      </c>
      <c r="R302" s="100">
        <f t="shared" si="402"/>
        <v>100000</v>
      </c>
      <c r="S302" s="100">
        <f t="shared" si="455"/>
        <v>0</v>
      </c>
      <c r="T302" s="100">
        <f t="shared" si="455"/>
        <v>0</v>
      </c>
      <c r="U302" s="100">
        <f t="shared" si="455"/>
        <v>0</v>
      </c>
      <c r="V302" s="100">
        <f t="shared" si="405"/>
        <v>100000</v>
      </c>
      <c r="W302" s="100">
        <f t="shared" si="406"/>
        <v>100000</v>
      </c>
      <c r="X302" s="100">
        <f t="shared" si="407"/>
        <v>100000</v>
      </c>
      <c r="Y302" s="100">
        <f t="shared" si="456"/>
        <v>0</v>
      </c>
      <c r="Z302" s="100">
        <f t="shared" si="456"/>
        <v>0</v>
      </c>
      <c r="AA302" s="100">
        <f t="shared" si="456"/>
        <v>0</v>
      </c>
      <c r="AB302" s="100">
        <f t="shared" si="409"/>
        <v>100000</v>
      </c>
      <c r="AC302" s="100">
        <f t="shared" si="410"/>
        <v>100000</v>
      </c>
      <c r="AD302" s="100">
        <f t="shared" si="411"/>
        <v>100000</v>
      </c>
    </row>
    <row r="303" spans="1:30">
      <c r="A303" s="11" t="s">
        <v>73</v>
      </c>
      <c r="B303" s="62" t="s">
        <v>40</v>
      </c>
      <c r="C303" s="1" t="s">
        <v>2</v>
      </c>
      <c r="D303" s="1" t="s">
        <v>14</v>
      </c>
      <c r="E303" s="62" t="s">
        <v>20</v>
      </c>
      <c r="F303" s="56" t="s">
        <v>65</v>
      </c>
      <c r="G303" s="62" t="s">
        <v>140</v>
      </c>
      <c r="H303" s="62" t="s">
        <v>157</v>
      </c>
      <c r="I303" s="88" t="s">
        <v>72</v>
      </c>
      <c r="J303" s="100">
        <v>100000</v>
      </c>
      <c r="K303" s="100">
        <v>100000</v>
      </c>
      <c r="L303" s="100">
        <v>100000</v>
      </c>
      <c r="M303" s="100"/>
      <c r="N303" s="100"/>
      <c r="O303" s="100"/>
      <c r="P303" s="100">
        <f t="shared" si="400"/>
        <v>100000</v>
      </c>
      <c r="Q303" s="100">
        <f t="shared" si="401"/>
        <v>100000</v>
      </c>
      <c r="R303" s="100">
        <f t="shared" si="402"/>
        <v>100000</v>
      </c>
      <c r="S303" s="100"/>
      <c r="T303" s="100"/>
      <c r="U303" s="100"/>
      <c r="V303" s="100">
        <f t="shared" si="405"/>
        <v>100000</v>
      </c>
      <c r="W303" s="100">
        <f t="shared" si="406"/>
        <v>100000</v>
      </c>
      <c r="X303" s="100">
        <f t="shared" si="407"/>
        <v>100000</v>
      </c>
      <c r="Y303" s="100"/>
      <c r="Z303" s="100"/>
      <c r="AA303" s="100"/>
      <c r="AB303" s="100">
        <f t="shared" si="409"/>
        <v>100000</v>
      </c>
      <c r="AC303" s="100">
        <f t="shared" si="410"/>
        <v>100000</v>
      </c>
      <c r="AD303" s="100">
        <f t="shared" si="411"/>
        <v>100000</v>
      </c>
    </row>
    <row r="304" spans="1:30" ht="39.6">
      <c r="A304" s="2" t="s">
        <v>298</v>
      </c>
      <c r="B304" s="62" t="s">
        <v>40</v>
      </c>
      <c r="C304" s="1" t="s">
        <v>2</v>
      </c>
      <c r="D304" s="1" t="s">
        <v>14</v>
      </c>
      <c r="E304" s="62" t="s">
        <v>20</v>
      </c>
      <c r="F304" s="56" t="s">
        <v>65</v>
      </c>
      <c r="G304" s="62" t="s">
        <v>140</v>
      </c>
      <c r="H304" s="261" t="s">
        <v>333</v>
      </c>
      <c r="I304" s="88"/>
      <c r="J304" s="100">
        <f>J305</f>
        <v>1598159.85</v>
      </c>
      <c r="K304" s="100">
        <f t="shared" ref="K304:O305" si="457">K305</f>
        <v>1657698.48</v>
      </c>
      <c r="L304" s="100">
        <f t="shared" si="457"/>
        <v>1710306.44</v>
      </c>
      <c r="M304" s="100">
        <f t="shared" si="457"/>
        <v>0</v>
      </c>
      <c r="N304" s="100">
        <f t="shared" si="457"/>
        <v>0</v>
      </c>
      <c r="O304" s="100">
        <f t="shared" si="457"/>
        <v>0</v>
      </c>
      <c r="P304" s="100">
        <f t="shared" si="400"/>
        <v>1598159.85</v>
      </c>
      <c r="Q304" s="100">
        <f t="shared" si="401"/>
        <v>1657698.48</v>
      </c>
      <c r="R304" s="100">
        <f t="shared" si="402"/>
        <v>1710306.44</v>
      </c>
      <c r="S304" s="100">
        <f t="shared" ref="S304:U305" si="458">S305</f>
        <v>0</v>
      </c>
      <c r="T304" s="100">
        <f t="shared" si="458"/>
        <v>0</v>
      </c>
      <c r="U304" s="100">
        <f t="shared" si="458"/>
        <v>0</v>
      </c>
      <c r="V304" s="100">
        <f t="shared" si="405"/>
        <v>1598159.85</v>
      </c>
      <c r="W304" s="100">
        <f t="shared" si="406"/>
        <v>1657698.48</v>
      </c>
      <c r="X304" s="100">
        <f t="shared" si="407"/>
        <v>1710306.44</v>
      </c>
      <c r="Y304" s="100">
        <f t="shared" ref="Y304:AA305" si="459">Y305</f>
        <v>0</v>
      </c>
      <c r="Z304" s="100">
        <f t="shared" si="459"/>
        <v>0</v>
      </c>
      <c r="AA304" s="100">
        <f t="shared" si="459"/>
        <v>0</v>
      </c>
      <c r="AB304" s="100">
        <f t="shared" si="409"/>
        <v>1598159.85</v>
      </c>
      <c r="AC304" s="100">
        <f t="shared" si="410"/>
        <v>1657698.48</v>
      </c>
      <c r="AD304" s="100">
        <f t="shared" si="411"/>
        <v>1710306.44</v>
      </c>
    </row>
    <row r="305" spans="1:30" ht="26.4">
      <c r="A305" s="7" t="s">
        <v>70</v>
      </c>
      <c r="B305" s="62" t="s">
        <v>40</v>
      </c>
      <c r="C305" s="1" t="s">
        <v>2</v>
      </c>
      <c r="D305" s="1" t="s">
        <v>14</v>
      </c>
      <c r="E305" s="62" t="s">
        <v>20</v>
      </c>
      <c r="F305" s="56" t="s">
        <v>65</v>
      </c>
      <c r="G305" s="62" t="s">
        <v>140</v>
      </c>
      <c r="H305" s="261" t="s">
        <v>333</v>
      </c>
      <c r="I305" s="88" t="s">
        <v>69</v>
      </c>
      <c r="J305" s="100">
        <f>J306</f>
        <v>1598159.85</v>
      </c>
      <c r="K305" s="100">
        <f t="shared" si="457"/>
        <v>1657698.48</v>
      </c>
      <c r="L305" s="100">
        <f t="shared" si="457"/>
        <v>1710306.44</v>
      </c>
      <c r="M305" s="100">
        <f t="shared" si="457"/>
        <v>0</v>
      </c>
      <c r="N305" s="100">
        <f t="shared" si="457"/>
        <v>0</v>
      </c>
      <c r="O305" s="100">
        <f t="shared" si="457"/>
        <v>0</v>
      </c>
      <c r="P305" s="100">
        <f t="shared" si="400"/>
        <v>1598159.85</v>
      </c>
      <c r="Q305" s="100">
        <f t="shared" si="401"/>
        <v>1657698.48</v>
      </c>
      <c r="R305" s="100">
        <f t="shared" si="402"/>
        <v>1710306.44</v>
      </c>
      <c r="S305" s="100">
        <f t="shared" si="458"/>
        <v>0</v>
      </c>
      <c r="T305" s="100">
        <f t="shared" si="458"/>
        <v>0</v>
      </c>
      <c r="U305" s="100">
        <f t="shared" si="458"/>
        <v>0</v>
      </c>
      <c r="V305" s="100">
        <f t="shared" si="405"/>
        <v>1598159.85</v>
      </c>
      <c r="W305" s="100">
        <f t="shared" si="406"/>
        <v>1657698.48</v>
      </c>
      <c r="X305" s="100">
        <f t="shared" si="407"/>
        <v>1710306.44</v>
      </c>
      <c r="Y305" s="100">
        <f t="shared" si="459"/>
        <v>0</v>
      </c>
      <c r="Z305" s="100">
        <f t="shared" si="459"/>
        <v>0</v>
      </c>
      <c r="AA305" s="100">
        <f t="shared" si="459"/>
        <v>0</v>
      </c>
      <c r="AB305" s="100">
        <f t="shared" si="409"/>
        <v>1598159.85</v>
      </c>
      <c r="AC305" s="100">
        <f t="shared" si="410"/>
        <v>1657698.48</v>
      </c>
      <c r="AD305" s="100">
        <f t="shared" si="411"/>
        <v>1710306.44</v>
      </c>
    </row>
    <row r="306" spans="1:30">
      <c r="A306" s="11" t="s">
        <v>73</v>
      </c>
      <c r="B306" s="62" t="s">
        <v>40</v>
      </c>
      <c r="C306" s="1" t="s">
        <v>2</v>
      </c>
      <c r="D306" s="1" t="s">
        <v>14</v>
      </c>
      <c r="E306" s="62" t="s">
        <v>20</v>
      </c>
      <c r="F306" s="56" t="s">
        <v>65</v>
      </c>
      <c r="G306" s="62" t="s">
        <v>140</v>
      </c>
      <c r="H306" s="261" t="s">
        <v>333</v>
      </c>
      <c r="I306" s="88" t="s">
        <v>72</v>
      </c>
      <c r="J306" s="100">
        <v>1598159.85</v>
      </c>
      <c r="K306" s="100">
        <v>1657698.48</v>
      </c>
      <c r="L306" s="100">
        <v>1710306.44</v>
      </c>
      <c r="M306" s="100"/>
      <c r="N306" s="100"/>
      <c r="O306" s="100"/>
      <c r="P306" s="100">
        <f t="shared" si="400"/>
        <v>1598159.85</v>
      </c>
      <c r="Q306" s="100">
        <f t="shared" si="401"/>
        <v>1657698.48</v>
      </c>
      <c r="R306" s="100">
        <f t="shared" si="402"/>
        <v>1710306.44</v>
      </c>
      <c r="S306" s="100"/>
      <c r="T306" s="100"/>
      <c r="U306" s="100"/>
      <c r="V306" s="100">
        <f t="shared" si="405"/>
        <v>1598159.85</v>
      </c>
      <c r="W306" s="100">
        <f t="shared" si="406"/>
        <v>1657698.48</v>
      </c>
      <c r="X306" s="100">
        <f t="shared" si="407"/>
        <v>1710306.44</v>
      </c>
      <c r="Y306" s="100"/>
      <c r="Z306" s="100"/>
      <c r="AA306" s="100"/>
      <c r="AB306" s="100">
        <f t="shared" si="409"/>
        <v>1598159.85</v>
      </c>
      <c r="AC306" s="100">
        <f t="shared" si="410"/>
        <v>1657698.48</v>
      </c>
      <c r="AD306" s="100">
        <f t="shared" si="411"/>
        <v>1710306.44</v>
      </c>
    </row>
    <row r="307" spans="1:30" ht="66">
      <c r="A307" s="11" t="s">
        <v>241</v>
      </c>
      <c r="B307" s="62" t="s">
        <v>40</v>
      </c>
      <c r="C307" s="1" t="s">
        <v>2</v>
      </c>
      <c r="D307" s="1" t="s">
        <v>14</v>
      </c>
      <c r="E307" s="62" t="s">
        <v>20</v>
      </c>
      <c r="F307" s="56" t="s">
        <v>65</v>
      </c>
      <c r="G307" s="62" t="s">
        <v>140</v>
      </c>
      <c r="H307" s="56" t="s">
        <v>342</v>
      </c>
      <c r="I307" s="88"/>
      <c r="J307" s="100">
        <f>J308</f>
        <v>40000</v>
      </c>
      <c r="K307" s="100">
        <f t="shared" ref="K307:O308" si="460">K308</f>
        <v>50000</v>
      </c>
      <c r="L307" s="100">
        <f t="shared" si="460"/>
        <v>50000</v>
      </c>
      <c r="M307" s="100">
        <f t="shared" si="460"/>
        <v>0</v>
      </c>
      <c r="N307" s="100">
        <f t="shared" si="460"/>
        <v>0</v>
      </c>
      <c r="O307" s="100">
        <f t="shared" si="460"/>
        <v>0</v>
      </c>
      <c r="P307" s="100">
        <f t="shared" si="400"/>
        <v>40000</v>
      </c>
      <c r="Q307" s="100">
        <f t="shared" si="401"/>
        <v>50000</v>
      </c>
      <c r="R307" s="100">
        <f t="shared" si="402"/>
        <v>50000</v>
      </c>
      <c r="S307" s="100">
        <f t="shared" ref="S307:U308" si="461">S308</f>
        <v>0</v>
      </c>
      <c r="T307" s="100">
        <f t="shared" si="461"/>
        <v>0</v>
      </c>
      <c r="U307" s="100">
        <f t="shared" si="461"/>
        <v>0</v>
      </c>
      <c r="V307" s="100">
        <f t="shared" si="405"/>
        <v>40000</v>
      </c>
      <c r="W307" s="100">
        <f t="shared" si="406"/>
        <v>50000</v>
      </c>
      <c r="X307" s="100">
        <f t="shared" si="407"/>
        <v>50000</v>
      </c>
      <c r="Y307" s="100">
        <f t="shared" ref="Y307:AA308" si="462">Y308</f>
        <v>0</v>
      </c>
      <c r="Z307" s="100">
        <f t="shared" si="462"/>
        <v>0</v>
      </c>
      <c r="AA307" s="100">
        <f t="shared" si="462"/>
        <v>0</v>
      </c>
      <c r="AB307" s="100">
        <f t="shared" si="409"/>
        <v>40000</v>
      </c>
      <c r="AC307" s="100">
        <f t="shared" si="410"/>
        <v>50000</v>
      </c>
      <c r="AD307" s="100">
        <f t="shared" si="411"/>
        <v>50000</v>
      </c>
    </row>
    <row r="308" spans="1:30" ht="26.4">
      <c r="A308" s="7" t="s">
        <v>70</v>
      </c>
      <c r="B308" s="62" t="s">
        <v>40</v>
      </c>
      <c r="C308" s="1" t="s">
        <v>2</v>
      </c>
      <c r="D308" s="1" t="s">
        <v>14</v>
      </c>
      <c r="E308" s="62" t="s">
        <v>20</v>
      </c>
      <c r="F308" s="56" t="s">
        <v>65</v>
      </c>
      <c r="G308" s="62" t="s">
        <v>140</v>
      </c>
      <c r="H308" s="56" t="s">
        <v>342</v>
      </c>
      <c r="I308" s="110" t="s">
        <v>69</v>
      </c>
      <c r="J308" s="100">
        <f>J309</f>
        <v>40000</v>
      </c>
      <c r="K308" s="100">
        <f t="shared" si="460"/>
        <v>50000</v>
      </c>
      <c r="L308" s="100">
        <f t="shared" si="460"/>
        <v>50000</v>
      </c>
      <c r="M308" s="100">
        <f t="shared" si="460"/>
        <v>0</v>
      </c>
      <c r="N308" s="100">
        <f t="shared" si="460"/>
        <v>0</v>
      </c>
      <c r="O308" s="100">
        <f t="shared" si="460"/>
        <v>0</v>
      </c>
      <c r="P308" s="100">
        <f t="shared" si="400"/>
        <v>40000</v>
      </c>
      <c r="Q308" s="100">
        <f t="shared" si="401"/>
        <v>50000</v>
      </c>
      <c r="R308" s="100">
        <f t="shared" si="402"/>
        <v>50000</v>
      </c>
      <c r="S308" s="100">
        <f t="shared" si="461"/>
        <v>0</v>
      </c>
      <c r="T308" s="100">
        <f t="shared" si="461"/>
        <v>0</v>
      </c>
      <c r="U308" s="100">
        <f t="shared" si="461"/>
        <v>0</v>
      </c>
      <c r="V308" s="100">
        <f t="shared" si="405"/>
        <v>40000</v>
      </c>
      <c r="W308" s="100">
        <f t="shared" si="406"/>
        <v>50000</v>
      </c>
      <c r="X308" s="100">
        <f t="shared" si="407"/>
        <v>50000</v>
      </c>
      <c r="Y308" s="100">
        <f t="shared" si="462"/>
        <v>0</v>
      </c>
      <c r="Z308" s="100">
        <f t="shared" si="462"/>
        <v>0</v>
      </c>
      <c r="AA308" s="100">
        <f t="shared" si="462"/>
        <v>0</v>
      </c>
      <c r="AB308" s="100">
        <f t="shared" si="409"/>
        <v>40000</v>
      </c>
      <c r="AC308" s="100">
        <f t="shared" si="410"/>
        <v>50000</v>
      </c>
      <c r="AD308" s="100">
        <f t="shared" si="411"/>
        <v>50000</v>
      </c>
    </row>
    <row r="309" spans="1:30">
      <c r="A309" s="11" t="s">
        <v>73</v>
      </c>
      <c r="B309" s="62" t="s">
        <v>40</v>
      </c>
      <c r="C309" s="1" t="s">
        <v>2</v>
      </c>
      <c r="D309" s="1" t="s">
        <v>14</v>
      </c>
      <c r="E309" s="62" t="s">
        <v>20</v>
      </c>
      <c r="F309" s="56" t="s">
        <v>65</v>
      </c>
      <c r="G309" s="62" t="s">
        <v>140</v>
      </c>
      <c r="H309" s="56" t="s">
        <v>342</v>
      </c>
      <c r="I309" s="110" t="s">
        <v>72</v>
      </c>
      <c r="J309" s="100">
        <v>40000</v>
      </c>
      <c r="K309" s="100">
        <v>50000</v>
      </c>
      <c r="L309" s="100">
        <v>50000</v>
      </c>
      <c r="M309" s="100"/>
      <c r="N309" s="100"/>
      <c r="O309" s="100"/>
      <c r="P309" s="100">
        <f t="shared" si="400"/>
        <v>40000</v>
      </c>
      <c r="Q309" s="100">
        <f t="shared" si="401"/>
        <v>50000</v>
      </c>
      <c r="R309" s="100">
        <f t="shared" si="402"/>
        <v>50000</v>
      </c>
      <c r="S309" s="100"/>
      <c r="T309" s="100"/>
      <c r="U309" s="100"/>
      <c r="V309" s="100">
        <f t="shared" si="405"/>
        <v>40000</v>
      </c>
      <c r="W309" s="100">
        <f t="shared" si="406"/>
        <v>50000</v>
      </c>
      <c r="X309" s="100">
        <f t="shared" si="407"/>
        <v>50000</v>
      </c>
      <c r="Y309" s="100"/>
      <c r="Z309" s="100"/>
      <c r="AA309" s="100"/>
      <c r="AB309" s="100">
        <f t="shared" si="409"/>
        <v>40000</v>
      </c>
      <c r="AC309" s="100">
        <f t="shared" si="410"/>
        <v>50000</v>
      </c>
      <c r="AD309" s="100">
        <f t="shared" si="411"/>
        <v>50000</v>
      </c>
    </row>
    <row r="310" spans="1:30" ht="26.4">
      <c r="A310" s="7" t="s">
        <v>375</v>
      </c>
      <c r="B310" s="1" t="s">
        <v>40</v>
      </c>
      <c r="C310" s="1" t="s">
        <v>2</v>
      </c>
      <c r="D310" s="1" t="s">
        <v>14</v>
      </c>
      <c r="E310" s="62" t="s">
        <v>20</v>
      </c>
      <c r="F310" s="56" t="s">
        <v>374</v>
      </c>
      <c r="G310" s="1" t="s">
        <v>140</v>
      </c>
      <c r="H310" s="1" t="s">
        <v>141</v>
      </c>
      <c r="I310" s="13"/>
      <c r="J310" s="98">
        <f>J311</f>
        <v>18816000</v>
      </c>
      <c r="K310" s="98">
        <f t="shared" ref="K310:O310" si="463">K311</f>
        <v>18998184.739999998</v>
      </c>
      <c r="L310" s="98">
        <f t="shared" si="463"/>
        <v>19182116.59</v>
      </c>
      <c r="M310" s="98">
        <f t="shared" si="463"/>
        <v>0</v>
      </c>
      <c r="N310" s="98">
        <f t="shared" si="463"/>
        <v>0</v>
      </c>
      <c r="O310" s="98">
        <f t="shared" si="463"/>
        <v>0</v>
      </c>
      <c r="P310" s="98">
        <f t="shared" si="400"/>
        <v>18816000</v>
      </c>
      <c r="Q310" s="98">
        <f t="shared" si="401"/>
        <v>18998184.739999998</v>
      </c>
      <c r="R310" s="98">
        <f t="shared" si="402"/>
        <v>19182116.59</v>
      </c>
      <c r="S310" s="98">
        <f t="shared" ref="S310:U310" si="464">S311</f>
        <v>0</v>
      </c>
      <c r="T310" s="98">
        <f t="shared" si="464"/>
        <v>0</v>
      </c>
      <c r="U310" s="98">
        <f t="shared" si="464"/>
        <v>0</v>
      </c>
      <c r="V310" s="98">
        <f t="shared" si="405"/>
        <v>18816000</v>
      </c>
      <c r="W310" s="98">
        <f t="shared" si="406"/>
        <v>18998184.739999998</v>
      </c>
      <c r="X310" s="98">
        <f t="shared" si="407"/>
        <v>19182116.59</v>
      </c>
      <c r="Y310" s="98">
        <f t="shared" ref="Y310:AA310" si="465">Y311</f>
        <v>0</v>
      </c>
      <c r="Z310" s="98">
        <f t="shared" si="465"/>
        <v>0</v>
      </c>
      <c r="AA310" s="98">
        <f t="shared" si="465"/>
        <v>0</v>
      </c>
      <c r="AB310" s="98">
        <f t="shared" si="409"/>
        <v>18816000</v>
      </c>
      <c r="AC310" s="98">
        <f t="shared" si="410"/>
        <v>18998184.739999998</v>
      </c>
      <c r="AD310" s="98">
        <f t="shared" si="411"/>
        <v>19182116.59</v>
      </c>
    </row>
    <row r="311" spans="1:30" ht="26.4">
      <c r="A311" s="2" t="s">
        <v>85</v>
      </c>
      <c r="B311" s="1" t="s">
        <v>40</v>
      </c>
      <c r="C311" s="1" t="s">
        <v>2</v>
      </c>
      <c r="D311" s="1" t="s">
        <v>14</v>
      </c>
      <c r="E311" s="62" t="s">
        <v>20</v>
      </c>
      <c r="F311" s="56" t="s">
        <v>374</v>
      </c>
      <c r="G311" s="1" t="s">
        <v>140</v>
      </c>
      <c r="H311" s="1" t="s">
        <v>149</v>
      </c>
      <c r="I311" s="13"/>
      <c r="J311" s="78">
        <f>J312+J314</f>
        <v>18816000</v>
      </c>
      <c r="K311" s="78">
        <f t="shared" ref="K311:L311" si="466">K312+K314</f>
        <v>18998184.739999998</v>
      </c>
      <c r="L311" s="78">
        <f t="shared" si="466"/>
        <v>19182116.59</v>
      </c>
      <c r="M311" s="78">
        <f t="shared" ref="M311:O311" si="467">M312+M314</f>
        <v>0</v>
      </c>
      <c r="N311" s="78">
        <f t="shared" si="467"/>
        <v>0</v>
      </c>
      <c r="O311" s="78">
        <f t="shared" si="467"/>
        <v>0</v>
      </c>
      <c r="P311" s="78">
        <f t="shared" si="400"/>
        <v>18816000</v>
      </c>
      <c r="Q311" s="78">
        <f t="shared" si="401"/>
        <v>18998184.739999998</v>
      </c>
      <c r="R311" s="78">
        <f t="shared" si="402"/>
        <v>19182116.59</v>
      </c>
      <c r="S311" s="78">
        <f t="shared" ref="S311:U311" si="468">S312+S314</f>
        <v>0</v>
      </c>
      <c r="T311" s="78">
        <f t="shared" si="468"/>
        <v>0</v>
      </c>
      <c r="U311" s="78">
        <f t="shared" si="468"/>
        <v>0</v>
      </c>
      <c r="V311" s="78">
        <f t="shared" si="405"/>
        <v>18816000</v>
      </c>
      <c r="W311" s="78">
        <f t="shared" si="406"/>
        <v>18998184.739999998</v>
      </c>
      <c r="X311" s="78">
        <f t="shared" si="407"/>
        <v>19182116.59</v>
      </c>
      <c r="Y311" s="78">
        <f t="shared" ref="Y311:AA311" si="469">Y312+Y314</f>
        <v>0</v>
      </c>
      <c r="Z311" s="78">
        <f t="shared" si="469"/>
        <v>0</v>
      </c>
      <c r="AA311" s="78">
        <f t="shared" si="469"/>
        <v>0</v>
      </c>
      <c r="AB311" s="78">
        <f t="shared" si="409"/>
        <v>18816000</v>
      </c>
      <c r="AC311" s="78">
        <f t="shared" si="410"/>
        <v>18998184.739999998</v>
      </c>
      <c r="AD311" s="78">
        <f t="shared" si="411"/>
        <v>19182116.59</v>
      </c>
    </row>
    <row r="312" spans="1:30" ht="39.6">
      <c r="A312" s="74" t="s">
        <v>94</v>
      </c>
      <c r="B312" s="1" t="s">
        <v>40</v>
      </c>
      <c r="C312" s="1" t="s">
        <v>2</v>
      </c>
      <c r="D312" s="1" t="s">
        <v>14</v>
      </c>
      <c r="E312" s="62" t="s">
        <v>20</v>
      </c>
      <c r="F312" s="56" t="s">
        <v>374</v>
      </c>
      <c r="G312" s="1" t="s">
        <v>140</v>
      </c>
      <c r="H312" s="1" t="s">
        <v>149</v>
      </c>
      <c r="I312" s="13" t="s">
        <v>90</v>
      </c>
      <c r="J312" s="78">
        <f>J313</f>
        <v>18551000</v>
      </c>
      <c r="K312" s="78">
        <f t="shared" ref="K312:O312" si="470">K313</f>
        <v>18733184.739999998</v>
      </c>
      <c r="L312" s="78">
        <f t="shared" si="470"/>
        <v>18917116.59</v>
      </c>
      <c r="M312" s="78">
        <f t="shared" si="470"/>
        <v>0</v>
      </c>
      <c r="N312" s="78">
        <f t="shared" si="470"/>
        <v>0</v>
      </c>
      <c r="O312" s="78">
        <f t="shared" si="470"/>
        <v>0</v>
      </c>
      <c r="P312" s="78">
        <f t="shared" si="400"/>
        <v>18551000</v>
      </c>
      <c r="Q312" s="78">
        <f t="shared" si="401"/>
        <v>18733184.739999998</v>
      </c>
      <c r="R312" s="78">
        <f t="shared" si="402"/>
        <v>18917116.59</v>
      </c>
      <c r="S312" s="78">
        <f t="shared" ref="S312:U312" si="471">S313</f>
        <v>0</v>
      </c>
      <c r="T312" s="78">
        <f t="shared" si="471"/>
        <v>0</v>
      </c>
      <c r="U312" s="78">
        <f t="shared" si="471"/>
        <v>0</v>
      </c>
      <c r="V312" s="78">
        <f t="shared" si="405"/>
        <v>18551000</v>
      </c>
      <c r="W312" s="78">
        <f t="shared" si="406"/>
        <v>18733184.739999998</v>
      </c>
      <c r="X312" s="78">
        <f t="shared" si="407"/>
        <v>18917116.59</v>
      </c>
      <c r="Y312" s="78">
        <f t="shared" ref="Y312:AA312" si="472">Y313</f>
        <v>-100000</v>
      </c>
      <c r="Z312" s="78">
        <f t="shared" si="472"/>
        <v>0</v>
      </c>
      <c r="AA312" s="78">
        <f t="shared" si="472"/>
        <v>0</v>
      </c>
      <c r="AB312" s="78">
        <f t="shared" si="409"/>
        <v>18451000</v>
      </c>
      <c r="AC312" s="78">
        <f t="shared" si="410"/>
        <v>18733184.739999998</v>
      </c>
      <c r="AD312" s="78">
        <f t="shared" si="411"/>
        <v>18917116.59</v>
      </c>
    </row>
    <row r="313" spans="1:30">
      <c r="A313" s="74" t="s">
        <v>101</v>
      </c>
      <c r="B313" s="1" t="s">
        <v>40</v>
      </c>
      <c r="C313" s="1" t="s">
        <v>2</v>
      </c>
      <c r="D313" s="1" t="s">
        <v>14</v>
      </c>
      <c r="E313" s="62" t="s">
        <v>20</v>
      </c>
      <c r="F313" s="56" t="s">
        <v>374</v>
      </c>
      <c r="G313" s="1" t="s">
        <v>140</v>
      </c>
      <c r="H313" s="1" t="s">
        <v>149</v>
      </c>
      <c r="I313" s="13" t="s">
        <v>100</v>
      </c>
      <c r="J313" s="78">
        <v>18551000</v>
      </c>
      <c r="K313" s="78">
        <v>18733184.739999998</v>
      </c>
      <c r="L313" s="78">
        <v>18917116.59</v>
      </c>
      <c r="M313" s="78"/>
      <c r="N313" s="78"/>
      <c r="O313" s="78"/>
      <c r="P313" s="78">
        <f t="shared" si="400"/>
        <v>18551000</v>
      </c>
      <c r="Q313" s="78">
        <f t="shared" si="401"/>
        <v>18733184.739999998</v>
      </c>
      <c r="R313" s="78">
        <f t="shared" si="402"/>
        <v>18917116.59</v>
      </c>
      <c r="S313" s="78"/>
      <c r="T313" s="78"/>
      <c r="U313" s="78"/>
      <c r="V313" s="78">
        <f t="shared" si="405"/>
        <v>18551000</v>
      </c>
      <c r="W313" s="78">
        <f t="shared" si="406"/>
        <v>18733184.739999998</v>
      </c>
      <c r="X313" s="78">
        <f t="shared" si="407"/>
        <v>18917116.59</v>
      </c>
      <c r="Y313" s="78">
        <v>-100000</v>
      </c>
      <c r="Z313" s="78"/>
      <c r="AA313" s="78"/>
      <c r="AB313" s="78">
        <f t="shared" si="409"/>
        <v>18451000</v>
      </c>
      <c r="AC313" s="78">
        <f t="shared" si="410"/>
        <v>18733184.739999998</v>
      </c>
      <c r="AD313" s="78">
        <f t="shared" si="411"/>
        <v>18917116.59</v>
      </c>
    </row>
    <row r="314" spans="1:30" ht="26.4">
      <c r="A314" s="75" t="s">
        <v>222</v>
      </c>
      <c r="B314" s="1" t="s">
        <v>40</v>
      </c>
      <c r="C314" s="1" t="s">
        <v>2</v>
      </c>
      <c r="D314" s="1" t="s">
        <v>14</v>
      </c>
      <c r="E314" s="62" t="s">
        <v>20</v>
      </c>
      <c r="F314" s="56" t="s">
        <v>374</v>
      </c>
      <c r="G314" s="1" t="s">
        <v>140</v>
      </c>
      <c r="H314" s="1" t="s">
        <v>149</v>
      </c>
      <c r="I314" s="13" t="s">
        <v>92</v>
      </c>
      <c r="J314" s="78">
        <f>J315</f>
        <v>265000</v>
      </c>
      <c r="K314" s="78">
        <f t="shared" ref="K314:O314" si="473">K315</f>
        <v>265000</v>
      </c>
      <c r="L314" s="78">
        <f t="shared" si="473"/>
        <v>265000</v>
      </c>
      <c r="M314" s="78">
        <f t="shared" si="473"/>
        <v>0</v>
      </c>
      <c r="N314" s="78">
        <f t="shared" si="473"/>
        <v>0</v>
      </c>
      <c r="O314" s="78">
        <f t="shared" si="473"/>
        <v>0</v>
      </c>
      <c r="P314" s="78">
        <f t="shared" si="400"/>
        <v>265000</v>
      </c>
      <c r="Q314" s="78">
        <f t="shared" si="401"/>
        <v>265000</v>
      </c>
      <c r="R314" s="78">
        <f t="shared" si="402"/>
        <v>265000</v>
      </c>
      <c r="S314" s="78">
        <f t="shared" ref="S314:U314" si="474">S315</f>
        <v>0</v>
      </c>
      <c r="T314" s="78">
        <f t="shared" si="474"/>
        <v>0</v>
      </c>
      <c r="U314" s="78">
        <f t="shared" si="474"/>
        <v>0</v>
      </c>
      <c r="V314" s="78">
        <f t="shared" si="405"/>
        <v>265000</v>
      </c>
      <c r="W314" s="78">
        <f t="shared" si="406"/>
        <v>265000</v>
      </c>
      <c r="X314" s="78">
        <f t="shared" si="407"/>
        <v>265000</v>
      </c>
      <c r="Y314" s="78">
        <f t="shared" ref="Y314:AA314" si="475">Y315</f>
        <v>100000</v>
      </c>
      <c r="Z314" s="78">
        <f t="shared" si="475"/>
        <v>0</v>
      </c>
      <c r="AA314" s="78">
        <f t="shared" si="475"/>
        <v>0</v>
      </c>
      <c r="AB314" s="78">
        <f t="shared" si="409"/>
        <v>365000</v>
      </c>
      <c r="AC314" s="78">
        <f t="shared" si="410"/>
        <v>265000</v>
      </c>
      <c r="AD314" s="78">
        <f t="shared" si="411"/>
        <v>265000</v>
      </c>
    </row>
    <row r="315" spans="1:30" ht="26.4">
      <c r="A315" s="74" t="s">
        <v>96</v>
      </c>
      <c r="B315" s="1" t="s">
        <v>40</v>
      </c>
      <c r="C315" s="1" t="s">
        <v>2</v>
      </c>
      <c r="D315" s="1" t="s">
        <v>14</v>
      </c>
      <c r="E315" s="62" t="s">
        <v>20</v>
      </c>
      <c r="F315" s="56" t="s">
        <v>374</v>
      </c>
      <c r="G315" s="1" t="s">
        <v>140</v>
      </c>
      <c r="H315" s="1" t="s">
        <v>149</v>
      </c>
      <c r="I315" s="13" t="s">
        <v>93</v>
      </c>
      <c r="J315" s="78">
        <v>265000</v>
      </c>
      <c r="K315" s="78">
        <v>265000</v>
      </c>
      <c r="L315" s="78">
        <v>265000</v>
      </c>
      <c r="M315" s="78"/>
      <c r="N315" s="78"/>
      <c r="O315" s="78"/>
      <c r="P315" s="78">
        <f t="shared" si="400"/>
        <v>265000</v>
      </c>
      <c r="Q315" s="78">
        <f t="shared" si="401"/>
        <v>265000</v>
      </c>
      <c r="R315" s="78">
        <f t="shared" si="402"/>
        <v>265000</v>
      </c>
      <c r="S315" s="78"/>
      <c r="T315" s="78"/>
      <c r="U315" s="78"/>
      <c r="V315" s="78">
        <f t="shared" si="405"/>
        <v>265000</v>
      </c>
      <c r="W315" s="78">
        <f t="shared" si="406"/>
        <v>265000</v>
      </c>
      <c r="X315" s="78">
        <f t="shared" si="407"/>
        <v>265000</v>
      </c>
      <c r="Y315" s="78">
        <v>100000</v>
      </c>
      <c r="Z315" s="78"/>
      <c r="AA315" s="78"/>
      <c r="AB315" s="78">
        <f t="shared" si="409"/>
        <v>365000</v>
      </c>
      <c r="AC315" s="78">
        <f t="shared" si="410"/>
        <v>265000</v>
      </c>
      <c r="AD315" s="78">
        <f t="shared" si="411"/>
        <v>265000</v>
      </c>
    </row>
    <row r="316" spans="1:30">
      <c r="A316" s="2"/>
      <c r="B316" s="45"/>
      <c r="C316" s="1"/>
      <c r="D316" s="1"/>
      <c r="E316" s="1"/>
      <c r="F316" s="1"/>
      <c r="G316" s="1"/>
      <c r="H316" s="1"/>
      <c r="I316" s="13"/>
      <c r="J316" s="78"/>
      <c r="K316" s="78"/>
      <c r="L316" s="78"/>
      <c r="M316" s="78"/>
      <c r="N316" s="78"/>
      <c r="O316" s="78"/>
      <c r="P316" s="78"/>
      <c r="Q316" s="78"/>
      <c r="R316" s="78"/>
      <c r="S316" s="78"/>
      <c r="T316" s="78"/>
      <c r="U316" s="78"/>
      <c r="V316" s="78"/>
      <c r="W316" s="78"/>
      <c r="X316" s="78"/>
      <c r="Y316" s="78"/>
      <c r="Z316" s="78"/>
      <c r="AA316" s="78"/>
      <c r="AB316" s="78"/>
      <c r="AC316" s="78"/>
      <c r="AD316" s="78"/>
    </row>
    <row r="317" spans="1:30" ht="15.6">
      <c r="A317" s="23" t="s">
        <v>5</v>
      </c>
      <c r="B317" s="24" t="s">
        <v>40</v>
      </c>
      <c r="C317" s="28" t="s">
        <v>30</v>
      </c>
      <c r="D317" s="1"/>
      <c r="E317" s="1"/>
      <c r="F317" s="1"/>
      <c r="G317" s="1"/>
      <c r="H317" s="1"/>
      <c r="I317" s="13"/>
      <c r="J317" s="96">
        <f>J318+J341</f>
        <v>9226029.1899999995</v>
      </c>
      <c r="K317" s="96">
        <f>K318+K341</f>
        <v>8402412.5199999996</v>
      </c>
      <c r="L317" s="96">
        <f>L318+L341</f>
        <v>8085522.1899999995</v>
      </c>
      <c r="M317" s="96">
        <f t="shared" ref="M317:O317" si="476">M318+M341</f>
        <v>-82203.759999999485</v>
      </c>
      <c r="N317" s="96">
        <f t="shared" si="476"/>
        <v>-37998.459999999963</v>
      </c>
      <c r="O317" s="96">
        <f t="shared" si="476"/>
        <v>-98980.819999999832</v>
      </c>
      <c r="P317" s="96">
        <f t="shared" si="400"/>
        <v>9143825.4299999997</v>
      </c>
      <c r="Q317" s="96">
        <f t="shared" si="401"/>
        <v>8364414.0599999996</v>
      </c>
      <c r="R317" s="96">
        <f t="shared" si="402"/>
        <v>7986541.3699999992</v>
      </c>
      <c r="S317" s="96">
        <f t="shared" ref="S317:U317" si="477">S318+S341</f>
        <v>0</v>
      </c>
      <c r="T317" s="96">
        <f t="shared" si="477"/>
        <v>0</v>
      </c>
      <c r="U317" s="96">
        <f t="shared" si="477"/>
        <v>0</v>
      </c>
      <c r="V317" s="96">
        <f t="shared" ref="V317:X323" si="478">P317+S317</f>
        <v>9143825.4299999997</v>
      </c>
      <c r="W317" s="96">
        <f t="shared" si="478"/>
        <v>8364414.0599999996</v>
      </c>
      <c r="X317" s="96">
        <f t="shared" si="478"/>
        <v>7986541.3699999992</v>
      </c>
      <c r="Y317" s="96">
        <f t="shared" ref="Y317:AA317" si="479">Y318+Y341</f>
        <v>625075.08000000007</v>
      </c>
      <c r="Z317" s="96">
        <f t="shared" si="479"/>
        <v>0</v>
      </c>
      <c r="AA317" s="96">
        <f t="shared" si="479"/>
        <v>0</v>
      </c>
      <c r="AB317" s="96">
        <f t="shared" ref="AB317:AB339" si="480">V317+Y317</f>
        <v>9768900.5099999998</v>
      </c>
      <c r="AC317" s="96">
        <f t="shared" ref="AC317:AC339" si="481">W317+Z317</f>
        <v>8364414.0599999996</v>
      </c>
      <c r="AD317" s="96">
        <f t="shared" ref="AD317:AD339" si="482">X317+AA317</f>
        <v>7986541.3699999992</v>
      </c>
    </row>
    <row r="318" spans="1:30">
      <c r="A318" s="18" t="s">
        <v>21</v>
      </c>
      <c r="B318" s="14" t="s">
        <v>40</v>
      </c>
      <c r="C318" s="14" t="s">
        <v>30</v>
      </c>
      <c r="D318" s="14" t="s">
        <v>16</v>
      </c>
      <c r="E318" s="14"/>
      <c r="F318" s="14"/>
      <c r="G318" s="14"/>
      <c r="H318" s="1"/>
      <c r="I318" s="13"/>
      <c r="J318" s="97">
        <f>J319</f>
        <v>6253961.3099999996</v>
      </c>
      <c r="K318" s="97">
        <f t="shared" ref="K318:O318" si="483">K319</f>
        <v>5235584.49</v>
      </c>
      <c r="L318" s="97">
        <f t="shared" si="483"/>
        <v>4808249</v>
      </c>
      <c r="M318" s="97">
        <f t="shared" si="483"/>
        <v>-82203.759999999485</v>
      </c>
      <c r="N318" s="97">
        <f t="shared" si="483"/>
        <v>-37998.459999999963</v>
      </c>
      <c r="O318" s="97">
        <f t="shared" si="483"/>
        <v>-98980.819999999832</v>
      </c>
      <c r="P318" s="97">
        <f t="shared" si="400"/>
        <v>6171757.5499999998</v>
      </c>
      <c r="Q318" s="97">
        <f t="shared" si="401"/>
        <v>5197586.03</v>
      </c>
      <c r="R318" s="97">
        <f t="shared" si="402"/>
        <v>4709268.18</v>
      </c>
      <c r="S318" s="97">
        <f t="shared" ref="S318:U318" si="484">S319</f>
        <v>0</v>
      </c>
      <c r="T318" s="97">
        <f t="shared" si="484"/>
        <v>0</v>
      </c>
      <c r="U318" s="97">
        <f t="shared" si="484"/>
        <v>0</v>
      </c>
      <c r="V318" s="97">
        <f t="shared" si="478"/>
        <v>6171757.5499999998</v>
      </c>
      <c r="W318" s="97">
        <f t="shared" si="478"/>
        <v>5197586.03</v>
      </c>
      <c r="X318" s="97">
        <f t="shared" si="478"/>
        <v>4709268.18</v>
      </c>
      <c r="Y318" s="97">
        <f t="shared" ref="Y318:AA318" si="485">Y319</f>
        <v>625075.08000000007</v>
      </c>
      <c r="Z318" s="97">
        <f t="shared" si="485"/>
        <v>0</v>
      </c>
      <c r="AA318" s="97">
        <f t="shared" si="485"/>
        <v>0</v>
      </c>
      <c r="AB318" s="97">
        <f t="shared" si="480"/>
        <v>6796832.6299999999</v>
      </c>
      <c r="AC318" s="97">
        <f t="shared" si="481"/>
        <v>5197586.03</v>
      </c>
      <c r="AD318" s="97">
        <f t="shared" si="482"/>
        <v>4709268.18</v>
      </c>
    </row>
    <row r="319" spans="1:30" ht="26.4">
      <c r="A319" s="2" t="s">
        <v>348</v>
      </c>
      <c r="B319" s="1" t="s">
        <v>40</v>
      </c>
      <c r="C319" s="1" t="s">
        <v>30</v>
      </c>
      <c r="D319" s="1" t="s">
        <v>16</v>
      </c>
      <c r="E319" s="1" t="s">
        <v>20</v>
      </c>
      <c r="F319" s="1" t="s">
        <v>68</v>
      </c>
      <c r="G319" s="1" t="s">
        <v>140</v>
      </c>
      <c r="H319" s="1" t="s">
        <v>141</v>
      </c>
      <c r="I319" s="17"/>
      <c r="J319" s="98">
        <f>J320+J327</f>
        <v>6253961.3099999996</v>
      </c>
      <c r="K319" s="98">
        <f>K320+K327</f>
        <v>5235584.49</v>
      </c>
      <c r="L319" s="98">
        <f>L320+L327</f>
        <v>4808249</v>
      </c>
      <c r="M319" s="98">
        <f t="shared" ref="M319:O319" si="486">M320+M327</f>
        <v>-82203.759999999485</v>
      </c>
      <c r="N319" s="98">
        <f t="shared" si="486"/>
        <v>-37998.459999999963</v>
      </c>
      <c r="O319" s="98">
        <f t="shared" si="486"/>
        <v>-98980.819999999832</v>
      </c>
      <c r="P319" s="98">
        <f t="shared" si="400"/>
        <v>6171757.5499999998</v>
      </c>
      <c r="Q319" s="98">
        <f t="shared" si="401"/>
        <v>5197586.03</v>
      </c>
      <c r="R319" s="98">
        <f t="shared" si="402"/>
        <v>4709268.18</v>
      </c>
      <c r="S319" s="98">
        <f t="shared" ref="S319:U319" si="487">S320+S327</f>
        <v>0</v>
      </c>
      <c r="T319" s="98">
        <f t="shared" si="487"/>
        <v>0</v>
      </c>
      <c r="U319" s="98">
        <f t="shared" si="487"/>
        <v>0</v>
      </c>
      <c r="V319" s="98">
        <f t="shared" si="478"/>
        <v>6171757.5499999998</v>
      </c>
      <c r="W319" s="98">
        <f t="shared" si="478"/>
        <v>5197586.03</v>
      </c>
      <c r="X319" s="98">
        <f t="shared" si="478"/>
        <v>4709268.18</v>
      </c>
      <c r="Y319" s="98">
        <f t="shared" ref="Y319:AA319" si="488">Y320+Y327</f>
        <v>625075.08000000007</v>
      </c>
      <c r="Z319" s="98">
        <f t="shared" si="488"/>
        <v>0</v>
      </c>
      <c r="AA319" s="98">
        <f t="shared" si="488"/>
        <v>0</v>
      </c>
      <c r="AB319" s="98">
        <f t="shared" si="480"/>
        <v>6796832.6299999999</v>
      </c>
      <c r="AC319" s="98">
        <f t="shared" si="481"/>
        <v>5197586.03</v>
      </c>
      <c r="AD319" s="98">
        <f t="shared" si="482"/>
        <v>4709268.18</v>
      </c>
    </row>
    <row r="320" spans="1:30" ht="26.4">
      <c r="A320" s="2" t="s">
        <v>131</v>
      </c>
      <c r="B320" s="1" t="s">
        <v>40</v>
      </c>
      <c r="C320" s="1" t="s">
        <v>30</v>
      </c>
      <c r="D320" s="1" t="s">
        <v>16</v>
      </c>
      <c r="E320" s="1" t="s">
        <v>20</v>
      </c>
      <c r="F320" s="1" t="s">
        <v>120</v>
      </c>
      <c r="G320" s="1" t="s">
        <v>140</v>
      </c>
      <c r="H320" s="1" t="s">
        <v>141</v>
      </c>
      <c r="I320" s="17"/>
      <c r="J320" s="98">
        <f>+J321</f>
        <v>1169952.26</v>
      </c>
      <c r="K320" s="98">
        <f t="shared" ref="K320:O320" si="489">+K321</f>
        <v>1482612.37</v>
      </c>
      <c r="L320" s="98">
        <f t="shared" si="489"/>
        <v>1466068.83</v>
      </c>
      <c r="M320" s="98">
        <f t="shared" si="489"/>
        <v>-32472.32</v>
      </c>
      <c r="N320" s="98">
        <f t="shared" si="489"/>
        <v>0</v>
      </c>
      <c r="O320" s="98">
        <f t="shared" si="489"/>
        <v>0</v>
      </c>
      <c r="P320" s="98">
        <f t="shared" si="400"/>
        <v>1137479.94</v>
      </c>
      <c r="Q320" s="98">
        <f t="shared" si="401"/>
        <v>1482612.37</v>
      </c>
      <c r="R320" s="98">
        <f t="shared" si="402"/>
        <v>1466068.83</v>
      </c>
      <c r="S320" s="98">
        <f t="shared" ref="S320:U320" si="490">+S321</f>
        <v>0</v>
      </c>
      <c r="T320" s="98">
        <f t="shared" si="490"/>
        <v>0</v>
      </c>
      <c r="U320" s="98">
        <f t="shared" si="490"/>
        <v>0</v>
      </c>
      <c r="V320" s="98">
        <f t="shared" si="478"/>
        <v>1137479.94</v>
      </c>
      <c r="W320" s="98">
        <f t="shared" si="478"/>
        <v>1482612.37</v>
      </c>
      <c r="X320" s="98">
        <f t="shared" si="478"/>
        <v>1466068.83</v>
      </c>
      <c r="Y320" s="98">
        <f>+Y321+Y324</f>
        <v>360000</v>
      </c>
      <c r="Z320" s="98">
        <f t="shared" ref="Z320:AA320" si="491">+Z321+Z324</f>
        <v>0</v>
      </c>
      <c r="AA320" s="98">
        <f t="shared" si="491"/>
        <v>0</v>
      </c>
      <c r="AB320" s="98">
        <f t="shared" si="480"/>
        <v>1497479.94</v>
      </c>
      <c r="AC320" s="98">
        <f t="shared" si="481"/>
        <v>1482612.37</v>
      </c>
      <c r="AD320" s="98">
        <f t="shared" si="482"/>
        <v>1466068.83</v>
      </c>
    </row>
    <row r="321" spans="1:30" ht="39.6">
      <c r="A321" s="266" t="s">
        <v>71</v>
      </c>
      <c r="B321" s="1" t="s">
        <v>40</v>
      </c>
      <c r="C321" s="10" t="s">
        <v>30</v>
      </c>
      <c r="D321" s="10" t="s">
        <v>16</v>
      </c>
      <c r="E321" s="1" t="s">
        <v>20</v>
      </c>
      <c r="F321" s="1" t="s">
        <v>120</v>
      </c>
      <c r="G321" s="1" t="s">
        <v>140</v>
      </c>
      <c r="H321" s="261" t="s">
        <v>328</v>
      </c>
      <c r="I321" s="17"/>
      <c r="J321" s="98">
        <f>J322</f>
        <v>1169952.26</v>
      </c>
      <c r="K321" s="98">
        <f t="shared" ref="K321:O322" si="492">K322</f>
        <v>1482612.37</v>
      </c>
      <c r="L321" s="98">
        <f t="shared" si="492"/>
        <v>1466068.83</v>
      </c>
      <c r="M321" s="98">
        <f t="shared" si="492"/>
        <v>-32472.32</v>
      </c>
      <c r="N321" s="98">
        <f t="shared" si="492"/>
        <v>0</v>
      </c>
      <c r="O321" s="98">
        <f t="shared" si="492"/>
        <v>0</v>
      </c>
      <c r="P321" s="98">
        <f t="shared" si="400"/>
        <v>1137479.94</v>
      </c>
      <c r="Q321" s="98">
        <f t="shared" si="401"/>
        <v>1482612.37</v>
      </c>
      <c r="R321" s="98">
        <f t="shared" si="402"/>
        <v>1466068.83</v>
      </c>
      <c r="S321" s="98">
        <f t="shared" ref="S321:U322" si="493">S322</f>
        <v>0</v>
      </c>
      <c r="T321" s="98">
        <f t="shared" si="493"/>
        <v>0</v>
      </c>
      <c r="U321" s="98">
        <f t="shared" si="493"/>
        <v>0</v>
      </c>
      <c r="V321" s="98">
        <f t="shared" si="478"/>
        <v>1137479.94</v>
      </c>
      <c r="W321" s="98">
        <f t="shared" si="478"/>
        <v>1482612.37</v>
      </c>
      <c r="X321" s="98">
        <f t="shared" si="478"/>
        <v>1466068.83</v>
      </c>
      <c r="Y321" s="98">
        <f t="shared" ref="Y321:AA322" si="494">Y322</f>
        <v>0</v>
      </c>
      <c r="Z321" s="98">
        <f t="shared" si="494"/>
        <v>0</v>
      </c>
      <c r="AA321" s="98">
        <f t="shared" si="494"/>
        <v>0</v>
      </c>
      <c r="AB321" s="98">
        <f t="shared" si="480"/>
        <v>1137479.94</v>
      </c>
      <c r="AC321" s="98">
        <f t="shared" si="481"/>
        <v>1482612.37</v>
      </c>
      <c r="AD321" s="98">
        <f t="shared" si="482"/>
        <v>1466068.83</v>
      </c>
    </row>
    <row r="322" spans="1:30" ht="26.4">
      <c r="A322" s="9" t="s">
        <v>70</v>
      </c>
      <c r="B322" s="1" t="s">
        <v>40</v>
      </c>
      <c r="C322" s="10" t="s">
        <v>30</v>
      </c>
      <c r="D322" s="10" t="s">
        <v>16</v>
      </c>
      <c r="E322" s="1" t="s">
        <v>20</v>
      </c>
      <c r="F322" s="1" t="s">
        <v>120</v>
      </c>
      <c r="G322" s="1" t="s">
        <v>140</v>
      </c>
      <c r="H322" s="261" t="s">
        <v>328</v>
      </c>
      <c r="I322" s="17" t="s">
        <v>69</v>
      </c>
      <c r="J322" s="98">
        <f>J323</f>
        <v>1169952.26</v>
      </c>
      <c r="K322" s="98">
        <f t="shared" si="492"/>
        <v>1482612.37</v>
      </c>
      <c r="L322" s="98">
        <f t="shared" si="492"/>
        <v>1466068.83</v>
      </c>
      <c r="M322" s="98">
        <f t="shared" si="492"/>
        <v>-32472.32</v>
      </c>
      <c r="N322" s="98">
        <f t="shared" si="492"/>
        <v>0</v>
      </c>
      <c r="O322" s="98">
        <f t="shared" si="492"/>
        <v>0</v>
      </c>
      <c r="P322" s="98">
        <f t="shared" si="400"/>
        <v>1137479.94</v>
      </c>
      <c r="Q322" s="98">
        <f t="shared" si="401"/>
        <v>1482612.37</v>
      </c>
      <c r="R322" s="98">
        <f t="shared" si="402"/>
        <v>1466068.83</v>
      </c>
      <c r="S322" s="98">
        <f t="shared" si="493"/>
        <v>0</v>
      </c>
      <c r="T322" s="98">
        <f t="shared" si="493"/>
        <v>0</v>
      </c>
      <c r="U322" s="98">
        <f t="shared" si="493"/>
        <v>0</v>
      </c>
      <c r="V322" s="98">
        <f t="shared" si="478"/>
        <v>1137479.94</v>
      </c>
      <c r="W322" s="98">
        <f t="shared" si="478"/>
        <v>1482612.37</v>
      </c>
      <c r="X322" s="98">
        <f t="shared" si="478"/>
        <v>1466068.83</v>
      </c>
      <c r="Y322" s="98">
        <f t="shared" si="494"/>
        <v>0</v>
      </c>
      <c r="Z322" s="98">
        <f t="shared" si="494"/>
        <v>0</v>
      </c>
      <c r="AA322" s="98">
        <f t="shared" si="494"/>
        <v>0</v>
      </c>
      <c r="AB322" s="98">
        <f t="shared" si="480"/>
        <v>1137479.94</v>
      </c>
      <c r="AC322" s="98">
        <f t="shared" si="481"/>
        <v>1482612.37</v>
      </c>
      <c r="AD322" s="98">
        <f t="shared" si="482"/>
        <v>1466068.83</v>
      </c>
    </row>
    <row r="323" spans="1:30">
      <c r="A323" s="9" t="s">
        <v>73</v>
      </c>
      <c r="B323" s="1" t="s">
        <v>40</v>
      </c>
      <c r="C323" s="10" t="s">
        <v>30</v>
      </c>
      <c r="D323" s="10" t="s">
        <v>16</v>
      </c>
      <c r="E323" s="1" t="s">
        <v>20</v>
      </c>
      <c r="F323" s="1" t="s">
        <v>120</v>
      </c>
      <c r="G323" s="1" t="s">
        <v>140</v>
      </c>
      <c r="H323" s="261" t="s">
        <v>328</v>
      </c>
      <c r="I323" s="17" t="s">
        <v>72</v>
      </c>
      <c r="J323" s="98">
        <v>1169952.26</v>
      </c>
      <c r="K323" s="98">
        <v>1482612.37</v>
      </c>
      <c r="L323" s="98">
        <v>1466068.83</v>
      </c>
      <c r="M323" s="98">
        <v>-32472.32</v>
      </c>
      <c r="N323" s="98"/>
      <c r="O323" s="98"/>
      <c r="P323" s="98">
        <f t="shared" si="400"/>
        <v>1137479.94</v>
      </c>
      <c r="Q323" s="98">
        <f t="shared" si="401"/>
        <v>1482612.37</v>
      </c>
      <c r="R323" s="98">
        <f t="shared" si="402"/>
        <v>1466068.83</v>
      </c>
      <c r="S323" s="98"/>
      <c r="T323" s="98"/>
      <c r="U323" s="98"/>
      <c r="V323" s="98">
        <f t="shared" si="478"/>
        <v>1137479.94</v>
      </c>
      <c r="W323" s="98">
        <f t="shared" si="478"/>
        <v>1482612.37</v>
      </c>
      <c r="X323" s="98">
        <f t="shared" si="478"/>
        <v>1466068.83</v>
      </c>
      <c r="Y323" s="98"/>
      <c r="Z323" s="98"/>
      <c r="AA323" s="98"/>
      <c r="AB323" s="98">
        <f t="shared" si="480"/>
        <v>1137479.94</v>
      </c>
      <c r="AC323" s="98">
        <f t="shared" si="481"/>
        <v>1482612.37</v>
      </c>
      <c r="AD323" s="98">
        <f t="shared" si="482"/>
        <v>1466068.83</v>
      </c>
    </row>
    <row r="324" spans="1:30" ht="158.4">
      <c r="A324" s="342" t="s">
        <v>444</v>
      </c>
      <c r="B324" s="1" t="s">
        <v>40</v>
      </c>
      <c r="C324" s="10" t="s">
        <v>30</v>
      </c>
      <c r="D324" s="10" t="s">
        <v>16</v>
      </c>
      <c r="E324" s="1" t="s">
        <v>20</v>
      </c>
      <c r="F324" s="1" t="s">
        <v>120</v>
      </c>
      <c r="G324" s="1" t="s">
        <v>140</v>
      </c>
      <c r="H324" s="340" t="s">
        <v>443</v>
      </c>
      <c r="I324" s="91"/>
      <c r="J324" s="101"/>
      <c r="K324" s="101"/>
      <c r="L324" s="101"/>
      <c r="M324" s="101"/>
      <c r="N324" s="101"/>
      <c r="O324" s="101"/>
      <c r="P324" s="101"/>
      <c r="Q324" s="101"/>
      <c r="R324" s="101"/>
      <c r="S324" s="101"/>
      <c r="T324" s="101"/>
      <c r="U324" s="101"/>
      <c r="V324" s="101"/>
      <c r="W324" s="101"/>
      <c r="X324" s="101"/>
      <c r="Y324" s="101">
        <f>Y325</f>
        <v>360000</v>
      </c>
      <c r="Z324" s="101">
        <f t="shared" ref="Z324:AA325" si="495">Z325</f>
        <v>0</v>
      </c>
      <c r="AA324" s="101">
        <f t="shared" si="495"/>
        <v>0</v>
      </c>
      <c r="AB324" s="98">
        <f t="shared" ref="AB324:AB326" si="496">V324+Y324</f>
        <v>360000</v>
      </c>
      <c r="AC324" s="98">
        <f t="shared" ref="AC324:AC326" si="497">W324+Z324</f>
        <v>0</v>
      </c>
      <c r="AD324" s="98">
        <f t="shared" ref="AD324:AD326" si="498">X324+AA324</f>
        <v>0</v>
      </c>
    </row>
    <row r="325" spans="1:30" ht="26.4">
      <c r="A325" s="9" t="s">
        <v>70</v>
      </c>
      <c r="B325" s="1" t="s">
        <v>40</v>
      </c>
      <c r="C325" s="10" t="s">
        <v>30</v>
      </c>
      <c r="D325" s="10" t="s">
        <v>16</v>
      </c>
      <c r="E325" s="1" t="s">
        <v>20</v>
      </c>
      <c r="F325" s="1" t="s">
        <v>120</v>
      </c>
      <c r="G325" s="1" t="s">
        <v>140</v>
      </c>
      <c r="H325" s="340" t="s">
        <v>443</v>
      </c>
      <c r="I325" s="341" t="s">
        <v>69</v>
      </c>
      <c r="J325" s="101"/>
      <c r="K325" s="101"/>
      <c r="L325" s="101"/>
      <c r="M325" s="101"/>
      <c r="N325" s="101"/>
      <c r="O325" s="101"/>
      <c r="P325" s="101"/>
      <c r="Q325" s="101"/>
      <c r="R325" s="101"/>
      <c r="S325" s="101"/>
      <c r="T325" s="101"/>
      <c r="U325" s="101"/>
      <c r="V325" s="101"/>
      <c r="W325" s="101"/>
      <c r="X325" s="101"/>
      <c r="Y325" s="101">
        <f>Y326</f>
        <v>360000</v>
      </c>
      <c r="Z325" s="101">
        <f t="shared" si="495"/>
        <v>0</v>
      </c>
      <c r="AA325" s="101">
        <f t="shared" si="495"/>
        <v>0</v>
      </c>
      <c r="AB325" s="98">
        <f t="shared" si="496"/>
        <v>360000</v>
      </c>
      <c r="AC325" s="98">
        <f t="shared" si="497"/>
        <v>0</v>
      </c>
      <c r="AD325" s="98">
        <f t="shared" si="498"/>
        <v>0</v>
      </c>
    </row>
    <row r="326" spans="1:30">
      <c r="A326" s="9" t="s">
        <v>73</v>
      </c>
      <c r="B326" s="1" t="s">
        <v>40</v>
      </c>
      <c r="C326" s="10" t="s">
        <v>30</v>
      </c>
      <c r="D326" s="10" t="s">
        <v>16</v>
      </c>
      <c r="E326" s="1" t="s">
        <v>20</v>
      </c>
      <c r="F326" s="1" t="s">
        <v>120</v>
      </c>
      <c r="G326" s="1" t="s">
        <v>140</v>
      </c>
      <c r="H326" s="340" t="s">
        <v>443</v>
      </c>
      <c r="I326" s="341" t="s">
        <v>72</v>
      </c>
      <c r="J326" s="101"/>
      <c r="K326" s="101"/>
      <c r="L326" s="101"/>
      <c r="M326" s="101"/>
      <c r="N326" s="101"/>
      <c r="O326" s="101"/>
      <c r="P326" s="101"/>
      <c r="Q326" s="101"/>
      <c r="R326" s="101"/>
      <c r="S326" s="101"/>
      <c r="T326" s="101"/>
      <c r="U326" s="101"/>
      <c r="V326" s="101"/>
      <c r="W326" s="101"/>
      <c r="X326" s="101"/>
      <c r="Y326" s="101">
        <v>360000</v>
      </c>
      <c r="Z326" s="101"/>
      <c r="AA326" s="101"/>
      <c r="AB326" s="98">
        <f t="shared" si="496"/>
        <v>360000</v>
      </c>
      <c r="AC326" s="98">
        <f t="shared" si="497"/>
        <v>0</v>
      </c>
      <c r="AD326" s="98">
        <f t="shared" si="498"/>
        <v>0</v>
      </c>
    </row>
    <row r="327" spans="1:30" s="81" customFormat="1" ht="26.4">
      <c r="A327" s="130" t="s">
        <v>234</v>
      </c>
      <c r="B327" s="1" t="s">
        <v>40</v>
      </c>
      <c r="C327" s="10" t="s">
        <v>30</v>
      </c>
      <c r="D327" s="10" t="s">
        <v>16</v>
      </c>
      <c r="E327" s="1" t="s">
        <v>20</v>
      </c>
      <c r="F327" s="71" t="s">
        <v>126</v>
      </c>
      <c r="G327" s="71" t="s">
        <v>140</v>
      </c>
      <c r="H327" s="90" t="s">
        <v>141</v>
      </c>
      <c r="I327" s="91"/>
      <c r="J327" s="101">
        <f>+J328+J337</f>
        <v>5084009.05</v>
      </c>
      <c r="K327" s="101">
        <f t="shared" ref="K327:L327" si="499">+K328+K337</f>
        <v>3752972.12</v>
      </c>
      <c r="L327" s="101">
        <f t="shared" si="499"/>
        <v>3342180.17</v>
      </c>
      <c r="M327" s="101">
        <f>+M328+M337+M331</f>
        <v>-49731.439999999478</v>
      </c>
      <c r="N327" s="101">
        <f t="shared" ref="N327:O327" si="500">+N328+N337+N331</f>
        <v>-37998.459999999963</v>
      </c>
      <c r="O327" s="101">
        <f t="shared" si="500"/>
        <v>-98980.819999999832</v>
      </c>
      <c r="P327" s="101">
        <f t="shared" si="400"/>
        <v>5034277.6100000003</v>
      </c>
      <c r="Q327" s="101">
        <f t="shared" si="401"/>
        <v>3714973.66</v>
      </c>
      <c r="R327" s="101">
        <f t="shared" si="402"/>
        <v>3243199.35</v>
      </c>
      <c r="S327" s="101">
        <f>+S328+S337+S331</f>
        <v>0</v>
      </c>
      <c r="T327" s="101">
        <f t="shared" ref="T327:U327" si="501">+T328+T337+T331</f>
        <v>0</v>
      </c>
      <c r="U327" s="101">
        <f t="shared" si="501"/>
        <v>0</v>
      </c>
      <c r="V327" s="101">
        <f t="shared" ref="V327:X333" si="502">P327+S327</f>
        <v>5034277.6100000003</v>
      </c>
      <c r="W327" s="101">
        <f t="shared" si="502"/>
        <v>3714973.66</v>
      </c>
      <c r="X327" s="101">
        <f t="shared" si="502"/>
        <v>3243199.35</v>
      </c>
      <c r="Y327" s="101">
        <f>+Y328+Y337+Y331+Y334</f>
        <v>265075.08</v>
      </c>
      <c r="Z327" s="101">
        <f t="shared" ref="Z327:AA327" si="503">+Z328+Z337+Z331+Z334</f>
        <v>0</v>
      </c>
      <c r="AA327" s="101">
        <f t="shared" si="503"/>
        <v>0</v>
      </c>
      <c r="AB327" s="101">
        <f t="shared" si="480"/>
        <v>5299352.6900000004</v>
      </c>
      <c r="AC327" s="101">
        <f t="shared" si="481"/>
        <v>3714973.66</v>
      </c>
      <c r="AD327" s="101">
        <f t="shared" si="482"/>
        <v>3243199.35</v>
      </c>
    </row>
    <row r="328" spans="1:30" s="81" customFormat="1" ht="52.8">
      <c r="A328" s="69" t="s">
        <v>239</v>
      </c>
      <c r="B328" s="62" t="s">
        <v>40</v>
      </c>
      <c r="C328" s="10" t="s">
        <v>30</v>
      </c>
      <c r="D328" s="10" t="s">
        <v>16</v>
      </c>
      <c r="E328" s="1" t="s">
        <v>20</v>
      </c>
      <c r="F328" s="1" t="s">
        <v>126</v>
      </c>
      <c r="G328" s="1" t="s">
        <v>140</v>
      </c>
      <c r="H328" s="1" t="s">
        <v>209</v>
      </c>
      <c r="I328" s="72"/>
      <c r="J328" s="116">
        <f>J329</f>
        <v>4430466.05</v>
      </c>
      <c r="K328" s="116">
        <f t="shared" ref="K328:O329" si="504">K329</f>
        <v>3252972.12</v>
      </c>
      <c r="L328" s="116">
        <f t="shared" si="504"/>
        <v>2842180.17</v>
      </c>
      <c r="M328" s="116">
        <f t="shared" si="504"/>
        <v>-4430466.05</v>
      </c>
      <c r="N328" s="116">
        <f t="shared" si="504"/>
        <v>-3252972.12</v>
      </c>
      <c r="O328" s="116">
        <f t="shared" si="504"/>
        <v>-2842180.17</v>
      </c>
      <c r="P328" s="116">
        <f t="shared" si="400"/>
        <v>0</v>
      </c>
      <c r="Q328" s="116">
        <f t="shared" si="401"/>
        <v>0</v>
      </c>
      <c r="R328" s="116">
        <f t="shared" si="402"/>
        <v>0</v>
      </c>
      <c r="S328" s="116">
        <f t="shared" ref="S328:U329" si="505">S329</f>
        <v>0</v>
      </c>
      <c r="T328" s="116">
        <f t="shared" si="505"/>
        <v>0</v>
      </c>
      <c r="U328" s="116">
        <f t="shared" si="505"/>
        <v>0</v>
      </c>
      <c r="V328" s="116">
        <f t="shared" si="502"/>
        <v>0</v>
      </c>
      <c r="W328" s="116">
        <f t="shared" si="502"/>
        <v>0</v>
      </c>
      <c r="X328" s="116">
        <f t="shared" si="502"/>
        <v>0</v>
      </c>
      <c r="Y328" s="116">
        <f t="shared" ref="Y328:AA329" si="506">Y329</f>
        <v>0</v>
      </c>
      <c r="Z328" s="116">
        <f t="shared" si="506"/>
        <v>0</v>
      </c>
      <c r="AA328" s="116">
        <f t="shared" si="506"/>
        <v>0</v>
      </c>
      <c r="AB328" s="116">
        <f t="shared" si="480"/>
        <v>0</v>
      </c>
      <c r="AC328" s="116">
        <f t="shared" si="481"/>
        <v>0</v>
      </c>
      <c r="AD328" s="116">
        <f t="shared" si="482"/>
        <v>0</v>
      </c>
    </row>
    <row r="329" spans="1:30" s="81" customFormat="1" ht="26.4">
      <c r="A329" s="7" t="s">
        <v>70</v>
      </c>
      <c r="B329" s="62" t="s">
        <v>40</v>
      </c>
      <c r="C329" s="10" t="s">
        <v>30</v>
      </c>
      <c r="D329" s="10" t="s">
        <v>16</v>
      </c>
      <c r="E329" s="1" t="s">
        <v>20</v>
      </c>
      <c r="F329" s="1" t="s">
        <v>126</v>
      </c>
      <c r="G329" s="1" t="s">
        <v>140</v>
      </c>
      <c r="H329" s="1" t="s">
        <v>209</v>
      </c>
      <c r="I329" s="72" t="s">
        <v>69</v>
      </c>
      <c r="J329" s="116">
        <f>J330</f>
        <v>4430466.05</v>
      </c>
      <c r="K329" s="116">
        <f t="shared" si="504"/>
        <v>3252972.12</v>
      </c>
      <c r="L329" s="116">
        <f t="shared" si="504"/>
        <v>2842180.17</v>
      </c>
      <c r="M329" s="116">
        <f t="shared" si="504"/>
        <v>-4430466.05</v>
      </c>
      <c r="N329" s="116">
        <f t="shared" si="504"/>
        <v>-3252972.12</v>
      </c>
      <c r="O329" s="116">
        <f t="shared" si="504"/>
        <v>-2842180.17</v>
      </c>
      <c r="P329" s="116">
        <f t="shared" si="400"/>
        <v>0</v>
      </c>
      <c r="Q329" s="116">
        <f t="shared" si="401"/>
        <v>0</v>
      </c>
      <c r="R329" s="116">
        <f t="shared" si="402"/>
        <v>0</v>
      </c>
      <c r="S329" s="116">
        <f t="shared" si="505"/>
        <v>0</v>
      </c>
      <c r="T329" s="116">
        <f t="shared" si="505"/>
        <v>0</v>
      </c>
      <c r="U329" s="116">
        <f t="shared" si="505"/>
        <v>0</v>
      </c>
      <c r="V329" s="116">
        <f t="shared" si="502"/>
        <v>0</v>
      </c>
      <c r="W329" s="116">
        <f t="shared" si="502"/>
        <v>0</v>
      </c>
      <c r="X329" s="116">
        <f t="shared" si="502"/>
        <v>0</v>
      </c>
      <c r="Y329" s="116">
        <f t="shared" si="506"/>
        <v>0</v>
      </c>
      <c r="Z329" s="116">
        <f t="shared" si="506"/>
        <v>0</v>
      </c>
      <c r="AA329" s="116">
        <f t="shared" si="506"/>
        <v>0</v>
      </c>
      <c r="AB329" s="116">
        <f t="shared" si="480"/>
        <v>0</v>
      </c>
      <c r="AC329" s="116">
        <f t="shared" si="481"/>
        <v>0</v>
      </c>
      <c r="AD329" s="116">
        <f t="shared" si="482"/>
        <v>0</v>
      </c>
    </row>
    <row r="330" spans="1:30">
      <c r="A330" s="11" t="s">
        <v>73</v>
      </c>
      <c r="B330" s="62" t="s">
        <v>40</v>
      </c>
      <c r="C330" s="10" t="s">
        <v>30</v>
      </c>
      <c r="D330" s="10" t="s">
        <v>16</v>
      </c>
      <c r="E330" s="1" t="s">
        <v>20</v>
      </c>
      <c r="F330" s="1" t="s">
        <v>126</v>
      </c>
      <c r="G330" s="1" t="s">
        <v>140</v>
      </c>
      <c r="H330" s="1" t="s">
        <v>209</v>
      </c>
      <c r="I330" s="72" t="s">
        <v>72</v>
      </c>
      <c r="J330" s="116">
        <f>4426035.59+4430.46</f>
        <v>4430466.05</v>
      </c>
      <c r="K330" s="116">
        <f>3249719.15+3252.97</f>
        <v>3252972.12</v>
      </c>
      <c r="L330" s="116">
        <f>2839338+2842.17</f>
        <v>2842180.17</v>
      </c>
      <c r="M330" s="116">
        <v>-4430466.05</v>
      </c>
      <c r="N330" s="116">
        <v>-3252972.12</v>
      </c>
      <c r="O330" s="116">
        <v>-2842180.17</v>
      </c>
      <c r="P330" s="116">
        <f t="shared" si="400"/>
        <v>0</v>
      </c>
      <c r="Q330" s="116">
        <f t="shared" si="401"/>
        <v>0</v>
      </c>
      <c r="R330" s="116">
        <f t="shared" si="402"/>
        <v>0</v>
      </c>
      <c r="S330" s="116"/>
      <c r="T330" s="116"/>
      <c r="U330" s="116"/>
      <c r="V330" s="116">
        <f t="shared" si="502"/>
        <v>0</v>
      </c>
      <c r="W330" s="116">
        <f t="shared" si="502"/>
        <v>0</v>
      </c>
      <c r="X330" s="116">
        <f t="shared" si="502"/>
        <v>0</v>
      </c>
      <c r="Y330" s="116"/>
      <c r="Z330" s="116"/>
      <c r="AA330" s="116"/>
      <c r="AB330" s="116">
        <f t="shared" si="480"/>
        <v>0</v>
      </c>
      <c r="AC330" s="116">
        <f t="shared" si="481"/>
        <v>0</v>
      </c>
      <c r="AD330" s="116">
        <f t="shared" si="482"/>
        <v>0</v>
      </c>
    </row>
    <row r="331" spans="1:30" ht="52.8">
      <c r="A331" s="69" t="s">
        <v>239</v>
      </c>
      <c r="B331" s="62" t="s">
        <v>40</v>
      </c>
      <c r="C331" s="10" t="s">
        <v>30</v>
      </c>
      <c r="D331" s="10" t="s">
        <v>16</v>
      </c>
      <c r="E331" s="1" t="s">
        <v>20</v>
      </c>
      <c r="F331" s="1" t="s">
        <v>126</v>
      </c>
      <c r="G331" s="1" t="s">
        <v>140</v>
      </c>
      <c r="H331" s="1" t="s">
        <v>425</v>
      </c>
      <c r="I331" s="72"/>
      <c r="J331" s="116"/>
      <c r="K331" s="116"/>
      <c r="L331" s="116"/>
      <c r="M331" s="116">
        <f>M332</f>
        <v>4380734.6100000003</v>
      </c>
      <c r="N331" s="116">
        <f t="shared" ref="N331:O332" si="507">N332</f>
        <v>3214973.66</v>
      </c>
      <c r="O331" s="116">
        <f t="shared" si="507"/>
        <v>2743199.35</v>
      </c>
      <c r="P331" s="116">
        <f t="shared" ref="P331:P333" si="508">J331+M331</f>
        <v>4380734.6100000003</v>
      </c>
      <c r="Q331" s="116">
        <f t="shared" ref="Q331:Q333" si="509">K331+N331</f>
        <v>3214973.66</v>
      </c>
      <c r="R331" s="116">
        <f t="shared" ref="R331:R333" si="510">L331+O331</f>
        <v>2743199.35</v>
      </c>
      <c r="S331" s="116">
        <f>S332</f>
        <v>0</v>
      </c>
      <c r="T331" s="116">
        <f t="shared" ref="T331:U332" si="511">T332</f>
        <v>0</v>
      </c>
      <c r="U331" s="116">
        <f t="shared" si="511"/>
        <v>0</v>
      </c>
      <c r="V331" s="116">
        <f t="shared" si="502"/>
        <v>4380734.6100000003</v>
      </c>
      <c r="W331" s="116">
        <f t="shared" si="502"/>
        <v>3214973.66</v>
      </c>
      <c r="X331" s="116">
        <f t="shared" si="502"/>
        <v>2743199.35</v>
      </c>
      <c r="Y331" s="116">
        <f>Y332</f>
        <v>0</v>
      </c>
      <c r="Z331" s="116">
        <f t="shared" ref="Z331:AA332" si="512">Z332</f>
        <v>0</v>
      </c>
      <c r="AA331" s="116">
        <f t="shared" si="512"/>
        <v>0</v>
      </c>
      <c r="AB331" s="116">
        <f t="shared" si="480"/>
        <v>4380734.6100000003</v>
      </c>
      <c r="AC331" s="116">
        <f t="shared" si="481"/>
        <v>3214973.66</v>
      </c>
      <c r="AD331" s="116">
        <f t="shared" si="482"/>
        <v>2743199.35</v>
      </c>
    </row>
    <row r="332" spans="1:30" ht="26.4">
      <c r="A332" s="7" t="s">
        <v>70</v>
      </c>
      <c r="B332" s="62" t="s">
        <v>40</v>
      </c>
      <c r="C332" s="10" t="s">
        <v>30</v>
      </c>
      <c r="D332" s="10" t="s">
        <v>16</v>
      </c>
      <c r="E332" s="1" t="s">
        <v>20</v>
      </c>
      <c r="F332" s="1" t="s">
        <v>126</v>
      </c>
      <c r="G332" s="1" t="s">
        <v>140</v>
      </c>
      <c r="H332" s="1" t="s">
        <v>425</v>
      </c>
      <c r="I332" s="72" t="s">
        <v>69</v>
      </c>
      <c r="J332" s="116"/>
      <c r="K332" s="116"/>
      <c r="L332" s="116"/>
      <c r="M332" s="116">
        <f>M333</f>
        <v>4380734.6100000003</v>
      </c>
      <c r="N332" s="116">
        <f t="shared" si="507"/>
        <v>3214973.66</v>
      </c>
      <c r="O332" s="116">
        <f t="shared" si="507"/>
        <v>2743199.35</v>
      </c>
      <c r="P332" s="116">
        <f t="shared" si="508"/>
        <v>4380734.6100000003</v>
      </c>
      <c r="Q332" s="116">
        <f t="shared" si="509"/>
        <v>3214973.66</v>
      </c>
      <c r="R332" s="116">
        <f t="shared" si="510"/>
        <v>2743199.35</v>
      </c>
      <c r="S332" s="116">
        <f>S333</f>
        <v>0</v>
      </c>
      <c r="T332" s="116">
        <f t="shared" si="511"/>
        <v>0</v>
      </c>
      <c r="U332" s="116">
        <f t="shared" si="511"/>
        <v>0</v>
      </c>
      <c r="V332" s="116">
        <f t="shared" si="502"/>
        <v>4380734.6100000003</v>
      </c>
      <c r="W332" s="116">
        <f t="shared" si="502"/>
        <v>3214973.66</v>
      </c>
      <c r="X332" s="116">
        <f t="shared" si="502"/>
        <v>2743199.35</v>
      </c>
      <c r="Y332" s="116">
        <f>Y333</f>
        <v>0</v>
      </c>
      <c r="Z332" s="116">
        <f t="shared" si="512"/>
        <v>0</v>
      </c>
      <c r="AA332" s="116">
        <f t="shared" si="512"/>
        <v>0</v>
      </c>
      <c r="AB332" s="116">
        <f t="shared" si="480"/>
        <v>4380734.6100000003</v>
      </c>
      <c r="AC332" s="116">
        <f t="shared" si="481"/>
        <v>3214973.66</v>
      </c>
      <c r="AD332" s="116">
        <f t="shared" si="482"/>
        <v>2743199.35</v>
      </c>
    </row>
    <row r="333" spans="1:30">
      <c r="A333" s="11" t="s">
        <v>73</v>
      </c>
      <c r="B333" s="62" t="s">
        <v>40</v>
      </c>
      <c r="C333" s="10" t="s">
        <v>30</v>
      </c>
      <c r="D333" s="10" t="s">
        <v>16</v>
      </c>
      <c r="E333" s="1" t="s">
        <v>20</v>
      </c>
      <c r="F333" s="1" t="s">
        <v>126</v>
      </c>
      <c r="G333" s="1" t="s">
        <v>140</v>
      </c>
      <c r="H333" s="1" t="s">
        <v>425</v>
      </c>
      <c r="I333" s="72" t="s">
        <v>72</v>
      </c>
      <c r="J333" s="116"/>
      <c r="K333" s="116"/>
      <c r="L333" s="116"/>
      <c r="M333" s="116">
        <f>4376304.15+4430.46</f>
        <v>4380734.6100000003</v>
      </c>
      <c r="N333" s="116">
        <f>3211720.69+3252.97</f>
        <v>3214973.66</v>
      </c>
      <c r="O333" s="116">
        <f>2740357.18+2842.17</f>
        <v>2743199.35</v>
      </c>
      <c r="P333" s="116">
        <f t="shared" si="508"/>
        <v>4380734.6100000003</v>
      </c>
      <c r="Q333" s="116">
        <f t="shared" si="509"/>
        <v>3214973.66</v>
      </c>
      <c r="R333" s="116">
        <f t="shared" si="510"/>
        <v>2743199.35</v>
      </c>
      <c r="S333" s="116"/>
      <c r="T333" s="116"/>
      <c r="U333" s="116"/>
      <c r="V333" s="116">
        <f t="shared" si="502"/>
        <v>4380734.6100000003</v>
      </c>
      <c r="W333" s="116">
        <f t="shared" si="502"/>
        <v>3214973.66</v>
      </c>
      <c r="X333" s="116">
        <f t="shared" si="502"/>
        <v>2743199.35</v>
      </c>
      <c r="Y333" s="116"/>
      <c r="Z333" s="116"/>
      <c r="AA333" s="116"/>
      <c r="AB333" s="116">
        <f t="shared" si="480"/>
        <v>4380734.6100000003</v>
      </c>
      <c r="AC333" s="116">
        <f t="shared" si="481"/>
        <v>3214973.66</v>
      </c>
      <c r="AD333" s="116">
        <f t="shared" si="482"/>
        <v>2743199.35</v>
      </c>
    </row>
    <row r="334" spans="1:30" ht="158.4">
      <c r="A334" s="342" t="s">
        <v>444</v>
      </c>
      <c r="B334" s="62" t="s">
        <v>40</v>
      </c>
      <c r="C334" s="10" t="s">
        <v>30</v>
      </c>
      <c r="D334" s="10" t="s">
        <v>16</v>
      </c>
      <c r="E334" s="1" t="s">
        <v>20</v>
      </c>
      <c r="F334" s="1" t="s">
        <v>126</v>
      </c>
      <c r="G334" s="1" t="s">
        <v>140</v>
      </c>
      <c r="H334" s="71" t="s">
        <v>443</v>
      </c>
      <c r="I334" s="72"/>
      <c r="J334" s="116"/>
      <c r="K334" s="116"/>
      <c r="L334" s="116"/>
      <c r="M334" s="116"/>
      <c r="N334" s="116"/>
      <c r="O334" s="116"/>
      <c r="P334" s="116"/>
      <c r="Q334" s="116"/>
      <c r="R334" s="116"/>
      <c r="S334" s="116"/>
      <c r="T334" s="116"/>
      <c r="U334" s="116"/>
      <c r="V334" s="116"/>
      <c r="W334" s="116"/>
      <c r="X334" s="116"/>
      <c r="Y334" s="116">
        <f>Y335</f>
        <v>265075.08</v>
      </c>
      <c r="Z334" s="116">
        <f t="shared" ref="Z334:AA335" si="513">Z335</f>
        <v>0</v>
      </c>
      <c r="AA334" s="116">
        <f t="shared" si="513"/>
        <v>0</v>
      </c>
      <c r="AB334" s="116">
        <f t="shared" ref="AB334:AB336" si="514">V334+Y334</f>
        <v>265075.08</v>
      </c>
      <c r="AC334" s="116">
        <f t="shared" ref="AC334:AC336" si="515">W334+Z334</f>
        <v>0</v>
      </c>
      <c r="AD334" s="116">
        <f t="shared" ref="AD334:AD336" si="516">X334+AA334</f>
        <v>0</v>
      </c>
    </row>
    <row r="335" spans="1:30" ht="26.4">
      <c r="A335" s="7" t="s">
        <v>70</v>
      </c>
      <c r="B335" s="62" t="s">
        <v>40</v>
      </c>
      <c r="C335" s="10" t="s">
        <v>30</v>
      </c>
      <c r="D335" s="10" t="s">
        <v>16</v>
      </c>
      <c r="E335" s="1" t="s">
        <v>20</v>
      </c>
      <c r="F335" s="1" t="s">
        <v>126</v>
      </c>
      <c r="G335" s="1" t="s">
        <v>140</v>
      </c>
      <c r="H335" s="71" t="s">
        <v>443</v>
      </c>
      <c r="I335" s="72" t="s">
        <v>69</v>
      </c>
      <c r="J335" s="116"/>
      <c r="K335" s="116"/>
      <c r="L335" s="116"/>
      <c r="M335" s="116"/>
      <c r="N335" s="116"/>
      <c r="O335" s="116"/>
      <c r="P335" s="116"/>
      <c r="Q335" s="116"/>
      <c r="R335" s="116"/>
      <c r="S335" s="116"/>
      <c r="T335" s="116"/>
      <c r="U335" s="116"/>
      <c r="V335" s="116"/>
      <c r="W335" s="116"/>
      <c r="X335" s="116"/>
      <c r="Y335" s="116">
        <f>Y336</f>
        <v>265075.08</v>
      </c>
      <c r="Z335" s="116">
        <f t="shared" si="513"/>
        <v>0</v>
      </c>
      <c r="AA335" s="116">
        <f t="shared" si="513"/>
        <v>0</v>
      </c>
      <c r="AB335" s="116">
        <f t="shared" si="514"/>
        <v>265075.08</v>
      </c>
      <c r="AC335" s="116">
        <f t="shared" si="515"/>
        <v>0</v>
      </c>
      <c r="AD335" s="116">
        <f t="shared" si="516"/>
        <v>0</v>
      </c>
    </row>
    <row r="336" spans="1:30">
      <c r="A336" s="11" t="s">
        <v>73</v>
      </c>
      <c r="B336" s="62" t="s">
        <v>40</v>
      </c>
      <c r="C336" s="10" t="s">
        <v>30</v>
      </c>
      <c r="D336" s="10" t="s">
        <v>16</v>
      </c>
      <c r="E336" s="1" t="s">
        <v>20</v>
      </c>
      <c r="F336" s="1" t="s">
        <v>126</v>
      </c>
      <c r="G336" s="1" t="s">
        <v>140</v>
      </c>
      <c r="H336" s="71" t="s">
        <v>443</v>
      </c>
      <c r="I336" s="72" t="s">
        <v>72</v>
      </c>
      <c r="J336" s="116"/>
      <c r="K336" s="116"/>
      <c r="L336" s="116"/>
      <c r="M336" s="116"/>
      <c r="N336" s="116"/>
      <c r="O336" s="116"/>
      <c r="P336" s="116"/>
      <c r="Q336" s="116"/>
      <c r="R336" s="116"/>
      <c r="S336" s="116"/>
      <c r="T336" s="116"/>
      <c r="U336" s="116"/>
      <c r="V336" s="116"/>
      <c r="W336" s="116"/>
      <c r="X336" s="116"/>
      <c r="Y336" s="116">
        <v>265075.08</v>
      </c>
      <c r="Z336" s="116"/>
      <c r="AA336" s="116"/>
      <c r="AB336" s="116">
        <f t="shared" si="514"/>
        <v>265075.08</v>
      </c>
      <c r="AC336" s="116">
        <f t="shared" si="515"/>
        <v>0</v>
      </c>
      <c r="AD336" s="116">
        <f t="shared" si="516"/>
        <v>0</v>
      </c>
    </row>
    <row r="337" spans="1:30" ht="39.6">
      <c r="A337" s="89" t="s">
        <v>176</v>
      </c>
      <c r="B337" s="1" t="s">
        <v>40</v>
      </c>
      <c r="C337" s="10" t="s">
        <v>30</v>
      </c>
      <c r="D337" s="10" t="s">
        <v>16</v>
      </c>
      <c r="E337" s="1" t="s">
        <v>20</v>
      </c>
      <c r="F337" s="71" t="s">
        <v>126</v>
      </c>
      <c r="G337" s="71" t="s">
        <v>140</v>
      </c>
      <c r="H337" s="113" t="s">
        <v>190</v>
      </c>
      <c r="I337" s="91"/>
      <c r="J337" s="101">
        <f>J338</f>
        <v>653543</v>
      </c>
      <c r="K337" s="101">
        <f t="shared" ref="K337:O338" si="517">K338</f>
        <v>500000</v>
      </c>
      <c r="L337" s="101">
        <f t="shared" si="517"/>
        <v>500000</v>
      </c>
      <c r="M337" s="101">
        <f t="shared" si="517"/>
        <v>0</v>
      </c>
      <c r="N337" s="101">
        <f t="shared" si="517"/>
        <v>0</v>
      </c>
      <c r="O337" s="101">
        <f t="shared" si="517"/>
        <v>0</v>
      </c>
      <c r="P337" s="101">
        <f t="shared" si="400"/>
        <v>653543</v>
      </c>
      <c r="Q337" s="101">
        <f t="shared" si="401"/>
        <v>500000</v>
      </c>
      <c r="R337" s="101">
        <f t="shared" si="402"/>
        <v>500000</v>
      </c>
      <c r="S337" s="101">
        <f t="shared" ref="S337:U338" si="518">S338</f>
        <v>0</v>
      </c>
      <c r="T337" s="101">
        <f t="shared" si="518"/>
        <v>0</v>
      </c>
      <c r="U337" s="101">
        <f t="shared" si="518"/>
        <v>0</v>
      </c>
      <c r="V337" s="101">
        <f t="shared" ref="V337:X339" si="519">P337+S337</f>
        <v>653543</v>
      </c>
      <c r="W337" s="101">
        <f t="shared" si="519"/>
        <v>500000</v>
      </c>
      <c r="X337" s="101">
        <f t="shared" si="519"/>
        <v>500000</v>
      </c>
      <c r="Y337" s="101">
        <f t="shared" ref="Y337:AA338" si="520">Y338</f>
        <v>0</v>
      </c>
      <c r="Z337" s="101">
        <f t="shared" si="520"/>
        <v>0</v>
      </c>
      <c r="AA337" s="101">
        <f t="shared" si="520"/>
        <v>0</v>
      </c>
      <c r="AB337" s="101">
        <f t="shared" si="480"/>
        <v>653543</v>
      </c>
      <c r="AC337" s="101">
        <f t="shared" si="481"/>
        <v>500000</v>
      </c>
      <c r="AD337" s="101">
        <f t="shared" si="482"/>
        <v>500000</v>
      </c>
    </row>
    <row r="338" spans="1:30" ht="26.4">
      <c r="A338" s="9" t="s">
        <v>70</v>
      </c>
      <c r="B338" s="1" t="s">
        <v>40</v>
      </c>
      <c r="C338" s="10" t="s">
        <v>30</v>
      </c>
      <c r="D338" s="10" t="s">
        <v>16</v>
      </c>
      <c r="E338" s="1" t="s">
        <v>20</v>
      </c>
      <c r="F338" s="71" t="s">
        <v>126</v>
      </c>
      <c r="G338" s="71" t="s">
        <v>140</v>
      </c>
      <c r="H338" s="113" t="s">
        <v>190</v>
      </c>
      <c r="I338" s="91" t="s">
        <v>69</v>
      </c>
      <c r="J338" s="101">
        <f>J339</f>
        <v>653543</v>
      </c>
      <c r="K338" s="101">
        <f t="shared" si="517"/>
        <v>500000</v>
      </c>
      <c r="L338" s="101">
        <f t="shared" si="517"/>
        <v>500000</v>
      </c>
      <c r="M338" s="101">
        <f t="shared" si="517"/>
        <v>0</v>
      </c>
      <c r="N338" s="101">
        <f t="shared" si="517"/>
        <v>0</v>
      </c>
      <c r="O338" s="101">
        <f t="shared" si="517"/>
        <v>0</v>
      </c>
      <c r="P338" s="101">
        <f t="shared" si="400"/>
        <v>653543</v>
      </c>
      <c r="Q338" s="101">
        <f t="shared" si="401"/>
        <v>500000</v>
      </c>
      <c r="R338" s="101">
        <f t="shared" si="402"/>
        <v>500000</v>
      </c>
      <c r="S338" s="101">
        <f t="shared" si="518"/>
        <v>0</v>
      </c>
      <c r="T338" s="101">
        <f t="shared" si="518"/>
        <v>0</v>
      </c>
      <c r="U338" s="101">
        <f t="shared" si="518"/>
        <v>0</v>
      </c>
      <c r="V338" s="101">
        <f t="shared" si="519"/>
        <v>653543</v>
      </c>
      <c r="W338" s="101">
        <f t="shared" si="519"/>
        <v>500000</v>
      </c>
      <c r="X338" s="101">
        <f t="shared" si="519"/>
        <v>500000</v>
      </c>
      <c r="Y338" s="101">
        <f t="shared" si="520"/>
        <v>0</v>
      </c>
      <c r="Z338" s="101">
        <f t="shared" si="520"/>
        <v>0</v>
      </c>
      <c r="AA338" s="101">
        <f t="shared" si="520"/>
        <v>0</v>
      </c>
      <c r="AB338" s="101">
        <f t="shared" si="480"/>
        <v>653543</v>
      </c>
      <c r="AC338" s="101">
        <f t="shared" si="481"/>
        <v>500000</v>
      </c>
      <c r="AD338" s="101">
        <f t="shared" si="482"/>
        <v>500000</v>
      </c>
    </row>
    <row r="339" spans="1:30">
      <c r="A339" s="9" t="s">
        <v>73</v>
      </c>
      <c r="B339" s="1" t="s">
        <v>40</v>
      </c>
      <c r="C339" s="10" t="s">
        <v>30</v>
      </c>
      <c r="D339" s="10" t="s">
        <v>16</v>
      </c>
      <c r="E339" s="1" t="s">
        <v>20</v>
      </c>
      <c r="F339" s="71" t="s">
        <v>126</v>
      </c>
      <c r="G339" s="71" t="s">
        <v>140</v>
      </c>
      <c r="H339" s="113" t="s">
        <v>190</v>
      </c>
      <c r="I339" s="91" t="s">
        <v>72</v>
      </c>
      <c r="J339" s="101">
        <f>153543+500000</f>
        <v>653543</v>
      </c>
      <c r="K339" s="101">
        <v>500000</v>
      </c>
      <c r="L339" s="101">
        <v>500000</v>
      </c>
      <c r="M339" s="101"/>
      <c r="N339" s="101"/>
      <c r="O339" s="101"/>
      <c r="P339" s="101">
        <f t="shared" si="400"/>
        <v>653543</v>
      </c>
      <c r="Q339" s="101">
        <f t="shared" si="401"/>
        <v>500000</v>
      </c>
      <c r="R339" s="101">
        <f t="shared" si="402"/>
        <v>500000</v>
      </c>
      <c r="S339" s="101"/>
      <c r="T339" s="101"/>
      <c r="U339" s="101"/>
      <c r="V339" s="101">
        <f t="shared" si="519"/>
        <v>653543</v>
      </c>
      <c r="W339" s="101">
        <f t="shared" si="519"/>
        <v>500000</v>
      </c>
      <c r="X339" s="101">
        <f t="shared" si="519"/>
        <v>500000</v>
      </c>
      <c r="Y339" s="101"/>
      <c r="Z339" s="101"/>
      <c r="AA339" s="101"/>
      <c r="AB339" s="101">
        <f t="shared" si="480"/>
        <v>653543</v>
      </c>
      <c r="AC339" s="101">
        <f t="shared" si="481"/>
        <v>500000</v>
      </c>
      <c r="AD339" s="101">
        <f t="shared" si="482"/>
        <v>500000</v>
      </c>
    </row>
    <row r="340" spans="1:30">
      <c r="A340" s="73"/>
      <c r="B340" s="70"/>
      <c r="C340" s="71"/>
      <c r="D340" s="71"/>
      <c r="E340" s="71"/>
      <c r="F340" s="71"/>
      <c r="G340" s="71"/>
      <c r="H340" s="71"/>
      <c r="I340" s="72"/>
      <c r="J340" s="99"/>
      <c r="K340" s="99"/>
      <c r="L340" s="99"/>
      <c r="M340" s="99"/>
      <c r="N340" s="99"/>
      <c r="O340" s="99"/>
      <c r="P340" s="99"/>
      <c r="Q340" s="99"/>
      <c r="R340" s="99"/>
      <c r="S340" s="99"/>
      <c r="T340" s="99"/>
      <c r="U340" s="99"/>
      <c r="V340" s="99"/>
      <c r="W340" s="99"/>
      <c r="X340" s="99"/>
      <c r="Y340" s="99"/>
      <c r="Z340" s="99"/>
      <c r="AA340" s="99"/>
      <c r="AB340" s="99"/>
      <c r="AC340" s="99"/>
      <c r="AD340" s="99"/>
    </row>
    <row r="341" spans="1:30">
      <c r="A341" s="18" t="s">
        <v>58</v>
      </c>
      <c r="B341" s="14" t="s">
        <v>40</v>
      </c>
      <c r="C341" s="14" t="s">
        <v>30</v>
      </c>
      <c r="D341" s="14" t="s">
        <v>3</v>
      </c>
      <c r="E341" s="14"/>
      <c r="F341" s="14"/>
      <c r="G341" s="14"/>
      <c r="H341" s="1"/>
      <c r="I341" s="13"/>
      <c r="J341" s="97">
        <f>J342</f>
        <v>2972067.88</v>
      </c>
      <c r="K341" s="97">
        <f t="shared" ref="K341:O342" si="521">K342</f>
        <v>3166828.03</v>
      </c>
      <c r="L341" s="97">
        <f t="shared" si="521"/>
        <v>3277273.19</v>
      </c>
      <c r="M341" s="97">
        <f t="shared" si="521"/>
        <v>0</v>
      </c>
      <c r="N341" s="97">
        <f t="shared" si="521"/>
        <v>0</v>
      </c>
      <c r="O341" s="97">
        <f t="shared" si="521"/>
        <v>0</v>
      </c>
      <c r="P341" s="97">
        <f t="shared" si="400"/>
        <v>2972067.88</v>
      </c>
      <c r="Q341" s="97">
        <f t="shared" si="401"/>
        <v>3166828.03</v>
      </c>
      <c r="R341" s="97">
        <f t="shared" si="402"/>
        <v>3277273.19</v>
      </c>
      <c r="S341" s="97">
        <f t="shared" ref="S341:U342" si="522">S342</f>
        <v>0</v>
      </c>
      <c r="T341" s="97">
        <f t="shared" si="522"/>
        <v>0</v>
      </c>
      <c r="U341" s="97">
        <f t="shared" si="522"/>
        <v>0</v>
      </c>
      <c r="V341" s="97">
        <f t="shared" ref="V341:V351" si="523">P341+S341</f>
        <v>2972067.88</v>
      </c>
      <c r="W341" s="97">
        <f t="shared" ref="W341:W351" si="524">Q341+T341</f>
        <v>3166828.03</v>
      </c>
      <c r="X341" s="97">
        <f t="shared" ref="X341:X351" si="525">R341+U341</f>
        <v>3277273.19</v>
      </c>
      <c r="Y341" s="97">
        <f t="shared" ref="Y341:AA342" si="526">Y342</f>
        <v>0</v>
      </c>
      <c r="Z341" s="97">
        <f t="shared" si="526"/>
        <v>0</v>
      </c>
      <c r="AA341" s="97">
        <f t="shared" si="526"/>
        <v>0</v>
      </c>
      <c r="AB341" s="97">
        <f t="shared" ref="AB341:AB351" si="527">V341+Y341</f>
        <v>2972067.88</v>
      </c>
      <c r="AC341" s="97">
        <f t="shared" ref="AC341:AC351" si="528">W341+Z341</f>
        <v>3166828.03</v>
      </c>
      <c r="AD341" s="97">
        <f t="shared" ref="AD341:AD351" si="529">X341+AA341</f>
        <v>3277273.19</v>
      </c>
    </row>
    <row r="342" spans="1:30" ht="26.4">
      <c r="A342" s="2" t="s">
        <v>348</v>
      </c>
      <c r="B342" s="1" t="s">
        <v>40</v>
      </c>
      <c r="C342" s="1" t="s">
        <v>30</v>
      </c>
      <c r="D342" s="1" t="s">
        <v>3</v>
      </c>
      <c r="E342" s="1" t="s">
        <v>20</v>
      </c>
      <c r="F342" s="1" t="s">
        <v>68</v>
      </c>
      <c r="G342" s="1" t="s">
        <v>140</v>
      </c>
      <c r="H342" s="1" t="s">
        <v>141</v>
      </c>
      <c r="I342" s="13"/>
      <c r="J342" s="78">
        <f>J343</f>
        <v>2972067.88</v>
      </c>
      <c r="K342" s="78">
        <f t="shared" si="521"/>
        <v>3166828.03</v>
      </c>
      <c r="L342" s="78">
        <f t="shared" si="521"/>
        <v>3277273.19</v>
      </c>
      <c r="M342" s="78">
        <f t="shared" si="521"/>
        <v>0</v>
      </c>
      <c r="N342" s="78">
        <f t="shared" si="521"/>
        <v>0</v>
      </c>
      <c r="O342" s="78">
        <f t="shared" si="521"/>
        <v>0</v>
      </c>
      <c r="P342" s="78">
        <f t="shared" si="400"/>
        <v>2972067.88</v>
      </c>
      <c r="Q342" s="78">
        <f t="shared" si="401"/>
        <v>3166828.03</v>
      </c>
      <c r="R342" s="78">
        <f t="shared" si="402"/>
        <v>3277273.19</v>
      </c>
      <c r="S342" s="78">
        <f t="shared" si="522"/>
        <v>0</v>
      </c>
      <c r="T342" s="78">
        <f t="shared" si="522"/>
        <v>0</v>
      </c>
      <c r="U342" s="78">
        <f t="shared" si="522"/>
        <v>0</v>
      </c>
      <c r="V342" s="78">
        <f t="shared" si="523"/>
        <v>2972067.88</v>
      </c>
      <c r="W342" s="78">
        <f t="shared" si="524"/>
        <v>3166828.03</v>
      </c>
      <c r="X342" s="78">
        <f t="shared" si="525"/>
        <v>3277273.19</v>
      </c>
      <c r="Y342" s="78">
        <f t="shared" si="526"/>
        <v>0</v>
      </c>
      <c r="Z342" s="78">
        <f t="shared" si="526"/>
        <v>0</v>
      </c>
      <c r="AA342" s="78">
        <f t="shared" si="526"/>
        <v>0</v>
      </c>
      <c r="AB342" s="78">
        <f t="shared" si="527"/>
        <v>2972067.88</v>
      </c>
      <c r="AC342" s="78">
        <f t="shared" si="528"/>
        <v>3166828.03</v>
      </c>
      <c r="AD342" s="78">
        <f t="shared" si="529"/>
        <v>3277273.19</v>
      </c>
    </row>
    <row r="343" spans="1:30" ht="26.4">
      <c r="A343" s="7" t="s">
        <v>375</v>
      </c>
      <c r="B343" s="1" t="s">
        <v>40</v>
      </c>
      <c r="C343" s="1" t="s">
        <v>30</v>
      </c>
      <c r="D343" s="1" t="s">
        <v>3</v>
      </c>
      <c r="E343" s="1" t="s">
        <v>20</v>
      </c>
      <c r="F343" s="71" t="s">
        <v>374</v>
      </c>
      <c r="G343" s="71" t="s">
        <v>140</v>
      </c>
      <c r="H343" s="71" t="s">
        <v>141</v>
      </c>
      <c r="I343" s="72"/>
      <c r="J343" s="99">
        <f>J344+J347</f>
        <v>2972067.88</v>
      </c>
      <c r="K343" s="99">
        <f t="shared" ref="K343:L343" si="530">K344+K347</f>
        <v>3166828.03</v>
      </c>
      <c r="L343" s="99">
        <f t="shared" si="530"/>
        <v>3277273.19</v>
      </c>
      <c r="M343" s="99">
        <f t="shared" ref="M343:O343" si="531">M344+M347</f>
        <v>0</v>
      </c>
      <c r="N343" s="99">
        <f t="shared" si="531"/>
        <v>0</v>
      </c>
      <c r="O343" s="99">
        <f t="shared" si="531"/>
        <v>0</v>
      </c>
      <c r="P343" s="99">
        <f t="shared" si="400"/>
        <v>2972067.88</v>
      </c>
      <c r="Q343" s="99">
        <f t="shared" si="401"/>
        <v>3166828.03</v>
      </c>
      <c r="R343" s="99">
        <f t="shared" si="402"/>
        <v>3277273.19</v>
      </c>
      <c r="S343" s="99">
        <f t="shared" ref="S343:U343" si="532">S344+S347</f>
        <v>0</v>
      </c>
      <c r="T343" s="99">
        <f t="shared" si="532"/>
        <v>0</v>
      </c>
      <c r="U343" s="99">
        <f t="shared" si="532"/>
        <v>0</v>
      </c>
      <c r="V343" s="99">
        <f t="shared" si="523"/>
        <v>2972067.88</v>
      </c>
      <c r="W343" s="99">
        <f t="shared" si="524"/>
        <v>3166828.03</v>
      </c>
      <c r="X343" s="99">
        <f t="shared" si="525"/>
        <v>3277273.19</v>
      </c>
      <c r="Y343" s="99">
        <f t="shared" ref="Y343:AA343" si="533">Y344+Y347</f>
        <v>0</v>
      </c>
      <c r="Z343" s="99">
        <f t="shared" si="533"/>
        <v>0</v>
      </c>
      <c r="AA343" s="99">
        <f t="shared" si="533"/>
        <v>0</v>
      </c>
      <c r="AB343" s="99">
        <f t="shared" si="527"/>
        <v>2972067.88</v>
      </c>
      <c r="AC343" s="99">
        <f t="shared" si="528"/>
        <v>3166828.03</v>
      </c>
      <c r="AD343" s="99">
        <f t="shared" si="529"/>
        <v>3277273.19</v>
      </c>
    </row>
    <row r="344" spans="1:30" ht="26.4">
      <c r="A344" s="2" t="s">
        <v>57</v>
      </c>
      <c r="B344" s="1" t="s">
        <v>40</v>
      </c>
      <c r="C344" s="1" t="s">
        <v>30</v>
      </c>
      <c r="D344" s="1" t="s">
        <v>3</v>
      </c>
      <c r="E344" s="1" t="s">
        <v>20</v>
      </c>
      <c r="F344" s="71" t="s">
        <v>374</v>
      </c>
      <c r="G344" s="71" t="s">
        <v>140</v>
      </c>
      <c r="H344" s="71" t="s">
        <v>331</v>
      </c>
      <c r="I344" s="72"/>
      <c r="J344" s="99">
        <f>J345</f>
        <v>92389</v>
      </c>
      <c r="K344" s="99">
        <f t="shared" ref="K344:O345" si="534">K345</f>
        <v>180962</v>
      </c>
      <c r="L344" s="99">
        <f t="shared" si="534"/>
        <v>180962</v>
      </c>
      <c r="M344" s="99">
        <f t="shared" si="534"/>
        <v>0</v>
      </c>
      <c r="N344" s="99">
        <f t="shared" si="534"/>
        <v>0</v>
      </c>
      <c r="O344" s="99">
        <f t="shared" si="534"/>
        <v>0</v>
      </c>
      <c r="P344" s="99">
        <f t="shared" ref="P344:P434" si="535">J344+M344</f>
        <v>92389</v>
      </c>
      <c r="Q344" s="99">
        <f t="shared" ref="Q344:Q434" si="536">K344+N344</f>
        <v>180962</v>
      </c>
      <c r="R344" s="99">
        <f t="shared" ref="R344:R434" si="537">L344+O344</f>
        <v>180962</v>
      </c>
      <c r="S344" s="99">
        <f t="shared" ref="S344:U345" si="538">S345</f>
        <v>0</v>
      </c>
      <c r="T344" s="99">
        <f t="shared" si="538"/>
        <v>0</v>
      </c>
      <c r="U344" s="99">
        <f t="shared" si="538"/>
        <v>0</v>
      </c>
      <c r="V344" s="99">
        <f t="shared" si="523"/>
        <v>92389</v>
      </c>
      <c r="W344" s="99">
        <f t="shared" si="524"/>
        <v>180962</v>
      </c>
      <c r="X344" s="99">
        <f t="shared" si="525"/>
        <v>180962</v>
      </c>
      <c r="Y344" s="99">
        <f t="shared" ref="Y344:AA345" si="539">Y345</f>
        <v>0</v>
      </c>
      <c r="Z344" s="99">
        <f t="shared" si="539"/>
        <v>0</v>
      </c>
      <c r="AA344" s="99">
        <f t="shared" si="539"/>
        <v>0</v>
      </c>
      <c r="AB344" s="99">
        <f t="shared" si="527"/>
        <v>92389</v>
      </c>
      <c r="AC344" s="99">
        <f t="shared" si="528"/>
        <v>180962</v>
      </c>
      <c r="AD344" s="99">
        <f t="shared" si="529"/>
        <v>180962</v>
      </c>
    </row>
    <row r="345" spans="1:30">
      <c r="A345" s="9" t="s">
        <v>98</v>
      </c>
      <c r="B345" s="1" t="s">
        <v>40</v>
      </c>
      <c r="C345" s="1" t="s">
        <v>30</v>
      </c>
      <c r="D345" s="1" t="s">
        <v>3</v>
      </c>
      <c r="E345" s="1" t="s">
        <v>20</v>
      </c>
      <c r="F345" s="71" t="s">
        <v>374</v>
      </c>
      <c r="G345" s="71" t="s">
        <v>140</v>
      </c>
      <c r="H345" s="71" t="s">
        <v>331</v>
      </c>
      <c r="I345" s="72" t="s">
        <v>97</v>
      </c>
      <c r="J345" s="99">
        <f>J346</f>
        <v>92389</v>
      </c>
      <c r="K345" s="99">
        <f t="shared" si="534"/>
        <v>180962</v>
      </c>
      <c r="L345" s="99">
        <f t="shared" si="534"/>
        <v>180962</v>
      </c>
      <c r="M345" s="99">
        <f t="shared" si="534"/>
        <v>0</v>
      </c>
      <c r="N345" s="99">
        <f t="shared" si="534"/>
        <v>0</v>
      </c>
      <c r="O345" s="99">
        <f t="shared" si="534"/>
        <v>0</v>
      </c>
      <c r="P345" s="99">
        <f t="shared" si="535"/>
        <v>92389</v>
      </c>
      <c r="Q345" s="99">
        <f t="shared" si="536"/>
        <v>180962</v>
      </c>
      <c r="R345" s="99">
        <f t="shared" si="537"/>
        <v>180962</v>
      </c>
      <c r="S345" s="99">
        <f t="shared" si="538"/>
        <v>0</v>
      </c>
      <c r="T345" s="99">
        <f t="shared" si="538"/>
        <v>0</v>
      </c>
      <c r="U345" s="99">
        <f t="shared" si="538"/>
        <v>0</v>
      </c>
      <c r="V345" s="99">
        <f t="shared" si="523"/>
        <v>92389</v>
      </c>
      <c r="W345" s="99">
        <f t="shared" si="524"/>
        <v>180962</v>
      </c>
      <c r="X345" s="99">
        <f t="shared" si="525"/>
        <v>180962</v>
      </c>
      <c r="Y345" s="99">
        <f t="shared" si="539"/>
        <v>0</v>
      </c>
      <c r="Z345" s="99">
        <f t="shared" si="539"/>
        <v>0</v>
      </c>
      <c r="AA345" s="99">
        <f t="shared" si="539"/>
        <v>0</v>
      </c>
      <c r="AB345" s="99">
        <f t="shared" si="527"/>
        <v>92389</v>
      </c>
      <c r="AC345" s="99">
        <f t="shared" si="528"/>
        <v>180962</v>
      </c>
      <c r="AD345" s="99">
        <f t="shared" si="529"/>
        <v>180962</v>
      </c>
    </row>
    <row r="346" spans="1:30" ht="26.4">
      <c r="A346" s="105" t="s">
        <v>104</v>
      </c>
      <c r="B346" s="1" t="s">
        <v>40</v>
      </c>
      <c r="C346" s="1" t="s">
        <v>30</v>
      </c>
      <c r="D346" s="1" t="s">
        <v>3</v>
      </c>
      <c r="E346" s="1" t="s">
        <v>20</v>
      </c>
      <c r="F346" s="71" t="s">
        <v>374</v>
      </c>
      <c r="G346" s="71" t="s">
        <v>140</v>
      </c>
      <c r="H346" s="71" t="s">
        <v>331</v>
      </c>
      <c r="I346" s="72" t="s">
        <v>105</v>
      </c>
      <c r="J346" s="99">
        <v>92389</v>
      </c>
      <c r="K346" s="99">
        <v>180962</v>
      </c>
      <c r="L346" s="99">
        <v>180962</v>
      </c>
      <c r="M346" s="99"/>
      <c r="N346" s="99"/>
      <c r="O346" s="99"/>
      <c r="P346" s="99">
        <f t="shared" si="535"/>
        <v>92389</v>
      </c>
      <c r="Q346" s="99">
        <f t="shared" si="536"/>
        <v>180962</v>
      </c>
      <c r="R346" s="99">
        <f t="shared" si="537"/>
        <v>180962</v>
      </c>
      <c r="S346" s="99"/>
      <c r="T346" s="99"/>
      <c r="U346" s="99"/>
      <c r="V346" s="99">
        <f t="shared" si="523"/>
        <v>92389</v>
      </c>
      <c r="W346" s="99">
        <f t="shared" si="524"/>
        <v>180962</v>
      </c>
      <c r="X346" s="99">
        <f t="shared" si="525"/>
        <v>180962</v>
      </c>
      <c r="Y346" s="99"/>
      <c r="Z346" s="99"/>
      <c r="AA346" s="99"/>
      <c r="AB346" s="99">
        <f t="shared" si="527"/>
        <v>92389</v>
      </c>
      <c r="AC346" s="99">
        <f t="shared" si="528"/>
        <v>180962</v>
      </c>
      <c r="AD346" s="99">
        <f t="shared" si="529"/>
        <v>180962</v>
      </c>
    </row>
    <row r="347" spans="1:30" ht="26.4">
      <c r="A347" s="300" t="s">
        <v>389</v>
      </c>
      <c r="B347" s="1" t="s">
        <v>40</v>
      </c>
      <c r="C347" s="1" t="s">
        <v>30</v>
      </c>
      <c r="D347" s="1" t="s">
        <v>3</v>
      </c>
      <c r="E347" s="1" t="s">
        <v>20</v>
      </c>
      <c r="F347" s="71" t="s">
        <v>374</v>
      </c>
      <c r="G347" s="1" t="s">
        <v>140</v>
      </c>
      <c r="H347" s="1" t="s">
        <v>390</v>
      </c>
      <c r="I347" s="13"/>
      <c r="J347" s="78">
        <f>J348+J350</f>
        <v>2879678.88</v>
      </c>
      <c r="K347" s="78">
        <f t="shared" ref="K347:L347" si="540">K348+K350</f>
        <v>2985866.03</v>
      </c>
      <c r="L347" s="78">
        <f t="shared" si="540"/>
        <v>3096311.19</v>
      </c>
      <c r="M347" s="78">
        <f t="shared" ref="M347:O347" si="541">M348+M350</f>
        <v>0</v>
      </c>
      <c r="N347" s="78">
        <f t="shared" si="541"/>
        <v>0</v>
      </c>
      <c r="O347" s="78">
        <f t="shared" si="541"/>
        <v>0</v>
      </c>
      <c r="P347" s="78">
        <f t="shared" si="535"/>
        <v>2879678.88</v>
      </c>
      <c r="Q347" s="78">
        <f t="shared" si="536"/>
        <v>2985866.03</v>
      </c>
      <c r="R347" s="78">
        <f t="shared" si="537"/>
        <v>3096311.19</v>
      </c>
      <c r="S347" s="78">
        <f t="shared" ref="S347:U347" si="542">S348+S350</f>
        <v>0</v>
      </c>
      <c r="T347" s="78">
        <f t="shared" si="542"/>
        <v>0</v>
      </c>
      <c r="U347" s="78">
        <f t="shared" si="542"/>
        <v>0</v>
      </c>
      <c r="V347" s="78">
        <f t="shared" si="523"/>
        <v>2879678.88</v>
      </c>
      <c r="W347" s="78">
        <f t="shared" si="524"/>
        <v>2985866.03</v>
      </c>
      <c r="X347" s="78">
        <f t="shared" si="525"/>
        <v>3096311.19</v>
      </c>
      <c r="Y347" s="78">
        <f t="shared" ref="Y347:AA347" si="543">Y348+Y350</f>
        <v>0</v>
      </c>
      <c r="Z347" s="78">
        <f t="shared" si="543"/>
        <v>0</v>
      </c>
      <c r="AA347" s="78">
        <f t="shared" si="543"/>
        <v>0</v>
      </c>
      <c r="AB347" s="78">
        <f t="shared" si="527"/>
        <v>2879678.88</v>
      </c>
      <c r="AC347" s="78">
        <f t="shared" si="528"/>
        <v>2985866.03</v>
      </c>
      <c r="AD347" s="78">
        <f t="shared" si="529"/>
        <v>3096311.19</v>
      </c>
    </row>
    <row r="348" spans="1:30" ht="39.6">
      <c r="A348" s="74" t="s">
        <v>94</v>
      </c>
      <c r="B348" s="1" t="s">
        <v>40</v>
      </c>
      <c r="C348" s="1" t="s">
        <v>30</v>
      </c>
      <c r="D348" s="1" t="s">
        <v>3</v>
      </c>
      <c r="E348" s="1" t="s">
        <v>20</v>
      </c>
      <c r="F348" s="71" t="s">
        <v>374</v>
      </c>
      <c r="G348" s="71" t="s">
        <v>140</v>
      </c>
      <c r="H348" s="1" t="s">
        <v>390</v>
      </c>
      <c r="I348" s="72" t="s">
        <v>90</v>
      </c>
      <c r="J348" s="99">
        <f>J349</f>
        <v>2739678.88</v>
      </c>
      <c r="K348" s="99">
        <f t="shared" ref="K348:O348" si="544">K349</f>
        <v>2845866.03</v>
      </c>
      <c r="L348" s="99">
        <f t="shared" si="544"/>
        <v>2956311.19</v>
      </c>
      <c r="M348" s="99">
        <f t="shared" si="544"/>
        <v>0</v>
      </c>
      <c r="N348" s="99">
        <f t="shared" si="544"/>
        <v>0</v>
      </c>
      <c r="O348" s="99">
        <f t="shared" si="544"/>
        <v>0</v>
      </c>
      <c r="P348" s="99">
        <f t="shared" si="535"/>
        <v>2739678.88</v>
      </c>
      <c r="Q348" s="99">
        <f t="shared" si="536"/>
        <v>2845866.03</v>
      </c>
      <c r="R348" s="99">
        <f t="shared" si="537"/>
        <v>2956311.19</v>
      </c>
      <c r="S348" s="99">
        <f t="shared" ref="S348:U348" si="545">S349</f>
        <v>0</v>
      </c>
      <c r="T348" s="99">
        <f t="shared" si="545"/>
        <v>0</v>
      </c>
      <c r="U348" s="99">
        <f t="shared" si="545"/>
        <v>0</v>
      </c>
      <c r="V348" s="99">
        <f t="shared" si="523"/>
        <v>2739678.88</v>
      </c>
      <c r="W348" s="99">
        <f t="shared" si="524"/>
        <v>2845866.03</v>
      </c>
      <c r="X348" s="99">
        <f t="shared" si="525"/>
        <v>2956311.19</v>
      </c>
      <c r="Y348" s="99">
        <f t="shared" ref="Y348:AA348" si="546">Y349</f>
        <v>0</v>
      </c>
      <c r="Z348" s="99">
        <f t="shared" si="546"/>
        <v>0</v>
      </c>
      <c r="AA348" s="99">
        <f t="shared" si="546"/>
        <v>0</v>
      </c>
      <c r="AB348" s="99">
        <f t="shared" si="527"/>
        <v>2739678.88</v>
      </c>
      <c r="AC348" s="99">
        <f t="shared" si="528"/>
        <v>2845866.03</v>
      </c>
      <c r="AD348" s="99">
        <f t="shared" si="529"/>
        <v>2956311.19</v>
      </c>
    </row>
    <row r="349" spans="1:30">
      <c r="A349" s="74" t="s">
        <v>101</v>
      </c>
      <c r="B349" s="1" t="s">
        <v>40</v>
      </c>
      <c r="C349" s="1" t="s">
        <v>30</v>
      </c>
      <c r="D349" s="1" t="s">
        <v>3</v>
      </c>
      <c r="E349" s="1" t="s">
        <v>20</v>
      </c>
      <c r="F349" s="71" t="s">
        <v>374</v>
      </c>
      <c r="G349" s="71" t="s">
        <v>140</v>
      </c>
      <c r="H349" s="1" t="s">
        <v>390</v>
      </c>
      <c r="I349" s="72" t="s">
        <v>100</v>
      </c>
      <c r="J349" s="99">
        <f>2879678.88-140000</f>
        <v>2739678.88</v>
      </c>
      <c r="K349" s="99">
        <f>2985866.03-140000</f>
        <v>2845866.03</v>
      </c>
      <c r="L349" s="99">
        <f>3096311.19-140000</f>
        <v>2956311.19</v>
      </c>
      <c r="M349" s="99"/>
      <c r="N349" s="99"/>
      <c r="O349" s="99"/>
      <c r="P349" s="99">
        <f t="shared" si="535"/>
        <v>2739678.88</v>
      </c>
      <c r="Q349" s="99">
        <f t="shared" si="536"/>
        <v>2845866.03</v>
      </c>
      <c r="R349" s="99">
        <f t="shared" si="537"/>
        <v>2956311.19</v>
      </c>
      <c r="S349" s="99"/>
      <c r="T349" s="99"/>
      <c r="U349" s="99"/>
      <c r="V349" s="99">
        <f t="shared" si="523"/>
        <v>2739678.88</v>
      </c>
      <c r="W349" s="99">
        <f t="shared" si="524"/>
        <v>2845866.03</v>
      </c>
      <c r="X349" s="99">
        <f t="shared" si="525"/>
        <v>2956311.19</v>
      </c>
      <c r="Y349" s="99"/>
      <c r="Z349" s="99"/>
      <c r="AA349" s="99"/>
      <c r="AB349" s="99">
        <f t="shared" si="527"/>
        <v>2739678.88</v>
      </c>
      <c r="AC349" s="99">
        <f t="shared" si="528"/>
        <v>2845866.03</v>
      </c>
      <c r="AD349" s="99">
        <f t="shared" si="529"/>
        <v>2956311.19</v>
      </c>
    </row>
    <row r="350" spans="1:30" ht="26.4">
      <c r="A350" s="75" t="s">
        <v>222</v>
      </c>
      <c r="B350" s="1" t="s">
        <v>40</v>
      </c>
      <c r="C350" s="1" t="s">
        <v>30</v>
      </c>
      <c r="D350" s="1" t="s">
        <v>3</v>
      </c>
      <c r="E350" s="1" t="s">
        <v>20</v>
      </c>
      <c r="F350" s="71" t="s">
        <v>374</v>
      </c>
      <c r="G350" s="71" t="s">
        <v>140</v>
      </c>
      <c r="H350" s="1" t="s">
        <v>390</v>
      </c>
      <c r="I350" s="72" t="s">
        <v>92</v>
      </c>
      <c r="J350" s="99">
        <f>J351</f>
        <v>140000</v>
      </c>
      <c r="K350" s="99">
        <f t="shared" ref="K350:O350" si="547">K351</f>
        <v>140000</v>
      </c>
      <c r="L350" s="99">
        <f t="shared" si="547"/>
        <v>140000</v>
      </c>
      <c r="M350" s="99">
        <f t="shared" si="547"/>
        <v>0</v>
      </c>
      <c r="N350" s="99">
        <f t="shared" si="547"/>
        <v>0</v>
      </c>
      <c r="O350" s="99">
        <f t="shared" si="547"/>
        <v>0</v>
      </c>
      <c r="P350" s="99">
        <f t="shared" si="535"/>
        <v>140000</v>
      </c>
      <c r="Q350" s="99">
        <f t="shared" si="536"/>
        <v>140000</v>
      </c>
      <c r="R350" s="99">
        <f t="shared" si="537"/>
        <v>140000</v>
      </c>
      <c r="S350" s="99">
        <f t="shared" ref="S350:U350" si="548">S351</f>
        <v>0</v>
      </c>
      <c r="T350" s="99">
        <f t="shared" si="548"/>
        <v>0</v>
      </c>
      <c r="U350" s="99">
        <f t="shared" si="548"/>
        <v>0</v>
      </c>
      <c r="V350" s="99">
        <f t="shared" si="523"/>
        <v>140000</v>
      </c>
      <c r="W350" s="99">
        <f t="shared" si="524"/>
        <v>140000</v>
      </c>
      <c r="X350" s="99">
        <f t="shared" si="525"/>
        <v>140000</v>
      </c>
      <c r="Y350" s="99">
        <f t="shared" ref="Y350:AA350" si="549">Y351</f>
        <v>0</v>
      </c>
      <c r="Z350" s="99">
        <f t="shared" si="549"/>
        <v>0</v>
      </c>
      <c r="AA350" s="99">
        <f t="shared" si="549"/>
        <v>0</v>
      </c>
      <c r="AB350" s="99">
        <f t="shared" si="527"/>
        <v>140000</v>
      </c>
      <c r="AC350" s="99">
        <f t="shared" si="528"/>
        <v>140000</v>
      </c>
      <c r="AD350" s="99">
        <f t="shared" si="529"/>
        <v>140000</v>
      </c>
    </row>
    <row r="351" spans="1:30" ht="26.4">
      <c r="A351" s="74" t="s">
        <v>96</v>
      </c>
      <c r="B351" s="1" t="s">
        <v>40</v>
      </c>
      <c r="C351" s="1" t="s">
        <v>30</v>
      </c>
      <c r="D351" s="1" t="s">
        <v>3</v>
      </c>
      <c r="E351" s="1" t="s">
        <v>20</v>
      </c>
      <c r="F351" s="71" t="s">
        <v>374</v>
      </c>
      <c r="G351" s="71" t="s">
        <v>140</v>
      </c>
      <c r="H351" s="1" t="s">
        <v>390</v>
      </c>
      <c r="I351" s="72" t="s">
        <v>93</v>
      </c>
      <c r="J351" s="99">
        <v>140000</v>
      </c>
      <c r="K351" s="99">
        <v>140000</v>
      </c>
      <c r="L351" s="99">
        <v>140000</v>
      </c>
      <c r="M351" s="99"/>
      <c r="N351" s="99"/>
      <c r="O351" s="99"/>
      <c r="P351" s="99">
        <f t="shared" si="535"/>
        <v>140000</v>
      </c>
      <c r="Q351" s="99">
        <f t="shared" si="536"/>
        <v>140000</v>
      </c>
      <c r="R351" s="99">
        <f t="shared" si="537"/>
        <v>140000</v>
      </c>
      <c r="S351" s="99"/>
      <c r="T351" s="99"/>
      <c r="U351" s="99"/>
      <c r="V351" s="99">
        <f t="shared" si="523"/>
        <v>140000</v>
      </c>
      <c r="W351" s="99">
        <f t="shared" si="524"/>
        <v>140000</v>
      </c>
      <c r="X351" s="99">
        <f t="shared" si="525"/>
        <v>140000</v>
      </c>
      <c r="Y351" s="99"/>
      <c r="Z351" s="99"/>
      <c r="AA351" s="99"/>
      <c r="AB351" s="99">
        <f t="shared" si="527"/>
        <v>140000</v>
      </c>
      <c r="AC351" s="99">
        <f t="shared" si="528"/>
        <v>140000</v>
      </c>
      <c r="AD351" s="99">
        <f t="shared" si="529"/>
        <v>140000</v>
      </c>
    </row>
    <row r="352" spans="1:30">
      <c r="A352" s="74"/>
      <c r="B352" s="1"/>
      <c r="C352" s="1"/>
      <c r="D352" s="1"/>
      <c r="E352" s="1"/>
      <c r="F352" s="1"/>
      <c r="G352" s="71"/>
      <c r="H352" s="1"/>
      <c r="I352" s="72"/>
      <c r="J352" s="99"/>
      <c r="K352" s="99"/>
      <c r="L352" s="99"/>
      <c r="M352" s="99"/>
      <c r="N352" s="99"/>
      <c r="O352" s="99"/>
      <c r="P352" s="99"/>
      <c r="Q352" s="99"/>
      <c r="R352" s="99"/>
      <c r="S352" s="99"/>
      <c r="T352" s="99"/>
      <c r="U352" s="99"/>
      <c r="V352" s="99"/>
      <c r="W352" s="99"/>
      <c r="X352" s="99"/>
      <c r="Y352" s="99"/>
      <c r="Z352" s="99"/>
      <c r="AA352" s="99"/>
      <c r="AB352" s="99"/>
      <c r="AC352" s="99"/>
      <c r="AD352" s="99"/>
    </row>
    <row r="353" spans="1:30" s="310" customFormat="1" ht="15.6">
      <c r="A353" s="308" t="s">
        <v>4</v>
      </c>
      <c r="B353" s="119" t="s">
        <v>40</v>
      </c>
      <c r="C353" s="28" t="s">
        <v>19</v>
      </c>
      <c r="D353" s="28"/>
      <c r="E353" s="28"/>
      <c r="F353" s="28"/>
      <c r="G353" s="120"/>
      <c r="H353" s="120"/>
      <c r="I353" s="121"/>
      <c r="J353" s="309">
        <f t="shared" ref="J353:O353" si="550">J377</f>
        <v>4773000</v>
      </c>
      <c r="K353" s="309">
        <f t="shared" si="550"/>
        <v>4773000</v>
      </c>
      <c r="L353" s="309">
        <f t="shared" si="550"/>
        <v>4773000</v>
      </c>
      <c r="M353" s="309">
        <f t="shared" si="550"/>
        <v>0</v>
      </c>
      <c r="N353" s="309">
        <f t="shared" si="550"/>
        <v>0</v>
      </c>
      <c r="O353" s="309">
        <f t="shared" si="550"/>
        <v>0</v>
      </c>
      <c r="P353" s="309">
        <f t="shared" si="535"/>
        <v>4773000</v>
      </c>
      <c r="Q353" s="309">
        <f t="shared" si="536"/>
        <v>4773000</v>
      </c>
      <c r="R353" s="309">
        <f t="shared" si="537"/>
        <v>4773000</v>
      </c>
      <c r="S353" s="309">
        <f>S377</f>
        <v>0</v>
      </c>
      <c r="T353" s="309">
        <f>T377</f>
        <v>0</v>
      </c>
      <c r="U353" s="309">
        <f>U377</f>
        <v>0</v>
      </c>
      <c r="V353" s="309">
        <f>P353+S353</f>
        <v>4773000</v>
      </c>
      <c r="W353" s="309">
        <f>Q353+T353</f>
        <v>4773000</v>
      </c>
      <c r="X353" s="309">
        <f>R353+U353</f>
        <v>4773000</v>
      </c>
      <c r="Y353" s="309">
        <f>Y365+Y377+Y354</f>
        <v>40324882</v>
      </c>
      <c r="Z353" s="309">
        <f t="shared" ref="Z353:AA353" si="551">Z365+Z377+Z354</f>
        <v>37197328</v>
      </c>
      <c r="AA353" s="309">
        <f t="shared" si="551"/>
        <v>0</v>
      </c>
      <c r="AB353" s="309">
        <f t="shared" ref="AB353:AB382" si="552">V353+Y353</f>
        <v>45097882</v>
      </c>
      <c r="AC353" s="309">
        <f t="shared" ref="AC353:AC382" si="553">W353+Z353</f>
        <v>41970328</v>
      </c>
      <c r="AD353" s="309">
        <f t="shared" ref="AD353:AD382" si="554">X353+AA353</f>
        <v>4773000</v>
      </c>
    </row>
    <row r="354" spans="1:30" s="115" customFormat="1">
      <c r="A354" s="311" t="s">
        <v>50</v>
      </c>
      <c r="B354" s="312" t="s">
        <v>40</v>
      </c>
      <c r="C354" s="15" t="s">
        <v>19</v>
      </c>
      <c r="D354" s="15" t="s">
        <v>20</v>
      </c>
      <c r="E354" s="15"/>
      <c r="F354" s="15"/>
      <c r="G354" s="313"/>
      <c r="H354" s="313"/>
      <c r="I354" s="314"/>
      <c r="J354" s="315"/>
      <c r="K354" s="315"/>
      <c r="L354" s="315"/>
      <c r="M354" s="315"/>
      <c r="N354" s="315"/>
      <c r="O354" s="315"/>
      <c r="P354" s="315"/>
      <c r="Q354" s="315"/>
      <c r="R354" s="315"/>
      <c r="S354" s="315"/>
      <c r="T354" s="315"/>
      <c r="U354" s="315"/>
      <c r="V354" s="315"/>
      <c r="W354" s="315"/>
      <c r="X354" s="315"/>
      <c r="Y354" s="315">
        <f>Y355</f>
        <v>768722</v>
      </c>
      <c r="Z354" s="315">
        <f t="shared" ref="Z354:AA354" si="555">Z355</f>
        <v>0</v>
      </c>
      <c r="AA354" s="315">
        <f t="shared" si="555"/>
        <v>0</v>
      </c>
      <c r="AB354" s="97">
        <f t="shared" ref="AB354" si="556">V354+Y354</f>
        <v>768722</v>
      </c>
      <c r="AC354" s="97">
        <f t="shared" ref="AC354" si="557">W354+Z354</f>
        <v>0</v>
      </c>
      <c r="AD354" s="97">
        <f t="shared" ref="AD354" si="558">X354+AA354</f>
        <v>0</v>
      </c>
    </row>
    <row r="355" spans="1:30" ht="32.25" customHeight="1">
      <c r="A355" s="74" t="s">
        <v>367</v>
      </c>
      <c r="B355" s="62" t="s">
        <v>40</v>
      </c>
      <c r="C355" s="1" t="s">
        <v>19</v>
      </c>
      <c r="D355" s="1" t="s">
        <v>20</v>
      </c>
      <c r="E355" s="1" t="s">
        <v>365</v>
      </c>
      <c r="F355" s="1" t="s">
        <v>68</v>
      </c>
      <c r="G355" s="1" t="s">
        <v>140</v>
      </c>
      <c r="H355" s="1" t="s">
        <v>141</v>
      </c>
      <c r="I355" s="13"/>
      <c r="J355" s="100"/>
      <c r="K355" s="100"/>
      <c r="L355" s="100"/>
      <c r="M355" s="100"/>
      <c r="N355" s="100"/>
      <c r="O355" s="100"/>
      <c r="P355" s="100"/>
      <c r="Q355" s="100"/>
      <c r="R355" s="100"/>
      <c r="S355" s="100"/>
      <c r="T355" s="100"/>
      <c r="U355" s="100"/>
      <c r="V355" s="100"/>
      <c r="W355" s="100"/>
      <c r="X355" s="100"/>
      <c r="Y355" s="100">
        <f>Y360+Y356</f>
        <v>768722</v>
      </c>
      <c r="Z355" s="100">
        <f t="shared" ref="Z355:AA355" si="559">Z360+Z356</f>
        <v>0</v>
      </c>
      <c r="AA355" s="100">
        <f t="shared" si="559"/>
        <v>0</v>
      </c>
      <c r="AB355" s="100">
        <f t="shared" si="552"/>
        <v>768722</v>
      </c>
      <c r="AC355" s="100">
        <f t="shared" si="553"/>
        <v>0</v>
      </c>
      <c r="AD355" s="100">
        <f t="shared" si="554"/>
        <v>0</v>
      </c>
    </row>
    <row r="356" spans="1:30" ht="26.4">
      <c r="A356" s="74" t="s">
        <v>368</v>
      </c>
      <c r="B356" s="62" t="s">
        <v>40</v>
      </c>
      <c r="C356" s="1" t="s">
        <v>19</v>
      </c>
      <c r="D356" s="1" t="s">
        <v>20</v>
      </c>
      <c r="E356" s="1" t="s">
        <v>365</v>
      </c>
      <c r="F356" s="1" t="s">
        <v>68</v>
      </c>
      <c r="G356" s="1" t="s">
        <v>140</v>
      </c>
      <c r="H356" s="1" t="s">
        <v>366</v>
      </c>
      <c r="I356" s="13"/>
      <c r="J356" s="78">
        <f>J363</f>
        <v>0</v>
      </c>
      <c r="K356" s="78">
        <f t="shared" ref="K356:O356" si="560">K363</f>
        <v>0</v>
      </c>
      <c r="L356" s="78">
        <f t="shared" si="560"/>
        <v>0</v>
      </c>
      <c r="M356" s="78">
        <f t="shared" si="560"/>
        <v>0</v>
      </c>
      <c r="N356" s="78">
        <f t="shared" si="560"/>
        <v>0</v>
      </c>
      <c r="O356" s="78">
        <f t="shared" si="560"/>
        <v>0</v>
      </c>
      <c r="P356" s="78">
        <f t="shared" ref="P356" si="561">J356+M356</f>
        <v>0</v>
      </c>
      <c r="Q356" s="78">
        <f t="shared" ref="Q356" si="562">K356+N356</f>
        <v>0</v>
      </c>
      <c r="R356" s="78">
        <f t="shared" ref="R356" si="563">L356+O356</f>
        <v>0</v>
      </c>
      <c r="S356" s="78">
        <f t="shared" ref="S356:U356" si="564">S363</f>
        <v>0</v>
      </c>
      <c r="T356" s="78">
        <f t="shared" si="564"/>
        <v>0</v>
      </c>
      <c r="U356" s="78">
        <f t="shared" si="564"/>
        <v>0</v>
      </c>
      <c r="V356" s="78">
        <f>P356+S356</f>
        <v>0</v>
      </c>
      <c r="W356" s="78">
        <f>Q356+T356</f>
        <v>0</v>
      </c>
      <c r="X356" s="78">
        <f>R356+U356</f>
        <v>0</v>
      </c>
      <c r="Y356" s="78">
        <f>Y357</f>
        <v>40452</v>
      </c>
      <c r="Z356" s="78">
        <f t="shared" ref="Z356:AA358" si="565">Z357</f>
        <v>0</v>
      </c>
      <c r="AA356" s="78">
        <f t="shared" si="565"/>
        <v>0</v>
      </c>
      <c r="AB356" s="78">
        <f t="shared" si="552"/>
        <v>40452</v>
      </c>
      <c r="AC356" s="78">
        <f t="shared" si="553"/>
        <v>0</v>
      </c>
      <c r="AD356" s="78">
        <f t="shared" si="554"/>
        <v>0</v>
      </c>
    </row>
    <row r="357" spans="1:30">
      <c r="A357" s="11" t="s">
        <v>482</v>
      </c>
      <c r="B357" s="62" t="s">
        <v>40</v>
      </c>
      <c r="C357" s="1" t="s">
        <v>19</v>
      </c>
      <c r="D357" s="1" t="s">
        <v>20</v>
      </c>
      <c r="E357" s="1" t="s">
        <v>365</v>
      </c>
      <c r="F357" s="1" t="s">
        <v>68</v>
      </c>
      <c r="G357" s="1" t="s">
        <v>140</v>
      </c>
      <c r="H357" s="1" t="s">
        <v>481</v>
      </c>
      <c r="I357" s="13"/>
      <c r="J357" s="78"/>
      <c r="K357" s="78"/>
      <c r="L357" s="78"/>
      <c r="M357" s="78"/>
      <c r="N357" s="78"/>
      <c r="O357" s="78"/>
      <c r="P357" s="78"/>
      <c r="Q357" s="78"/>
      <c r="R357" s="78"/>
      <c r="S357" s="78"/>
      <c r="T357" s="78"/>
      <c r="U357" s="78"/>
      <c r="V357" s="78"/>
      <c r="W357" s="78"/>
      <c r="X357" s="78"/>
      <c r="Y357" s="78">
        <f>Y358</f>
        <v>40452</v>
      </c>
      <c r="Z357" s="78">
        <f t="shared" si="565"/>
        <v>0</v>
      </c>
      <c r="AA357" s="78">
        <f t="shared" si="565"/>
        <v>0</v>
      </c>
      <c r="AB357" s="78">
        <f t="shared" ref="AB357:AB359" si="566">V357+Y357</f>
        <v>40452</v>
      </c>
      <c r="AC357" s="78">
        <f t="shared" ref="AC357:AC359" si="567">W357+Z357</f>
        <v>0</v>
      </c>
      <c r="AD357" s="78">
        <f t="shared" ref="AD357:AD359" si="568">X357+AA357</f>
        <v>0</v>
      </c>
    </row>
    <row r="358" spans="1:30" ht="26.4">
      <c r="A358" s="7" t="s">
        <v>70</v>
      </c>
      <c r="B358" s="62" t="s">
        <v>40</v>
      </c>
      <c r="C358" s="1" t="s">
        <v>19</v>
      </c>
      <c r="D358" s="1" t="s">
        <v>20</v>
      </c>
      <c r="E358" s="1" t="s">
        <v>365</v>
      </c>
      <c r="F358" s="1" t="s">
        <v>68</v>
      </c>
      <c r="G358" s="1" t="s">
        <v>140</v>
      </c>
      <c r="H358" s="1" t="s">
        <v>481</v>
      </c>
      <c r="I358" s="13" t="s">
        <v>69</v>
      </c>
      <c r="J358" s="78"/>
      <c r="K358" s="78"/>
      <c r="L358" s="78"/>
      <c r="M358" s="78"/>
      <c r="N358" s="78"/>
      <c r="O358" s="78"/>
      <c r="P358" s="78"/>
      <c r="Q358" s="78"/>
      <c r="R358" s="78"/>
      <c r="S358" s="78"/>
      <c r="T358" s="78"/>
      <c r="U358" s="78"/>
      <c r="V358" s="78"/>
      <c r="W358" s="78"/>
      <c r="X358" s="78"/>
      <c r="Y358" s="78">
        <f>Y359</f>
        <v>40452</v>
      </c>
      <c r="Z358" s="78">
        <f t="shared" si="565"/>
        <v>0</v>
      </c>
      <c r="AA358" s="78">
        <f t="shared" si="565"/>
        <v>0</v>
      </c>
      <c r="AB358" s="78">
        <f t="shared" si="566"/>
        <v>40452</v>
      </c>
      <c r="AC358" s="78">
        <f t="shared" si="567"/>
        <v>0</v>
      </c>
      <c r="AD358" s="78">
        <f t="shared" si="568"/>
        <v>0</v>
      </c>
    </row>
    <row r="359" spans="1:30">
      <c r="A359" s="11" t="s">
        <v>73</v>
      </c>
      <c r="B359" s="62" t="s">
        <v>40</v>
      </c>
      <c r="C359" s="1" t="s">
        <v>19</v>
      </c>
      <c r="D359" s="1" t="s">
        <v>20</v>
      </c>
      <c r="E359" s="1" t="s">
        <v>365</v>
      </c>
      <c r="F359" s="1" t="s">
        <v>68</v>
      </c>
      <c r="G359" s="1" t="s">
        <v>140</v>
      </c>
      <c r="H359" s="1" t="s">
        <v>481</v>
      </c>
      <c r="I359" s="13" t="s">
        <v>72</v>
      </c>
      <c r="J359" s="78"/>
      <c r="K359" s="78"/>
      <c r="L359" s="78"/>
      <c r="M359" s="78"/>
      <c r="N359" s="78"/>
      <c r="O359" s="78"/>
      <c r="P359" s="78"/>
      <c r="Q359" s="78"/>
      <c r="R359" s="78"/>
      <c r="S359" s="78"/>
      <c r="T359" s="78"/>
      <c r="U359" s="78"/>
      <c r="V359" s="78"/>
      <c r="W359" s="78"/>
      <c r="X359" s="78"/>
      <c r="Y359" s="78">
        <f>40452</f>
        <v>40452</v>
      </c>
      <c r="Z359" s="78"/>
      <c r="AA359" s="78"/>
      <c r="AB359" s="78">
        <f t="shared" si="566"/>
        <v>40452</v>
      </c>
      <c r="AC359" s="78">
        <f t="shared" si="567"/>
        <v>0</v>
      </c>
      <c r="AD359" s="78">
        <f t="shared" si="568"/>
        <v>0</v>
      </c>
    </row>
    <row r="360" spans="1:30" ht="26.4">
      <c r="A360" s="11" t="s">
        <v>448</v>
      </c>
      <c r="B360" s="62" t="s">
        <v>40</v>
      </c>
      <c r="C360" s="1" t="s">
        <v>19</v>
      </c>
      <c r="D360" s="1" t="s">
        <v>20</v>
      </c>
      <c r="E360" s="1" t="s">
        <v>365</v>
      </c>
      <c r="F360" s="1" t="s">
        <v>68</v>
      </c>
      <c r="G360" s="1" t="s">
        <v>140</v>
      </c>
      <c r="H360" s="1" t="s">
        <v>445</v>
      </c>
      <c r="I360" s="13"/>
      <c r="J360" s="100"/>
      <c r="K360" s="100"/>
      <c r="L360" s="100"/>
      <c r="M360" s="100"/>
      <c r="N360" s="100"/>
      <c r="O360" s="100"/>
      <c r="P360" s="100"/>
      <c r="Q360" s="100"/>
      <c r="R360" s="100"/>
      <c r="S360" s="100"/>
      <c r="T360" s="100"/>
      <c r="U360" s="100"/>
      <c r="V360" s="100"/>
      <c r="W360" s="100"/>
      <c r="X360" s="100"/>
      <c r="Y360" s="100">
        <f>Y361</f>
        <v>728270</v>
      </c>
      <c r="Z360" s="100">
        <f t="shared" ref="Z360:Z362" si="569">Z361</f>
        <v>0</v>
      </c>
      <c r="AA360" s="100">
        <f t="shared" ref="AA360:AA362" si="570">AA361</f>
        <v>0</v>
      </c>
      <c r="AB360" s="100">
        <f t="shared" si="552"/>
        <v>728270</v>
      </c>
      <c r="AC360" s="100">
        <f t="shared" si="553"/>
        <v>0</v>
      </c>
      <c r="AD360" s="100">
        <f t="shared" si="554"/>
        <v>0</v>
      </c>
    </row>
    <row r="361" spans="1:30">
      <c r="A361" s="11" t="s">
        <v>482</v>
      </c>
      <c r="B361" s="62" t="s">
        <v>40</v>
      </c>
      <c r="C361" s="1" t="s">
        <v>19</v>
      </c>
      <c r="D361" s="1" t="s">
        <v>20</v>
      </c>
      <c r="E361" s="1" t="s">
        <v>365</v>
      </c>
      <c r="F361" s="1" t="s">
        <v>68</v>
      </c>
      <c r="G361" s="1" t="s">
        <v>140</v>
      </c>
      <c r="H361" s="1" t="s">
        <v>454</v>
      </c>
      <c r="I361" s="13"/>
      <c r="J361" s="100"/>
      <c r="K361" s="100"/>
      <c r="L361" s="100"/>
      <c r="M361" s="100"/>
      <c r="N361" s="100"/>
      <c r="O361" s="100"/>
      <c r="P361" s="100"/>
      <c r="Q361" s="100"/>
      <c r="R361" s="100"/>
      <c r="S361" s="100"/>
      <c r="T361" s="100"/>
      <c r="U361" s="100"/>
      <c r="V361" s="100"/>
      <c r="W361" s="100"/>
      <c r="X361" s="100"/>
      <c r="Y361" s="100">
        <f>Y362</f>
        <v>728270</v>
      </c>
      <c r="Z361" s="100">
        <f t="shared" si="569"/>
        <v>0</v>
      </c>
      <c r="AA361" s="100">
        <f t="shared" si="570"/>
        <v>0</v>
      </c>
      <c r="AB361" s="100">
        <f t="shared" si="552"/>
        <v>728270</v>
      </c>
      <c r="AC361" s="100">
        <f t="shared" si="553"/>
        <v>0</v>
      </c>
      <c r="AD361" s="100">
        <f t="shared" si="554"/>
        <v>0</v>
      </c>
    </row>
    <row r="362" spans="1:30" ht="26.4">
      <c r="A362" s="7" t="s">
        <v>70</v>
      </c>
      <c r="B362" s="62" t="s">
        <v>40</v>
      </c>
      <c r="C362" s="1" t="s">
        <v>19</v>
      </c>
      <c r="D362" s="1" t="s">
        <v>20</v>
      </c>
      <c r="E362" s="1" t="s">
        <v>365</v>
      </c>
      <c r="F362" s="1" t="s">
        <v>68</v>
      </c>
      <c r="G362" s="1" t="s">
        <v>140</v>
      </c>
      <c r="H362" s="1" t="s">
        <v>454</v>
      </c>
      <c r="I362" s="13" t="s">
        <v>69</v>
      </c>
      <c r="J362" s="100"/>
      <c r="K362" s="100"/>
      <c r="L362" s="100"/>
      <c r="M362" s="100"/>
      <c r="N362" s="100"/>
      <c r="O362" s="100"/>
      <c r="P362" s="100"/>
      <c r="Q362" s="100"/>
      <c r="R362" s="100"/>
      <c r="S362" s="100"/>
      <c r="T362" s="100"/>
      <c r="U362" s="100"/>
      <c r="V362" s="100"/>
      <c r="W362" s="100"/>
      <c r="X362" s="100"/>
      <c r="Y362" s="100">
        <f>Y363</f>
        <v>728270</v>
      </c>
      <c r="Z362" s="100">
        <f t="shared" si="569"/>
        <v>0</v>
      </c>
      <c r="AA362" s="100">
        <f t="shared" si="570"/>
        <v>0</v>
      </c>
      <c r="AB362" s="100">
        <f t="shared" si="552"/>
        <v>728270</v>
      </c>
      <c r="AC362" s="100">
        <f t="shared" si="553"/>
        <v>0</v>
      </c>
      <c r="AD362" s="100">
        <f t="shared" si="554"/>
        <v>0</v>
      </c>
    </row>
    <row r="363" spans="1:30">
      <c r="A363" s="11" t="s">
        <v>73</v>
      </c>
      <c r="B363" s="62" t="s">
        <v>40</v>
      </c>
      <c r="C363" s="1" t="s">
        <v>19</v>
      </c>
      <c r="D363" s="1" t="s">
        <v>20</v>
      </c>
      <c r="E363" s="1" t="s">
        <v>365</v>
      </c>
      <c r="F363" s="1" t="s">
        <v>68</v>
      </c>
      <c r="G363" s="1" t="s">
        <v>140</v>
      </c>
      <c r="H363" s="1" t="s">
        <v>454</v>
      </c>
      <c r="I363" s="13" t="s">
        <v>72</v>
      </c>
      <c r="J363" s="100"/>
      <c r="K363" s="100"/>
      <c r="L363" s="100"/>
      <c r="M363" s="100"/>
      <c r="N363" s="100"/>
      <c r="O363" s="100"/>
      <c r="P363" s="100"/>
      <c r="Q363" s="100"/>
      <c r="R363" s="100"/>
      <c r="S363" s="100"/>
      <c r="T363" s="100"/>
      <c r="U363" s="100"/>
      <c r="V363" s="100"/>
      <c r="W363" s="100"/>
      <c r="X363" s="100"/>
      <c r="Y363" s="100">
        <v>728270</v>
      </c>
      <c r="Z363" s="100"/>
      <c r="AA363" s="100"/>
      <c r="AB363" s="100">
        <f t="shared" si="552"/>
        <v>728270</v>
      </c>
      <c r="AC363" s="100">
        <f t="shared" si="553"/>
        <v>0</v>
      </c>
      <c r="AD363" s="100">
        <f t="shared" si="554"/>
        <v>0</v>
      </c>
    </row>
    <row r="364" spans="1:30">
      <c r="A364" s="343"/>
      <c r="B364" s="344"/>
      <c r="C364" s="1"/>
      <c r="D364" s="1"/>
      <c r="E364" s="1"/>
      <c r="F364" s="1"/>
      <c r="G364" s="71"/>
      <c r="H364" s="71"/>
      <c r="I364" s="72"/>
      <c r="J364" s="116"/>
      <c r="K364" s="116"/>
      <c r="L364" s="116"/>
      <c r="M364" s="116"/>
      <c r="N364" s="116"/>
      <c r="O364" s="116"/>
      <c r="P364" s="116"/>
      <c r="Q364" s="116"/>
      <c r="R364" s="116"/>
      <c r="S364" s="116"/>
      <c r="T364" s="116"/>
      <c r="U364" s="116"/>
      <c r="V364" s="116"/>
      <c r="W364" s="116"/>
      <c r="X364" s="116"/>
      <c r="Y364" s="116"/>
      <c r="Z364" s="116"/>
      <c r="AA364" s="116"/>
      <c r="AB364" s="116"/>
      <c r="AC364" s="116"/>
      <c r="AD364" s="116"/>
    </row>
    <row r="365" spans="1:30" s="115" customFormat="1">
      <c r="A365" s="337" t="s">
        <v>67</v>
      </c>
      <c r="B365" s="312" t="s">
        <v>40</v>
      </c>
      <c r="C365" s="15" t="s">
        <v>19</v>
      </c>
      <c r="D365" s="15" t="s">
        <v>17</v>
      </c>
      <c r="E365" s="15"/>
      <c r="F365" s="15"/>
      <c r="G365" s="313"/>
      <c r="H365" s="313"/>
      <c r="I365" s="314"/>
      <c r="J365" s="315"/>
      <c r="K365" s="315"/>
      <c r="L365" s="315"/>
      <c r="M365" s="315"/>
      <c r="N365" s="315"/>
      <c r="O365" s="315"/>
      <c r="P365" s="315"/>
      <c r="Q365" s="315"/>
      <c r="R365" s="315"/>
      <c r="S365" s="315"/>
      <c r="T365" s="315"/>
      <c r="U365" s="315"/>
      <c r="V365" s="315"/>
      <c r="W365" s="315"/>
      <c r="X365" s="315"/>
      <c r="Y365" s="315">
        <f>Y366</f>
        <v>41907124</v>
      </c>
      <c r="Z365" s="315">
        <f t="shared" ref="Z365:AA365" si="571">Z366</f>
        <v>37197328</v>
      </c>
      <c r="AA365" s="315">
        <f t="shared" si="571"/>
        <v>0</v>
      </c>
      <c r="AB365" s="315">
        <f>V365+Y365</f>
        <v>41907124</v>
      </c>
      <c r="AC365" s="315">
        <f t="shared" ref="AC365:AC375" si="572">W365+Z365</f>
        <v>37197328</v>
      </c>
      <c r="AD365" s="315">
        <f t="shared" ref="AD365:AD375" si="573">X365+AA365</f>
        <v>0</v>
      </c>
    </row>
    <row r="366" spans="1:30" s="310" customFormat="1" ht="26.4">
      <c r="A366" s="106" t="s">
        <v>349</v>
      </c>
      <c r="B366" s="62" t="s">
        <v>40</v>
      </c>
      <c r="C366" s="1" t="s">
        <v>19</v>
      </c>
      <c r="D366" s="1" t="s">
        <v>17</v>
      </c>
      <c r="E366" s="1" t="s">
        <v>3</v>
      </c>
      <c r="F366" s="1" t="s">
        <v>68</v>
      </c>
      <c r="G366" s="1" t="s">
        <v>140</v>
      </c>
      <c r="H366" s="1" t="s">
        <v>141</v>
      </c>
      <c r="I366" s="13"/>
      <c r="J366" s="309"/>
      <c r="K366" s="309"/>
      <c r="L366" s="309"/>
      <c r="M366" s="309"/>
      <c r="N366" s="309"/>
      <c r="O366" s="309"/>
      <c r="P366" s="309"/>
      <c r="Q366" s="309"/>
      <c r="R366" s="309"/>
      <c r="S366" s="309"/>
      <c r="T366" s="309"/>
      <c r="U366" s="309"/>
      <c r="V366" s="309"/>
      <c r="W366" s="309"/>
      <c r="X366" s="309"/>
      <c r="Y366" s="338">
        <f>Y367+Y370+Y373</f>
        <v>41907124</v>
      </c>
      <c r="Z366" s="338">
        <f t="shared" ref="Z366:AA366" si="574">Z367+Z370+Z373</f>
        <v>37197328</v>
      </c>
      <c r="AA366" s="338">
        <f t="shared" si="574"/>
        <v>0</v>
      </c>
      <c r="AB366" s="338">
        <f t="shared" ref="AB366:AB375" si="575">V366+Y366</f>
        <v>41907124</v>
      </c>
      <c r="AC366" s="338">
        <f>W366+Z366</f>
        <v>37197328</v>
      </c>
      <c r="AD366" s="338">
        <f t="shared" si="573"/>
        <v>0</v>
      </c>
    </row>
    <row r="367" spans="1:30" s="310" customFormat="1" ht="15.6">
      <c r="A367" s="11" t="s">
        <v>211</v>
      </c>
      <c r="B367" s="62" t="s">
        <v>40</v>
      </c>
      <c r="C367" s="1" t="s">
        <v>19</v>
      </c>
      <c r="D367" s="1" t="s">
        <v>17</v>
      </c>
      <c r="E367" s="1" t="s">
        <v>3</v>
      </c>
      <c r="F367" s="1" t="s">
        <v>68</v>
      </c>
      <c r="G367" s="1" t="s">
        <v>140</v>
      </c>
      <c r="H367" s="1" t="s">
        <v>212</v>
      </c>
      <c r="I367" s="13"/>
      <c r="J367" s="309"/>
      <c r="K367" s="309"/>
      <c r="L367" s="309"/>
      <c r="M367" s="309"/>
      <c r="N367" s="309"/>
      <c r="O367" s="309"/>
      <c r="P367" s="309"/>
      <c r="Q367" s="309"/>
      <c r="R367" s="309"/>
      <c r="S367" s="309"/>
      <c r="T367" s="309"/>
      <c r="U367" s="309"/>
      <c r="V367" s="309"/>
      <c r="W367" s="309"/>
      <c r="X367" s="309"/>
      <c r="Y367" s="338">
        <f>Y368</f>
        <v>5750000</v>
      </c>
      <c r="Z367" s="338">
        <f t="shared" ref="Z367:AA368" si="576">Z368</f>
        <v>0</v>
      </c>
      <c r="AA367" s="338">
        <f t="shared" si="576"/>
        <v>0</v>
      </c>
      <c r="AB367" s="338">
        <f t="shared" si="575"/>
        <v>5750000</v>
      </c>
      <c r="AC367" s="338">
        <f t="shared" si="572"/>
        <v>0</v>
      </c>
      <c r="AD367" s="338">
        <f t="shared" si="573"/>
        <v>0</v>
      </c>
    </row>
    <row r="368" spans="1:30" s="310" customFormat="1" ht="26.4">
      <c r="A368" s="7" t="s">
        <v>70</v>
      </c>
      <c r="B368" s="62" t="s">
        <v>40</v>
      </c>
      <c r="C368" s="1" t="s">
        <v>19</v>
      </c>
      <c r="D368" s="1" t="s">
        <v>17</v>
      </c>
      <c r="E368" s="1" t="s">
        <v>3</v>
      </c>
      <c r="F368" s="1" t="s">
        <v>68</v>
      </c>
      <c r="G368" s="1" t="s">
        <v>140</v>
      </c>
      <c r="H368" s="1" t="s">
        <v>212</v>
      </c>
      <c r="I368" s="13" t="s">
        <v>69</v>
      </c>
      <c r="J368" s="309"/>
      <c r="K368" s="309"/>
      <c r="L368" s="309"/>
      <c r="M368" s="309"/>
      <c r="N368" s="309"/>
      <c r="O368" s="309"/>
      <c r="P368" s="309"/>
      <c r="Q368" s="309"/>
      <c r="R368" s="309"/>
      <c r="S368" s="309"/>
      <c r="T368" s="309"/>
      <c r="U368" s="309"/>
      <c r="V368" s="309"/>
      <c r="W368" s="309"/>
      <c r="X368" s="309"/>
      <c r="Y368" s="338">
        <f>Y369</f>
        <v>5750000</v>
      </c>
      <c r="Z368" s="338">
        <f t="shared" si="576"/>
        <v>0</v>
      </c>
      <c r="AA368" s="338">
        <f t="shared" si="576"/>
        <v>0</v>
      </c>
      <c r="AB368" s="338">
        <f t="shared" si="575"/>
        <v>5750000</v>
      </c>
      <c r="AC368" s="338">
        <f t="shared" si="572"/>
        <v>0</v>
      </c>
      <c r="AD368" s="338">
        <f t="shared" si="573"/>
        <v>0</v>
      </c>
    </row>
    <row r="369" spans="1:30" s="310" customFormat="1" ht="15.6">
      <c r="A369" s="11" t="s">
        <v>73</v>
      </c>
      <c r="B369" s="62" t="s">
        <v>40</v>
      </c>
      <c r="C369" s="1" t="s">
        <v>19</v>
      </c>
      <c r="D369" s="1" t="s">
        <v>17</v>
      </c>
      <c r="E369" s="1" t="s">
        <v>3</v>
      </c>
      <c r="F369" s="1" t="s">
        <v>68</v>
      </c>
      <c r="G369" s="1" t="s">
        <v>140</v>
      </c>
      <c r="H369" s="1" t="s">
        <v>212</v>
      </c>
      <c r="I369" s="13" t="s">
        <v>72</v>
      </c>
      <c r="J369" s="309"/>
      <c r="K369" s="309"/>
      <c r="L369" s="309"/>
      <c r="M369" s="309"/>
      <c r="N369" s="309"/>
      <c r="O369" s="309"/>
      <c r="P369" s="309"/>
      <c r="Q369" s="309"/>
      <c r="R369" s="309"/>
      <c r="S369" s="309"/>
      <c r="T369" s="309"/>
      <c r="U369" s="309"/>
      <c r="V369" s="309"/>
      <c r="W369" s="309"/>
      <c r="X369" s="309"/>
      <c r="Y369" s="98">
        <v>5750000</v>
      </c>
      <c r="Z369" s="338"/>
      <c r="AA369" s="338"/>
      <c r="AB369" s="338">
        <f t="shared" si="575"/>
        <v>5750000</v>
      </c>
      <c r="AC369" s="338">
        <f t="shared" si="572"/>
        <v>0</v>
      </c>
      <c r="AD369" s="338">
        <f t="shared" si="573"/>
        <v>0</v>
      </c>
    </row>
    <row r="370" spans="1:30" s="310" customFormat="1" ht="39.6">
      <c r="A370" s="300" t="s">
        <v>427</v>
      </c>
      <c r="B370" s="334" t="s">
        <v>40</v>
      </c>
      <c r="C370" s="1" t="s">
        <v>19</v>
      </c>
      <c r="D370" s="1" t="s">
        <v>17</v>
      </c>
      <c r="E370" s="267" t="s">
        <v>3</v>
      </c>
      <c r="F370" s="267" t="s">
        <v>68</v>
      </c>
      <c r="G370" s="267" t="s">
        <v>140</v>
      </c>
      <c r="H370" s="267" t="s">
        <v>426</v>
      </c>
      <c r="I370" s="268"/>
      <c r="J370" s="309"/>
      <c r="K370" s="309"/>
      <c r="L370" s="309"/>
      <c r="M370" s="309"/>
      <c r="N370" s="309"/>
      <c r="O370" s="309"/>
      <c r="P370" s="309"/>
      <c r="Q370" s="309"/>
      <c r="R370" s="309"/>
      <c r="S370" s="309"/>
      <c r="T370" s="309"/>
      <c r="U370" s="309"/>
      <c r="V370" s="309"/>
      <c r="W370" s="309"/>
      <c r="X370" s="309"/>
      <c r="Y370" s="338">
        <f>Y371</f>
        <v>3959898</v>
      </c>
      <c r="Z370" s="338">
        <f t="shared" ref="Z370:AA371" si="577">Z371</f>
        <v>0</v>
      </c>
      <c r="AA370" s="338">
        <f t="shared" si="577"/>
        <v>0</v>
      </c>
      <c r="AB370" s="338">
        <f t="shared" si="575"/>
        <v>3959898</v>
      </c>
      <c r="AC370" s="338">
        <f t="shared" si="572"/>
        <v>0</v>
      </c>
      <c r="AD370" s="338">
        <f t="shared" si="573"/>
        <v>0</v>
      </c>
    </row>
    <row r="371" spans="1:30" s="310" customFormat="1" ht="26.4">
      <c r="A371" s="335" t="s">
        <v>70</v>
      </c>
      <c r="B371" s="334" t="s">
        <v>40</v>
      </c>
      <c r="C371" s="1" t="s">
        <v>19</v>
      </c>
      <c r="D371" s="1" t="s">
        <v>17</v>
      </c>
      <c r="E371" s="267" t="s">
        <v>3</v>
      </c>
      <c r="F371" s="267" t="s">
        <v>68</v>
      </c>
      <c r="G371" s="267" t="s">
        <v>140</v>
      </c>
      <c r="H371" s="267" t="s">
        <v>426</v>
      </c>
      <c r="I371" s="268" t="s">
        <v>69</v>
      </c>
      <c r="J371" s="309"/>
      <c r="K371" s="309"/>
      <c r="L371" s="309"/>
      <c r="M371" s="309"/>
      <c r="N371" s="309"/>
      <c r="O371" s="309"/>
      <c r="P371" s="309"/>
      <c r="Q371" s="309"/>
      <c r="R371" s="309"/>
      <c r="S371" s="309"/>
      <c r="T371" s="309"/>
      <c r="U371" s="309"/>
      <c r="V371" s="309"/>
      <c r="W371" s="309"/>
      <c r="X371" s="309"/>
      <c r="Y371" s="338">
        <f>Y372</f>
        <v>3959898</v>
      </c>
      <c r="Z371" s="338">
        <f t="shared" si="577"/>
        <v>0</v>
      </c>
      <c r="AA371" s="338">
        <f t="shared" si="577"/>
        <v>0</v>
      </c>
      <c r="AB371" s="338">
        <f t="shared" si="575"/>
        <v>3959898</v>
      </c>
      <c r="AC371" s="338">
        <f t="shared" si="572"/>
        <v>0</v>
      </c>
      <c r="AD371" s="338">
        <f t="shared" si="573"/>
        <v>0</v>
      </c>
    </row>
    <row r="372" spans="1:30" s="310" customFormat="1" ht="15.6">
      <c r="A372" s="300" t="s">
        <v>73</v>
      </c>
      <c r="B372" s="334" t="s">
        <v>40</v>
      </c>
      <c r="C372" s="1" t="s">
        <v>19</v>
      </c>
      <c r="D372" s="1" t="s">
        <v>17</v>
      </c>
      <c r="E372" s="267" t="s">
        <v>3</v>
      </c>
      <c r="F372" s="267" t="s">
        <v>68</v>
      </c>
      <c r="G372" s="267" t="s">
        <v>140</v>
      </c>
      <c r="H372" s="267" t="s">
        <v>426</v>
      </c>
      <c r="I372" s="268" t="s">
        <v>72</v>
      </c>
      <c r="J372" s="309"/>
      <c r="K372" s="309"/>
      <c r="L372" s="309"/>
      <c r="M372" s="309"/>
      <c r="N372" s="309"/>
      <c r="O372" s="309"/>
      <c r="P372" s="309"/>
      <c r="Q372" s="309"/>
      <c r="R372" s="309"/>
      <c r="S372" s="309"/>
      <c r="T372" s="309"/>
      <c r="U372" s="309"/>
      <c r="V372" s="309"/>
      <c r="W372" s="309"/>
      <c r="X372" s="309"/>
      <c r="Y372" s="98">
        <v>3959898</v>
      </c>
      <c r="Z372" s="338"/>
      <c r="AA372" s="338"/>
      <c r="AB372" s="338">
        <f t="shared" si="575"/>
        <v>3959898</v>
      </c>
      <c r="AC372" s="338">
        <f t="shared" si="572"/>
        <v>0</v>
      </c>
      <c r="AD372" s="338">
        <f t="shared" si="573"/>
        <v>0</v>
      </c>
    </row>
    <row r="373" spans="1:30" s="310" customFormat="1" ht="39.6">
      <c r="A373" s="11" t="s">
        <v>436</v>
      </c>
      <c r="B373" s="62" t="s">
        <v>40</v>
      </c>
      <c r="C373" s="1" t="s">
        <v>19</v>
      </c>
      <c r="D373" s="1" t="s">
        <v>17</v>
      </c>
      <c r="E373" s="1" t="s">
        <v>3</v>
      </c>
      <c r="F373" s="1" t="s">
        <v>68</v>
      </c>
      <c r="G373" s="1" t="s">
        <v>140</v>
      </c>
      <c r="H373" s="1" t="s">
        <v>383</v>
      </c>
      <c r="I373" s="13"/>
      <c r="J373" s="309"/>
      <c r="K373" s="309"/>
      <c r="L373" s="309"/>
      <c r="M373" s="309"/>
      <c r="N373" s="309"/>
      <c r="O373" s="309"/>
      <c r="P373" s="309"/>
      <c r="Q373" s="309"/>
      <c r="R373" s="309"/>
      <c r="S373" s="309"/>
      <c r="T373" s="309"/>
      <c r="U373" s="309"/>
      <c r="V373" s="309"/>
      <c r="W373" s="309"/>
      <c r="X373" s="309"/>
      <c r="Y373" s="338">
        <f>Y374</f>
        <v>32197226</v>
      </c>
      <c r="Z373" s="338">
        <f t="shared" ref="Z373:AA374" si="578">Z374</f>
        <v>37197328</v>
      </c>
      <c r="AA373" s="338">
        <f t="shared" si="578"/>
        <v>0</v>
      </c>
      <c r="AB373" s="338">
        <f t="shared" si="575"/>
        <v>32197226</v>
      </c>
      <c r="AC373" s="338">
        <f t="shared" si="572"/>
        <v>37197328</v>
      </c>
      <c r="AD373" s="338">
        <f t="shared" si="573"/>
        <v>0</v>
      </c>
    </row>
    <row r="374" spans="1:30" s="310" customFormat="1" ht="26.4">
      <c r="A374" s="7" t="s">
        <v>70</v>
      </c>
      <c r="B374" s="62" t="s">
        <v>40</v>
      </c>
      <c r="C374" s="1" t="s">
        <v>19</v>
      </c>
      <c r="D374" s="1" t="s">
        <v>17</v>
      </c>
      <c r="E374" s="1" t="s">
        <v>3</v>
      </c>
      <c r="F374" s="1" t="s">
        <v>68</v>
      </c>
      <c r="G374" s="1" t="s">
        <v>140</v>
      </c>
      <c r="H374" s="1" t="s">
        <v>383</v>
      </c>
      <c r="I374" s="13" t="s">
        <v>69</v>
      </c>
      <c r="J374" s="309"/>
      <c r="K374" s="309"/>
      <c r="L374" s="309"/>
      <c r="M374" s="309"/>
      <c r="N374" s="309"/>
      <c r="O374" s="309"/>
      <c r="P374" s="309"/>
      <c r="Q374" s="309"/>
      <c r="R374" s="309"/>
      <c r="S374" s="309"/>
      <c r="T374" s="309"/>
      <c r="U374" s="309"/>
      <c r="V374" s="309"/>
      <c r="W374" s="309"/>
      <c r="X374" s="309"/>
      <c r="Y374" s="338">
        <f>Y375</f>
        <v>32197226</v>
      </c>
      <c r="Z374" s="338">
        <f t="shared" si="578"/>
        <v>37197328</v>
      </c>
      <c r="AA374" s="338">
        <f t="shared" si="578"/>
        <v>0</v>
      </c>
      <c r="AB374" s="338">
        <f t="shared" si="575"/>
        <v>32197226</v>
      </c>
      <c r="AC374" s="338">
        <f t="shared" si="572"/>
        <v>37197328</v>
      </c>
      <c r="AD374" s="338">
        <f t="shared" si="573"/>
        <v>0</v>
      </c>
    </row>
    <row r="375" spans="1:30" s="310" customFormat="1" ht="15.6">
      <c r="A375" s="11" t="s">
        <v>73</v>
      </c>
      <c r="B375" s="62" t="s">
        <v>40</v>
      </c>
      <c r="C375" s="1" t="s">
        <v>19</v>
      </c>
      <c r="D375" s="1" t="s">
        <v>17</v>
      </c>
      <c r="E375" s="1" t="s">
        <v>3</v>
      </c>
      <c r="F375" s="1" t="s">
        <v>68</v>
      </c>
      <c r="G375" s="1" t="s">
        <v>140</v>
      </c>
      <c r="H375" s="1" t="s">
        <v>383</v>
      </c>
      <c r="I375" s="13" t="s">
        <v>72</v>
      </c>
      <c r="J375" s="309"/>
      <c r="K375" s="309"/>
      <c r="L375" s="309"/>
      <c r="M375" s="309"/>
      <c r="N375" s="309"/>
      <c r="O375" s="309"/>
      <c r="P375" s="309"/>
      <c r="Q375" s="309"/>
      <c r="R375" s="309"/>
      <c r="S375" s="309"/>
      <c r="T375" s="309"/>
      <c r="U375" s="309"/>
      <c r="V375" s="309"/>
      <c r="W375" s="309"/>
      <c r="X375" s="309"/>
      <c r="Y375" s="98">
        <v>32197226</v>
      </c>
      <c r="Z375" s="98">
        <v>37197328</v>
      </c>
      <c r="AA375" s="338"/>
      <c r="AB375" s="338">
        <f t="shared" si="575"/>
        <v>32197226</v>
      </c>
      <c r="AC375" s="338">
        <f t="shared" si="572"/>
        <v>37197328</v>
      </c>
      <c r="AD375" s="338">
        <f t="shared" si="573"/>
        <v>0</v>
      </c>
    </row>
    <row r="376" spans="1:30" s="310" customFormat="1" ht="15.6">
      <c r="A376" s="308"/>
      <c r="B376" s="119"/>
      <c r="C376" s="28"/>
      <c r="D376" s="28"/>
      <c r="E376" s="28"/>
      <c r="F376" s="28"/>
      <c r="G376" s="120"/>
      <c r="H376" s="120"/>
      <c r="I376" s="121"/>
      <c r="J376" s="309"/>
      <c r="K376" s="309"/>
      <c r="L376" s="309"/>
      <c r="M376" s="309"/>
      <c r="N376" s="309"/>
      <c r="O376" s="309"/>
      <c r="P376" s="309"/>
      <c r="Q376" s="309"/>
      <c r="R376" s="309"/>
      <c r="S376" s="309"/>
      <c r="T376" s="309"/>
      <c r="U376" s="309"/>
      <c r="V376" s="309"/>
      <c r="W376" s="309"/>
      <c r="X376" s="309"/>
      <c r="Y376" s="309"/>
      <c r="Z376" s="309"/>
      <c r="AA376" s="309"/>
      <c r="AB376" s="309"/>
      <c r="AC376" s="309"/>
      <c r="AD376" s="309"/>
    </row>
    <row r="377" spans="1:30" s="115" customFormat="1">
      <c r="A377" s="311" t="s">
        <v>119</v>
      </c>
      <c r="B377" s="312" t="s">
        <v>40</v>
      </c>
      <c r="C377" s="15" t="s">
        <v>19</v>
      </c>
      <c r="D377" s="15" t="s">
        <v>13</v>
      </c>
      <c r="E377" s="15"/>
      <c r="F377" s="15"/>
      <c r="G377" s="313"/>
      <c r="H377" s="313"/>
      <c r="I377" s="314"/>
      <c r="J377" s="315">
        <f t="shared" ref="J377:J381" si="579">J378</f>
        <v>4773000</v>
      </c>
      <c r="K377" s="315">
        <f t="shared" ref="K377:O381" si="580">K378</f>
        <v>4773000</v>
      </c>
      <c r="L377" s="315">
        <f t="shared" si="580"/>
        <v>4773000</v>
      </c>
      <c r="M377" s="315">
        <f t="shared" si="580"/>
        <v>0</v>
      </c>
      <c r="N377" s="315">
        <f t="shared" si="580"/>
        <v>0</v>
      </c>
      <c r="O377" s="315">
        <f t="shared" si="580"/>
        <v>0</v>
      </c>
      <c r="P377" s="315">
        <f t="shared" si="535"/>
        <v>4773000</v>
      </c>
      <c r="Q377" s="315">
        <f t="shared" si="536"/>
        <v>4773000</v>
      </c>
      <c r="R377" s="315">
        <f t="shared" si="537"/>
        <v>4773000</v>
      </c>
      <c r="S377" s="315">
        <f t="shared" ref="S377:U381" si="581">S378</f>
        <v>0</v>
      </c>
      <c r="T377" s="315">
        <f t="shared" si="581"/>
        <v>0</v>
      </c>
      <c r="U377" s="315">
        <f t="shared" si="581"/>
        <v>0</v>
      </c>
      <c r="V377" s="315">
        <f t="shared" ref="V377:X382" si="582">P377+S377</f>
        <v>4773000</v>
      </c>
      <c r="W377" s="315">
        <f t="shared" si="582"/>
        <v>4773000</v>
      </c>
      <c r="X377" s="315">
        <f t="shared" si="582"/>
        <v>4773000</v>
      </c>
      <c r="Y377" s="315">
        <f t="shared" ref="Y377:AA381" si="583">Y378</f>
        <v>-2350964</v>
      </c>
      <c r="Z377" s="315">
        <f t="shared" si="583"/>
        <v>0</v>
      </c>
      <c r="AA377" s="315">
        <f t="shared" si="583"/>
        <v>0</v>
      </c>
      <c r="AB377" s="315">
        <f t="shared" si="552"/>
        <v>2422036</v>
      </c>
      <c r="AC377" s="315">
        <f t="shared" si="553"/>
        <v>4773000</v>
      </c>
      <c r="AD377" s="315">
        <f t="shared" si="554"/>
        <v>4773000</v>
      </c>
    </row>
    <row r="378" spans="1:30" ht="26.4">
      <c r="A378" s="2" t="s">
        <v>348</v>
      </c>
      <c r="B378" s="70" t="s">
        <v>40</v>
      </c>
      <c r="C378" s="1" t="s">
        <v>19</v>
      </c>
      <c r="D378" s="1" t="s">
        <v>13</v>
      </c>
      <c r="E378" s="1" t="s">
        <v>20</v>
      </c>
      <c r="F378" s="1" t="s">
        <v>68</v>
      </c>
      <c r="G378" s="71" t="s">
        <v>140</v>
      </c>
      <c r="H378" s="71" t="s">
        <v>141</v>
      </c>
      <c r="I378" s="72"/>
      <c r="J378" s="99">
        <f t="shared" si="579"/>
        <v>4773000</v>
      </c>
      <c r="K378" s="99">
        <f t="shared" si="580"/>
        <v>4773000</v>
      </c>
      <c r="L378" s="99">
        <f t="shared" si="580"/>
        <v>4773000</v>
      </c>
      <c r="M378" s="99">
        <f t="shared" si="580"/>
        <v>0</v>
      </c>
      <c r="N378" s="99">
        <f t="shared" si="580"/>
        <v>0</v>
      </c>
      <c r="O378" s="99">
        <f t="shared" si="580"/>
        <v>0</v>
      </c>
      <c r="P378" s="99">
        <f t="shared" si="535"/>
        <v>4773000</v>
      </c>
      <c r="Q378" s="99">
        <f t="shared" si="536"/>
        <v>4773000</v>
      </c>
      <c r="R378" s="99">
        <f t="shared" si="537"/>
        <v>4773000</v>
      </c>
      <c r="S378" s="99">
        <f t="shared" si="581"/>
        <v>0</v>
      </c>
      <c r="T378" s="99">
        <f t="shared" si="581"/>
        <v>0</v>
      </c>
      <c r="U378" s="99">
        <f t="shared" si="581"/>
        <v>0</v>
      </c>
      <c r="V378" s="99">
        <f t="shared" si="582"/>
        <v>4773000</v>
      </c>
      <c r="W378" s="99">
        <f t="shared" si="582"/>
        <v>4773000</v>
      </c>
      <c r="X378" s="99">
        <f t="shared" si="582"/>
        <v>4773000</v>
      </c>
      <c r="Y378" s="99">
        <f t="shared" si="583"/>
        <v>-2350964</v>
      </c>
      <c r="Z378" s="99">
        <f t="shared" si="583"/>
        <v>0</v>
      </c>
      <c r="AA378" s="99">
        <f t="shared" si="583"/>
        <v>0</v>
      </c>
      <c r="AB378" s="99">
        <f t="shared" si="552"/>
        <v>2422036</v>
      </c>
      <c r="AC378" s="99">
        <f t="shared" si="553"/>
        <v>4773000</v>
      </c>
      <c r="AD378" s="99">
        <f t="shared" si="554"/>
        <v>4773000</v>
      </c>
    </row>
    <row r="379" spans="1:30" ht="26.4">
      <c r="A379" s="2" t="s">
        <v>136</v>
      </c>
      <c r="B379" s="70" t="s">
        <v>40</v>
      </c>
      <c r="C379" s="1" t="s">
        <v>19</v>
      </c>
      <c r="D379" s="1" t="s">
        <v>13</v>
      </c>
      <c r="E379" s="1" t="s">
        <v>20</v>
      </c>
      <c r="F379" s="1" t="s">
        <v>111</v>
      </c>
      <c r="G379" s="71" t="s">
        <v>68</v>
      </c>
      <c r="H379" s="71" t="s">
        <v>141</v>
      </c>
      <c r="I379" s="72"/>
      <c r="J379" s="99">
        <f t="shared" si="579"/>
        <v>4773000</v>
      </c>
      <c r="K379" s="99">
        <f t="shared" si="580"/>
        <v>4773000</v>
      </c>
      <c r="L379" s="99">
        <f t="shared" si="580"/>
        <v>4773000</v>
      </c>
      <c r="M379" s="99">
        <f t="shared" si="580"/>
        <v>0</v>
      </c>
      <c r="N379" s="99">
        <f t="shared" si="580"/>
        <v>0</v>
      </c>
      <c r="O379" s="99">
        <f t="shared" si="580"/>
        <v>0</v>
      </c>
      <c r="P379" s="99">
        <f t="shared" si="535"/>
        <v>4773000</v>
      </c>
      <c r="Q379" s="99">
        <f t="shared" si="536"/>
        <v>4773000</v>
      </c>
      <c r="R379" s="99">
        <f t="shared" si="537"/>
        <v>4773000</v>
      </c>
      <c r="S379" s="99">
        <f t="shared" si="581"/>
        <v>0</v>
      </c>
      <c r="T379" s="99">
        <f t="shared" si="581"/>
        <v>0</v>
      </c>
      <c r="U379" s="99">
        <f t="shared" si="581"/>
        <v>0</v>
      </c>
      <c r="V379" s="99">
        <f t="shared" si="582"/>
        <v>4773000</v>
      </c>
      <c r="W379" s="99">
        <f t="shared" si="582"/>
        <v>4773000</v>
      </c>
      <c r="X379" s="99">
        <f t="shared" si="582"/>
        <v>4773000</v>
      </c>
      <c r="Y379" s="99">
        <f t="shared" si="583"/>
        <v>-2350964</v>
      </c>
      <c r="Z379" s="99">
        <f t="shared" si="583"/>
        <v>0</v>
      </c>
      <c r="AA379" s="99">
        <f t="shared" si="583"/>
        <v>0</v>
      </c>
      <c r="AB379" s="99">
        <f t="shared" si="552"/>
        <v>2422036</v>
      </c>
      <c r="AC379" s="99">
        <f t="shared" si="553"/>
        <v>4773000</v>
      </c>
      <c r="AD379" s="99">
        <f t="shared" si="554"/>
        <v>4773000</v>
      </c>
    </row>
    <row r="380" spans="1:30" ht="26.4">
      <c r="A380" s="2" t="s">
        <v>137</v>
      </c>
      <c r="B380" s="70" t="s">
        <v>40</v>
      </c>
      <c r="C380" s="1" t="s">
        <v>19</v>
      </c>
      <c r="D380" s="1" t="s">
        <v>13</v>
      </c>
      <c r="E380" s="1" t="s">
        <v>20</v>
      </c>
      <c r="F380" s="1" t="s">
        <v>111</v>
      </c>
      <c r="G380" s="71" t="s">
        <v>68</v>
      </c>
      <c r="H380" s="71" t="s">
        <v>155</v>
      </c>
      <c r="I380" s="72"/>
      <c r="J380" s="99">
        <f t="shared" si="579"/>
        <v>4773000</v>
      </c>
      <c r="K380" s="99">
        <f t="shared" si="580"/>
        <v>4773000</v>
      </c>
      <c r="L380" s="99">
        <f t="shared" si="580"/>
        <v>4773000</v>
      </c>
      <c r="M380" s="99">
        <f t="shared" si="580"/>
        <v>0</v>
      </c>
      <c r="N380" s="99">
        <f t="shared" si="580"/>
        <v>0</v>
      </c>
      <c r="O380" s="99">
        <f t="shared" si="580"/>
        <v>0</v>
      </c>
      <c r="P380" s="99">
        <f t="shared" si="535"/>
        <v>4773000</v>
      </c>
      <c r="Q380" s="99">
        <f t="shared" si="536"/>
        <v>4773000</v>
      </c>
      <c r="R380" s="99">
        <f t="shared" si="537"/>
        <v>4773000</v>
      </c>
      <c r="S380" s="99">
        <f t="shared" si="581"/>
        <v>0</v>
      </c>
      <c r="T380" s="99">
        <f t="shared" si="581"/>
        <v>0</v>
      </c>
      <c r="U380" s="99">
        <f t="shared" si="581"/>
        <v>0</v>
      </c>
      <c r="V380" s="99">
        <f t="shared" si="582"/>
        <v>4773000</v>
      </c>
      <c r="W380" s="99">
        <f t="shared" si="582"/>
        <v>4773000</v>
      </c>
      <c r="X380" s="99">
        <f t="shared" si="582"/>
        <v>4773000</v>
      </c>
      <c r="Y380" s="99">
        <f t="shared" si="583"/>
        <v>-2350964</v>
      </c>
      <c r="Z380" s="99">
        <f t="shared" si="583"/>
        <v>0</v>
      </c>
      <c r="AA380" s="99">
        <f t="shared" si="583"/>
        <v>0</v>
      </c>
      <c r="AB380" s="99">
        <f t="shared" si="552"/>
        <v>2422036</v>
      </c>
      <c r="AC380" s="99">
        <f t="shared" si="553"/>
        <v>4773000</v>
      </c>
      <c r="AD380" s="99">
        <f t="shared" si="554"/>
        <v>4773000</v>
      </c>
    </row>
    <row r="381" spans="1:30" ht="26.4">
      <c r="A381" s="7" t="s">
        <v>70</v>
      </c>
      <c r="B381" s="70" t="s">
        <v>40</v>
      </c>
      <c r="C381" s="1" t="s">
        <v>19</v>
      </c>
      <c r="D381" s="1" t="s">
        <v>13</v>
      </c>
      <c r="E381" s="1" t="s">
        <v>20</v>
      </c>
      <c r="F381" s="1" t="s">
        <v>111</v>
      </c>
      <c r="G381" s="71" t="s">
        <v>68</v>
      </c>
      <c r="H381" s="71" t="s">
        <v>155</v>
      </c>
      <c r="I381" s="72" t="s">
        <v>69</v>
      </c>
      <c r="J381" s="99">
        <f t="shared" si="579"/>
        <v>4773000</v>
      </c>
      <c r="K381" s="99">
        <f t="shared" si="580"/>
        <v>4773000</v>
      </c>
      <c r="L381" s="99">
        <f t="shared" si="580"/>
        <v>4773000</v>
      </c>
      <c r="M381" s="99">
        <f t="shared" si="580"/>
        <v>0</v>
      </c>
      <c r="N381" s="99">
        <f t="shared" si="580"/>
        <v>0</v>
      </c>
      <c r="O381" s="99">
        <f t="shared" si="580"/>
        <v>0</v>
      </c>
      <c r="P381" s="99">
        <f t="shared" si="535"/>
        <v>4773000</v>
      </c>
      <c r="Q381" s="99">
        <f t="shared" si="536"/>
        <v>4773000</v>
      </c>
      <c r="R381" s="99">
        <f t="shared" si="537"/>
        <v>4773000</v>
      </c>
      <c r="S381" s="99">
        <f t="shared" si="581"/>
        <v>0</v>
      </c>
      <c r="T381" s="99">
        <f t="shared" si="581"/>
        <v>0</v>
      </c>
      <c r="U381" s="99">
        <f t="shared" si="581"/>
        <v>0</v>
      </c>
      <c r="V381" s="99">
        <f t="shared" si="582"/>
        <v>4773000</v>
      </c>
      <c r="W381" s="99">
        <f t="shared" si="582"/>
        <v>4773000</v>
      </c>
      <c r="X381" s="99">
        <f t="shared" si="582"/>
        <v>4773000</v>
      </c>
      <c r="Y381" s="99">
        <f t="shared" si="583"/>
        <v>-2350964</v>
      </c>
      <c r="Z381" s="99">
        <f t="shared" si="583"/>
        <v>0</v>
      </c>
      <c r="AA381" s="99">
        <f t="shared" si="583"/>
        <v>0</v>
      </c>
      <c r="AB381" s="99">
        <f t="shared" si="552"/>
        <v>2422036</v>
      </c>
      <c r="AC381" s="99">
        <f t="shared" si="553"/>
        <v>4773000</v>
      </c>
      <c r="AD381" s="99">
        <f t="shared" si="554"/>
        <v>4773000</v>
      </c>
    </row>
    <row r="382" spans="1:30">
      <c r="A382" s="11" t="s">
        <v>73</v>
      </c>
      <c r="B382" s="70" t="s">
        <v>40</v>
      </c>
      <c r="C382" s="1" t="s">
        <v>19</v>
      </c>
      <c r="D382" s="1" t="s">
        <v>13</v>
      </c>
      <c r="E382" s="1" t="s">
        <v>20</v>
      </c>
      <c r="F382" s="1" t="s">
        <v>111</v>
      </c>
      <c r="G382" s="71" t="s">
        <v>68</v>
      </c>
      <c r="H382" s="71" t="s">
        <v>155</v>
      </c>
      <c r="I382" s="72" t="s">
        <v>72</v>
      </c>
      <c r="J382" s="99">
        <v>4773000</v>
      </c>
      <c r="K382" s="99">
        <v>4773000</v>
      </c>
      <c r="L382" s="99">
        <v>4773000</v>
      </c>
      <c r="M382" s="99"/>
      <c r="N382" s="99"/>
      <c r="O382" s="99"/>
      <c r="P382" s="99">
        <f t="shared" si="535"/>
        <v>4773000</v>
      </c>
      <c r="Q382" s="99">
        <f t="shared" si="536"/>
        <v>4773000</v>
      </c>
      <c r="R382" s="99">
        <f t="shared" si="537"/>
        <v>4773000</v>
      </c>
      <c r="S382" s="99"/>
      <c r="T382" s="99"/>
      <c r="U382" s="99"/>
      <c r="V382" s="99">
        <f t="shared" si="582"/>
        <v>4773000</v>
      </c>
      <c r="W382" s="99">
        <f t="shared" si="582"/>
        <v>4773000</v>
      </c>
      <c r="X382" s="99">
        <f t="shared" si="582"/>
        <v>4773000</v>
      </c>
      <c r="Y382" s="99">
        <v>-2350964</v>
      </c>
      <c r="Z382" s="99"/>
      <c r="AA382" s="99"/>
      <c r="AB382" s="99">
        <f t="shared" si="552"/>
        <v>2422036</v>
      </c>
      <c r="AC382" s="99">
        <f t="shared" si="553"/>
        <v>4773000</v>
      </c>
      <c r="AD382" s="99">
        <f t="shared" si="554"/>
        <v>4773000</v>
      </c>
    </row>
    <row r="383" spans="1:30">
      <c r="A383" s="105"/>
      <c r="B383" s="70"/>
      <c r="C383" s="1"/>
      <c r="D383" s="1"/>
      <c r="E383" s="1"/>
      <c r="F383" s="1"/>
      <c r="G383" s="71"/>
      <c r="H383" s="71"/>
      <c r="I383" s="72"/>
      <c r="J383" s="99"/>
      <c r="K383" s="99"/>
      <c r="L383" s="99"/>
      <c r="M383" s="99"/>
      <c r="N383" s="99"/>
      <c r="O383" s="99"/>
      <c r="P383" s="99"/>
      <c r="Q383" s="99"/>
      <c r="R383" s="99"/>
      <c r="S383" s="99"/>
      <c r="T383" s="99"/>
      <c r="U383" s="99"/>
      <c r="V383" s="99"/>
      <c r="W383" s="99"/>
      <c r="X383" s="99"/>
      <c r="Y383" s="99"/>
      <c r="Z383" s="99"/>
      <c r="AA383" s="99"/>
      <c r="AB383" s="99"/>
      <c r="AC383" s="99"/>
      <c r="AD383" s="99"/>
    </row>
    <row r="384" spans="1:30" s="127" customFormat="1" ht="39.6">
      <c r="A384" s="123" t="s">
        <v>308</v>
      </c>
      <c r="B384" s="124" t="s">
        <v>228</v>
      </c>
      <c r="C384" s="132"/>
      <c r="D384" s="132"/>
      <c r="E384" s="132"/>
      <c r="F384" s="132"/>
      <c r="G384" s="132"/>
      <c r="H384" s="125"/>
      <c r="I384" s="133"/>
      <c r="J384" s="126">
        <f t="shared" ref="J384:O384" si="584">J385+J410</f>
        <v>17547000</v>
      </c>
      <c r="K384" s="126">
        <f t="shared" si="584"/>
        <v>17369422.579999998</v>
      </c>
      <c r="L384" s="126">
        <f t="shared" si="584"/>
        <v>17593837.609999999</v>
      </c>
      <c r="M384" s="126">
        <f t="shared" si="584"/>
        <v>0</v>
      </c>
      <c r="N384" s="126">
        <f t="shared" si="584"/>
        <v>0</v>
      </c>
      <c r="O384" s="126">
        <f t="shared" si="584"/>
        <v>0</v>
      </c>
      <c r="P384" s="126">
        <f t="shared" si="535"/>
        <v>17547000</v>
      </c>
      <c r="Q384" s="126">
        <f t="shared" si="536"/>
        <v>17369422.579999998</v>
      </c>
      <c r="R384" s="126">
        <f t="shared" si="537"/>
        <v>17593837.609999999</v>
      </c>
      <c r="S384" s="126">
        <f>S385+S410</f>
        <v>0</v>
      </c>
      <c r="T384" s="126">
        <f>T385+T410</f>
        <v>0</v>
      </c>
      <c r="U384" s="126">
        <f>U385+U410</f>
        <v>0</v>
      </c>
      <c r="V384" s="126">
        <f t="shared" ref="V384:V404" si="585">P384+S384</f>
        <v>17547000</v>
      </c>
      <c r="W384" s="126">
        <f t="shared" ref="W384:W404" si="586">Q384+T384</f>
        <v>17369422.579999998</v>
      </c>
      <c r="X384" s="126">
        <f t="shared" ref="X384:X404" si="587">R384+U384</f>
        <v>17593837.609999999</v>
      </c>
      <c r="Y384" s="126">
        <f>Y385+Y410</f>
        <v>212390</v>
      </c>
      <c r="Z384" s="126">
        <f>Z385+Z410</f>
        <v>0</v>
      </c>
      <c r="AA384" s="126">
        <f>AA385+AA410</f>
        <v>0</v>
      </c>
      <c r="AB384" s="126">
        <f t="shared" ref="AB384:AB404" si="588">V384+Y384</f>
        <v>17759390</v>
      </c>
      <c r="AC384" s="126">
        <f t="shared" ref="AC384:AC404" si="589">W384+Z384</f>
        <v>17369422.579999998</v>
      </c>
      <c r="AD384" s="126">
        <f t="shared" ref="AD384:AD404" si="590">X384+AA384</f>
        <v>17593837.609999999</v>
      </c>
    </row>
    <row r="385" spans="1:30" ht="15.6">
      <c r="A385" s="23" t="s">
        <v>32</v>
      </c>
      <c r="B385" s="119" t="s">
        <v>228</v>
      </c>
      <c r="C385" s="120" t="s">
        <v>20</v>
      </c>
      <c r="D385" s="120"/>
      <c r="E385" s="120"/>
      <c r="F385" s="120"/>
      <c r="G385" s="120"/>
      <c r="H385" s="120"/>
      <c r="I385" s="121"/>
      <c r="J385" s="122">
        <f>J386</f>
        <v>12663000</v>
      </c>
      <c r="K385" s="122">
        <f t="shared" ref="K385:O386" si="591">K386</f>
        <v>12478062.58</v>
      </c>
      <c r="L385" s="122">
        <f t="shared" si="591"/>
        <v>12594823.210000001</v>
      </c>
      <c r="M385" s="122">
        <f t="shared" si="591"/>
        <v>0</v>
      </c>
      <c r="N385" s="122">
        <f t="shared" si="591"/>
        <v>0</v>
      </c>
      <c r="O385" s="122">
        <f t="shared" si="591"/>
        <v>0</v>
      </c>
      <c r="P385" s="122">
        <f t="shared" si="535"/>
        <v>12663000</v>
      </c>
      <c r="Q385" s="122">
        <f t="shared" si="536"/>
        <v>12478062.58</v>
      </c>
      <c r="R385" s="122">
        <f t="shared" si="537"/>
        <v>12594823.210000001</v>
      </c>
      <c r="S385" s="122">
        <f t="shared" ref="S385:U386" si="592">S386</f>
        <v>0</v>
      </c>
      <c r="T385" s="122">
        <f t="shared" si="592"/>
        <v>0</v>
      </c>
      <c r="U385" s="122">
        <f t="shared" si="592"/>
        <v>0</v>
      </c>
      <c r="V385" s="122">
        <f t="shared" si="585"/>
        <v>12663000</v>
      </c>
      <c r="W385" s="122">
        <f t="shared" si="586"/>
        <v>12478062.58</v>
      </c>
      <c r="X385" s="122">
        <f t="shared" si="587"/>
        <v>12594823.210000001</v>
      </c>
      <c r="Y385" s="122">
        <f t="shared" ref="Y385:AA385" si="593">Y386</f>
        <v>62390</v>
      </c>
      <c r="Z385" s="122">
        <f t="shared" si="593"/>
        <v>0</v>
      </c>
      <c r="AA385" s="122">
        <f t="shared" si="593"/>
        <v>0</v>
      </c>
      <c r="AB385" s="122">
        <f t="shared" si="588"/>
        <v>12725390</v>
      </c>
      <c r="AC385" s="122">
        <f t="shared" si="589"/>
        <v>12478062.58</v>
      </c>
      <c r="AD385" s="122">
        <f t="shared" si="590"/>
        <v>12594823.210000001</v>
      </c>
    </row>
    <row r="386" spans="1:30">
      <c r="A386" s="4" t="s">
        <v>1</v>
      </c>
      <c r="B386" s="14" t="s">
        <v>228</v>
      </c>
      <c r="C386" s="14" t="s">
        <v>20</v>
      </c>
      <c r="D386" s="14" t="s">
        <v>48</v>
      </c>
      <c r="E386" s="14"/>
      <c r="F386" s="14"/>
      <c r="G386" s="14"/>
      <c r="H386" s="1"/>
      <c r="I386" s="13"/>
      <c r="J386" s="97">
        <f>J387</f>
        <v>12663000</v>
      </c>
      <c r="K386" s="97">
        <f t="shared" si="591"/>
        <v>12478062.58</v>
      </c>
      <c r="L386" s="97">
        <f t="shared" si="591"/>
        <v>12594823.210000001</v>
      </c>
      <c r="M386" s="97">
        <f t="shared" si="591"/>
        <v>0</v>
      </c>
      <c r="N386" s="97">
        <f t="shared" si="591"/>
        <v>0</v>
      </c>
      <c r="O386" s="97">
        <f t="shared" si="591"/>
        <v>0</v>
      </c>
      <c r="P386" s="97">
        <f t="shared" si="535"/>
        <v>12663000</v>
      </c>
      <c r="Q386" s="97">
        <f t="shared" si="536"/>
        <v>12478062.58</v>
      </c>
      <c r="R386" s="97">
        <f t="shared" si="537"/>
        <v>12594823.210000001</v>
      </c>
      <c r="S386" s="97">
        <f t="shared" si="592"/>
        <v>0</v>
      </c>
      <c r="T386" s="97">
        <f t="shared" si="592"/>
        <v>0</v>
      </c>
      <c r="U386" s="97">
        <f t="shared" si="592"/>
        <v>0</v>
      </c>
      <c r="V386" s="97">
        <f t="shared" si="585"/>
        <v>12663000</v>
      </c>
      <c r="W386" s="97">
        <f t="shared" si="586"/>
        <v>12478062.58</v>
      </c>
      <c r="X386" s="97">
        <f t="shared" si="587"/>
        <v>12594823.210000001</v>
      </c>
      <c r="Y386" s="97">
        <f>Y387+Y405</f>
        <v>62390</v>
      </c>
      <c r="Z386" s="97">
        <f t="shared" ref="Z386:AA386" si="594">Z387+Z405</f>
        <v>0</v>
      </c>
      <c r="AA386" s="97">
        <f t="shared" si="594"/>
        <v>0</v>
      </c>
      <c r="AB386" s="97">
        <f t="shared" si="588"/>
        <v>12725390</v>
      </c>
      <c r="AC386" s="97">
        <f t="shared" si="589"/>
        <v>12478062.58</v>
      </c>
      <c r="AD386" s="97">
        <f t="shared" si="590"/>
        <v>12594823.210000001</v>
      </c>
    </row>
    <row r="387" spans="1:30" ht="26.4">
      <c r="A387" s="2" t="s">
        <v>350</v>
      </c>
      <c r="B387" s="1" t="s">
        <v>228</v>
      </c>
      <c r="C387" s="1" t="s">
        <v>20</v>
      </c>
      <c r="D387" s="1" t="s">
        <v>48</v>
      </c>
      <c r="E387" s="1" t="s">
        <v>14</v>
      </c>
      <c r="F387" s="1" t="s">
        <v>68</v>
      </c>
      <c r="G387" s="1" t="s">
        <v>140</v>
      </c>
      <c r="H387" s="1" t="s">
        <v>141</v>
      </c>
      <c r="I387" s="13"/>
      <c r="J387" s="78">
        <f>J388+J396+J402+J399+J393</f>
        <v>12663000</v>
      </c>
      <c r="K387" s="78">
        <f t="shared" ref="K387:L387" si="595">K388+K396+K402+K399+K393</f>
        <v>12478062.58</v>
      </c>
      <c r="L387" s="78">
        <f t="shared" si="595"/>
        <v>12594823.210000001</v>
      </c>
      <c r="M387" s="78">
        <f t="shared" ref="M387:O387" si="596">M388+M396+M402+M399+M393</f>
        <v>0</v>
      </c>
      <c r="N387" s="78">
        <f t="shared" si="596"/>
        <v>0</v>
      </c>
      <c r="O387" s="78">
        <f t="shared" si="596"/>
        <v>0</v>
      </c>
      <c r="P387" s="78">
        <f t="shared" si="535"/>
        <v>12663000</v>
      </c>
      <c r="Q387" s="78">
        <f t="shared" si="536"/>
        <v>12478062.58</v>
      </c>
      <c r="R387" s="78">
        <f t="shared" si="537"/>
        <v>12594823.210000001</v>
      </c>
      <c r="S387" s="78">
        <f t="shared" ref="S387:U387" si="597">S388+S396+S402+S399+S393</f>
        <v>0</v>
      </c>
      <c r="T387" s="78">
        <f t="shared" si="597"/>
        <v>0</v>
      </c>
      <c r="U387" s="78">
        <f t="shared" si="597"/>
        <v>0</v>
      </c>
      <c r="V387" s="78">
        <f t="shared" si="585"/>
        <v>12663000</v>
      </c>
      <c r="W387" s="78">
        <f t="shared" si="586"/>
        <v>12478062.58</v>
      </c>
      <c r="X387" s="78">
        <f t="shared" si="587"/>
        <v>12594823.210000001</v>
      </c>
      <c r="Y387" s="78">
        <f t="shared" ref="Y387:AA387" si="598">Y388+Y396+Y402+Y399+Y393</f>
        <v>-150000</v>
      </c>
      <c r="Z387" s="78">
        <f t="shared" si="598"/>
        <v>0</v>
      </c>
      <c r="AA387" s="78">
        <f t="shared" si="598"/>
        <v>0</v>
      </c>
      <c r="AB387" s="78">
        <f t="shared" si="588"/>
        <v>12513000</v>
      </c>
      <c r="AC387" s="78">
        <f t="shared" si="589"/>
        <v>12478062.58</v>
      </c>
      <c r="AD387" s="78">
        <f t="shared" si="590"/>
        <v>12594823.210000001</v>
      </c>
    </row>
    <row r="388" spans="1:30" ht="26.4">
      <c r="A388" s="11" t="s">
        <v>85</v>
      </c>
      <c r="B388" s="1" t="s">
        <v>228</v>
      </c>
      <c r="C388" s="1" t="s">
        <v>20</v>
      </c>
      <c r="D388" s="1" t="s">
        <v>48</v>
      </c>
      <c r="E388" s="1" t="s">
        <v>14</v>
      </c>
      <c r="F388" s="1" t="s">
        <v>68</v>
      </c>
      <c r="G388" s="1" t="s">
        <v>140</v>
      </c>
      <c r="H388" s="1" t="s">
        <v>149</v>
      </c>
      <c r="I388" s="13"/>
      <c r="J388" s="78">
        <f>J389+J391</f>
        <v>12071000</v>
      </c>
      <c r="K388" s="78">
        <f t="shared" ref="K388:L388" si="599">K389+K391</f>
        <v>12186062.58</v>
      </c>
      <c r="L388" s="78">
        <f t="shared" si="599"/>
        <v>12302823.210000001</v>
      </c>
      <c r="M388" s="78">
        <f t="shared" ref="M388:O388" si="600">M389+M391</f>
        <v>0</v>
      </c>
      <c r="N388" s="78">
        <f t="shared" si="600"/>
        <v>0</v>
      </c>
      <c r="O388" s="78">
        <f t="shared" si="600"/>
        <v>0</v>
      </c>
      <c r="P388" s="78">
        <f t="shared" si="535"/>
        <v>12071000</v>
      </c>
      <c r="Q388" s="78">
        <f t="shared" si="536"/>
        <v>12186062.58</v>
      </c>
      <c r="R388" s="78">
        <f t="shared" si="537"/>
        <v>12302823.210000001</v>
      </c>
      <c r="S388" s="78">
        <f t="shared" ref="S388:U388" si="601">S389+S391</f>
        <v>0</v>
      </c>
      <c r="T388" s="78">
        <f t="shared" si="601"/>
        <v>0</v>
      </c>
      <c r="U388" s="78">
        <f t="shared" si="601"/>
        <v>0</v>
      </c>
      <c r="V388" s="78">
        <f t="shared" si="585"/>
        <v>12071000</v>
      </c>
      <c r="W388" s="78">
        <f t="shared" si="586"/>
        <v>12186062.58</v>
      </c>
      <c r="X388" s="78">
        <f t="shared" si="587"/>
        <v>12302823.210000001</v>
      </c>
      <c r="Y388" s="78">
        <f t="shared" ref="Y388:AA388" si="602">Y389+Y391</f>
        <v>0</v>
      </c>
      <c r="Z388" s="78">
        <f t="shared" si="602"/>
        <v>0</v>
      </c>
      <c r="AA388" s="78">
        <f t="shared" si="602"/>
        <v>0</v>
      </c>
      <c r="AB388" s="78">
        <f t="shared" si="588"/>
        <v>12071000</v>
      </c>
      <c r="AC388" s="78">
        <f t="shared" si="589"/>
        <v>12186062.58</v>
      </c>
      <c r="AD388" s="78">
        <f t="shared" si="590"/>
        <v>12302823.210000001</v>
      </c>
    </row>
    <row r="389" spans="1:30" ht="39.6">
      <c r="A389" s="74" t="s">
        <v>94</v>
      </c>
      <c r="B389" s="1" t="s">
        <v>228</v>
      </c>
      <c r="C389" s="1" t="s">
        <v>20</v>
      </c>
      <c r="D389" s="1" t="s">
        <v>48</v>
      </c>
      <c r="E389" s="1" t="s">
        <v>14</v>
      </c>
      <c r="F389" s="1" t="s">
        <v>68</v>
      </c>
      <c r="G389" s="1" t="s">
        <v>140</v>
      </c>
      <c r="H389" s="1" t="s">
        <v>149</v>
      </c>
      <c r="I389" s="13" t="s">
        <v>90</v>
      </c>
      <c r="J389" s="78">
        <f>J390</f>
        <v>11831000</v>
      </c>
      <c r="K389" s="78">
        <f t="shared" ref="K389:O389" si="603">K390</f>
        <v>11946062.58</v>
      </c>
      <c r="L389" s="78">
        <f t="shared" si="603"/>
        <v>12062823.210000001</v>
      </c>
      <c r="M389" s="78">
        <f t="shared" si="603"/>
        <v>0</v>
      </c>
      <c r="N389" s="78">
        <f t="shared" si="603"/>
        <v>0</v>
      </c>
      <c r="O389" s="78">
        <f t="shared" si="603"/>
        <v>0</v>
      </c>
      <c r="P389" s="78">
        <f t="shared" si="535"/>
        <v>11831000</v>
      </c>
      <c r="Q389" s="78">
        <f t="shared" si="536"/>
        <v>11946062.58</v>
      </c>
      <c r="R389" s="78">
        <f t="shared" si="537"/>
        <v>12062823.210000001</v>
      </c>
      <c r="S389" s="78">
        <f t="shared" ref="S389:U389" si="604">S390</f>
        <v>0</v>
      </c>
      <c r="T389" s="78">
        <f t="shared" si="604"/>
        <v>0</v>
      </c>
      <c r="U389" s="78">
        <f t="shared" si="604"/>
        <v>0</v>
      </c>
      <c r="V389" s="78">
        <f t="shared" si="585"/>
        <v>11831000</v>
      </c>
      <c r="W389" s="78">
        <f t="shared" si="586"/>
        <v>11946062.58</v>
      </c>
      <c r="X389" s="78">
        <f t="shared" si="587"/>
        <v>12062823.210000001</v>
      </c>
      <c r="Y389" s="78">
        <f t="shared" ref="Y389:AA389" si="605">Y390</f>
        <v>-33930</v>
      </c>
      <c r="Z389" s="78">
        <f t="shared" si="605"/>
        <v>0</v>
      </c>
      <c r="AA389" s="78">
        <f t="shared" si="605"/>
        <v>0</v>
      </c>
      <c r="AB389" s="78">
        <f t="shared" si="588"/>
        <v>11797070</v>
      </c>
      <c r="AC389" s="78">
        <f t="shared" si="589"/>
        <v>11946062.58</v>
      </c>
      <c r="AD389" s="78">
        <f t="shared" si="590"/>
        <v>12062823.210000001</v>
      </c>
    </row>
    <row r="390" spans="1:30">
      <c r="A390" s="74" t="s">
        <v>101</v>
      </c>
      <c r="B390" s="1" t="s">
        <v>228</v>
      </c>
      <c r="C390" s="1" t="s">
        <v>20</v>
      </c>
      <c r="D390" s="1" t="s">
        <v>48</v>
      </c>
      <c r="E390" s="1" t="s">
        <v>14</v>
      </c>
      <c r="F390" s="1" t="s">
        <v>68</v>
      </c>
      <c r="G390" s="1" t="s">
        <v>140</v>
      </c>
      <c r="H390" s="1" t="s">
        <v>149</v>
      </c>
      <c r="I390" s="13" t="s">
        <v>100</v>
      </c>
      <c r="J390" s="78">
        <v>11831000</v>
      </c>
      <c r="K390" s="78">
        <v>11946062.58</v>
      </c>
      <c r="L390" s="78">
        <v>12062823.210000001</v>
      </c>
      <c r="M390" s="78"/>
      <c r="N390" s="78"/>
      <c r="O390" s="78"/>
      <c r="P390" s="78">
        <f t="shared" si="535"/>
        <v>11831000</v>
      </c>
      <c r="Q390" s="78">
        <f t="shared" si="536"/>
        <v>11946062.58</v>
      </c>
      <c r="R390" s="78">
        <f t="shared" si="537"/>
        <v>12062823.210000001</v>
      </c>
      <c r="S390" s="78"/>
      <c r="T390" s="78"/>
      <c r="U390" s="78"/>
      <c r="V390" s="78">
        <f t="shared" si="585"/>
        <v>11831000</v>
      </c>
      <c r="W390" s="78">
        <f t="shared" si="586"/>
        <v>11946062.58</v>
      </c>
      <c r="X390" s="78">
        <f t="shared" si="587"/>
        <v>12062823.210000001</v>
      </c>
      <c r="Y390" s="78">
        <v>-33930</v>
      </c>
      <c r="Z390" s="78"/>
      <c r="AA390" s="78"/>
      <c r="AB390" s="78">
        <f t="shared" si="588"/>
        <v>11797070</v>
      </c>
      <c r="AC390" s="78">
        <f t="shared" si="589"/>
        <v>11946062.58</v>
      </c>
      <c r="AD390" s="78">
        <f t="shared" si="590"/>
        <v>12062823.210000001</v>
      </c>
    </row>
    <row r="391" spans="1:30" ht="26.4">
      <c r="A391" s="75" t="s">
        <v>222</v>
      </c>
      <c r="B391" s="1" t="s">
        <v>228</v>
      </c>
      <c r="C391" s="1" t="s">
        <v>20</v>
      </c>
      <c r="D391" s="1" t="s">
        <v>48</v>
      </c>
      <c r="E391" s="1" t="s">
        <v>14</v>
      </c>
      <c r="F391" s="1" t="s">
        <v>68</v>
      </c>
      <c r="G391" s="1" t="s">
        <v>140</v>
      </c>
      <c r="H391" s="1" t="s">
        <v>149</v>
      </c>
      <c r="I391" s="13" t="s">
        <v>92</v>
      </c>
      <c r="J391" s="78">
        <f>J392</f>
        <v>240000</v>
      </c>
      <c r="K391" s="78">
        <f t="shared" ref="K391:O391" si="606">K392</f>
        <v>240000</v>
      </c>
      <c r="L391" s="78">
        <f t="shared" si="606"/>
        <v>240000</v>
      </c>
      <c r="M391" s="78">
        <f t="shared" si="606"/>
        <v>0</v>
      </c>
      <c r="N391" s="78">
        <f t="shared" si="606"/>
        <v>0</v>
      </c>
      <c r="O391" s="78">
        <f t="shared" si="606"/>
        <v>0</v>
      </c>
      <c r="P391" s="78">
        <f t="shared" si="535"/>
        <v>240000</v>
      </c>
      <c r="Q391" s="78">
        <f t="shared" si="536"/>
        <v>240000</v>
      </c>
      <c r="R391" s="78">
        <f t="shared" si="537"/>
        <v>240000</v>
      </c>
      <c r="S391" s="78">
        <f t="shared" ref="S391:U391" si="607">S392</f>
        <v>0</v>
      </c>
      <c r="T391" s="78">
        <f t="shared" si="607"/>
        <v>0</v>
      </c>
      <c r="U391" s="78">
        <f t="shared" si="607"/>
        <v>0</v>
      </c>
      <c r="V391" s="78">
        <f t="shared" si="585"/>
        <v>240000</v>
      </c>
      <c r="W391" s="78">
        <f t="shared" si="586"/>
        <v>240000</v>
      </c>
      <c r="X391" s="78">
        <f t="shared" si="587"/>
        <v>240000</v>
      </c>
      <c r="Y391" s="78">
        <f t="shared" ref="Y391:AA391" si="608">Y392</f>
        <v>33930</v>
      </c>
      <c r="Z391" s="78">
        <f t="shared" si="608"/>
        <v>0</v>
      </c>
      <c r="AA391" s="78">
        <f t="shared" si="608"/>
        <v>0</v>
      </c>
      <c r="AB391" s="78">
        <f t="shared" si="588"/>
        <v>273930</v>
      </c>
      <c r="AC391" s="78">
        <f t="shared" si="589"/>
        <v>240000</v>
      </c>
      <c r="AD391" s="78">
        <f t="shared" si="590"/>
        <v>240000</v>
      </c>
    </row>
    <row r="392" spans="1:30" ht="26.4">
      <c r="A392" s="74" t="s">
        <v>96</v>
      </c>
      <c r="B392" s="1" t="s">
        <v>228</v>
      </c>
      <c r="C392" s="1" t="s">
        <v>20</v>
      </c>
      <c r="D392" s="1" t="s">
        <v>48</v>
      </c>
      <c r="E392" s="1" t="s">
        <v>14</v>
      </c>
      <c r="F392" s="1" t="s">
        <v>68</v>
      </c>
      <c r="G392" s="1" t="s">
        <v>140</v>
      </c>
      <c r="H392" s="1" t="s">
        <v>149</v>
      </c>
      <c r="I392" s="13" t="s">
        <v>93</v>
      </c>
      <c r="J392" s="78">
        <v>240000</v>
      </c>
      <c r="K392" s="78">
        <v>240000</v>
      </c>
      <c r="L392" s="78">
        <v>240000</v>
      </c>
      <c r="M392" s="78"/>
      <c r="N392" s="78"/>
      <c r="O392" s="78"/>
      <c r="P392" s="78">
        <f t="shared" si="535"/>
        <v>240000</v>
      </c>
      <c r="Q392" s="78">
        <f t="shared" si="536"/>
        <v>240000</v>
      </c>
      <c r="R392" s="78">
        <f t="shared" si="537"/>
        <v>240000</v>
      </c>
      <c r="S392" s="78"/>
      <c r="T392" s="78"/>
      <c r="U392" s="78"/>
      <c r="V392" s="78">
        <f t="shared" si="585"/>
        <v>240000</v>
      </c>
      <c r="W392" s="78">
        <f t="shared" si="586"/>
        <v>240000</v>
      </c>
      <c r="X392" s="78">
        <f t="shared" si="587"/>
        <v>240000</v>
      </c>
      <c r="Y392" s="78">
        <v>33930</v>
      </c>
      <c r="Z392" s="78"/>
      <c r="AA392" s="78"/>
      <c r="AB392" s="78">
        <f t="shared" si="588"/>
        <v>273930</v>
      </c>
      <c r="AC392" s="78">
        <f t="shared" si="589"/>
        <v>240000</v>
      </c>
      <c r="AD392" s="78">
        <f t="shared" si="590"/>
        <v>240000</v>
      </c>
    </row>
    <row r="393" spans="1:30">
      <c r="A393" s="286" t="s">
        <v>371</v>
      </c>
      <c r="B393" s="1" t="s">
        <v>228</v>
      </c>
      <c r="C393" s="1" t="s">
        <v>20</v>
      </c>
      <c r="D393" s="1" t="s">
        <v>48</v>
      </c>
      <c r="E393" s="1" t="s">
        <v>14</v>
      </c>
      <c r="F393" s="1" t="s">
        <v>68</v>
      </c>
      <c r="G393" s="1" t="s">
        <v>140</v>
      </c>
      <c r="H393" s="1" t="s">
        <v>370</v>
      </c>
      <c r="I393" s="13"/>
      <c r="J393" s="78">
        <f>J394</f>
        <v>50000</v>
      </c>
      <c r="K393" s="78">
        <f t="shared" ref="K393:O394" si="609">K394</f>
        <v>50000</v>
      </c>
      <c r="L393" s="78">
        <f t="shared" si="609"/>
        <v>50000</v>
      </c>
      <c r="M393" s="78">
        <f t="shared" si="609"/>
        <v>0</v>
      </c>
      <c r="N393" s="78">
        <f t="shared" si="609"/>
        <v>0</v>
      </c>
      <c r="O393" s="78">
        <f t="shared" si="609"/>
        <v>0</v>
      </c>
      <c r="P393" s="78">
        <f t="shared" si="535"/>
        <v>50000</v>
      </c>
      <c r="Q393" s="78">
        <f t="shared" si="536"/>
        <v>50000</v>
      </c>
      <c r="R393" s="78">
        <f t="shared" si="537"/>
        <v>50000</v>
      </c>
      <c r="S393" s="78">
        <f t="shared" ref="S393:U394" si="610">S394</f>
        <v>0</v>
      </c>
      <c r="T393" s="78">
        <f t="shared" si="610"/>
        <v>0</v>
      </c>
      <c r="U393" s="78">
        <f t="shared" si="610"/>
        <v>0</v>
      </c>
      <c r="V393" s="78">
        <f t="shared" si="585"/>
        <v>50000</v>
      </c>
      <c r="W393" s="78">
        <f t="shared" si="586"/>
        <v>50000</v>
      </c>
      <c r="X393" s="78">
        <f t="shared" si="587"/>
        <v>50000</v>
      </c>
      <c r="Y393" s="78">
        <f t="shared" ref="Y393:AA394" si="611">Y394</f>
        <v>0</v>
      </c>
      <c r="Z393" s="78">
        <f t="shared" si="611"/>
        <v>0</v>
      </c>
      <c r="AA393" s="78">
        <f t="shared" si="611"/>
        <v>0</v>
      </c>
      <c r="AB393" s="78">
        <f t="shared" si="588"/>
        <v>50000</v>
      </c>
      <c r="AC393" s="78">
        <f t="shared" si="589"/>
        <v>50000</v>
      </c>
      <c r="AD393" s="78">
        <f t="shared" si="590"/>
        <v>50000</v>
      </c>
    </row>
    <row r="394" spans="1:30" ht="26.4">
      <c r="A394" s="75" t="s">
        <v>222</v>
      </c>
      <c r="B394" s="1" t="s">
        <v>228</v>
      </c>
      <c r="C394" s="1" t="s">
        <v>20</v>
      </c>
      <c r="D394" s="1" t="s">
        <v>48</v>
      </c>
      <c r="E394" s="1" t="s">
        <v>14</v>
      </c>
      <c r="F394" s="1" t="s">
        <v>68</v>
      </c>
      <c r="G394" s="1" t="s">
        <v>140</v>
      </c>
      <c r="H394" s="1" t="s">
        <v>370</v>
      </c>
      <c r="I394" s="13" t="s">
        <v>92</v>
      </c>
      <c r="J394" s="78">
        <f>J395</f>
        <v>50000</v>
      </c>
      <c r="K394" s="78">
        <f t="shared" si="609"/>
        <v>50000</v>
      </c>
      <c r="L394" s="78">
        <f t="shared" si="609"/>
        <v>50000</v>
      </c>
      <c r="M394" s="78">
        <f t="shared" si="609"/>
        <v>0</v>
      </c>
      <c r="N394" s="78">
        <f t="shared" si="609"/>
        <v>0</v>
      </c>
      <c r="O394" s="78">
        <f t="shared" si="609"/>
        <v>0</v>
      </c>
      <c r="P394" s="78">
        <f t="shared" si="535"/>
        <v>50000</v>
      </c>
      <c r="Q394" s="78">
        <f t="shared" si="536"/>
        <v>50000</v>
      </c>
      <c r="R394" s="78">
        <f t="shared" si="537"/>
        <v>50000</v>
      </c>
      <c r="S394" s="78">
        <f t="shared" si="610"/>
        <v>0</v>
      </c>
      <c r="T394" s="78">
        <f t="shared" si="610"/>
        <v>0</v>
      </c>
      <c r="U394" s="78">
        <f t="shared" si="610"/>
        <v>0</v>
      </c>
      <c r="V394" s="78">
        <f t="shared" si="585"/>
        <v>50000</v>
      </c>
      <c r="W394" s="78">
        <f t="shared" si="586"/>
        <v>50000</v>
      </c>
      <c r="X394" s="78">
        <f t="shared" si="587"/>
        <v>50000</v>
      </c>
      <c r="Y394" s="78">
        <f t="shared" si="611"/>
        <v>0</v>
      </c>
      <c r="Z394" s="78">
        <f t="shared" si="611"/>
        <v>0</v>
      </c>
      <c r="AA394" s="78">
        <f t="shared" si="611"/>
        <v>0</v>
      </c>
      <c r="AB394" s="78">
        <f t="shared" si="588"/>
        <v>50000</v>
      </c>
      <c r="AC394" s="78">
        <f t="shared" si="589"/>
        <v>50000</v>
      </c>
      <c r="AD394" s="78">
        <f t="shared" si="590"/>
        <v>50000</v>
      </c>
    </row>
    <row r="395" spans="1:30" ht="26.4">
      <c r="A395" s="74" t="s">
        <v>96</v>
      </c>
      <c r="B395" s="1" t="s">
        <v>228</v>
      </c>
      <c r="C395" s="1" t="s">
        <v>20</v>
      </c>
      <c r="D395" s="1" t="s">
        <v>48</v>
      </c>
      <c r="E395" s="1" t="s">
        <v>14</v>
      </c>
      <c r="F395" s="1" t="s">
        <v>68</v>
      </c>
      <c r="G395" s="1" t="s">
        <v>140</v>
      </c>
      <c r="H395" s="1" t="s">
        <v>370</v>
      </c>
      <c r="I395" s="13" t="s">
        <v>93</v>
      </c>
      <c r="J395" s="78">
        <v>50000</v>
      </c>
      <c r="K395" s="78">
        <v>50000</v>
      </c>
      <c r="L395" s="78">
        <v>50000</v>
      </c>
      <c r="M395" s="78"/>
      <c r="N395" s="78"/>
      <c r="O395" s="78"/>
      <c r="P395" s="78">
        <f t="shared" si="535"/>
        <v>50000</v>
      </c>
      <c r="Q395" s="78">
        <f t="shared" si="536"/>
        <v>50000</v>
      </c>
      <c r="R395" s="78">
        <f t="shared" si="537"/>
        <v>50000</v>
      </c>
      <c r="S395" s="78"/>
      <c r="T395" s="78"/>
      <c r="U395" s="78"/>
      <c r="V395" s="78">
        <f t="shared" si="585"/>
        <v>50000</v>
      </c>
      <c r="W395" s="78">
        <f t="shared" si="586"/>
        <v>50000</v>
      </c>
      <c r="X395" s="78">
        <f t="shared" si="587"/>
        <v>50000</v>
      </c>
      <c r="Y395" s="78"/>
      <c r="Z395" s="78"/>
      <c r="AA395" s="78"/>
      <c r="AB395" s="78">
        <f t="shared" si="588"/>
        <v>50000</v>
      </c>
      <c r="AC395" s="78">
        <f t="shared" si="589"/>
        <v>50000</v>
      </c>
      <c r="AD395" s="78">
        <f t="shared" si="590"/>
        <v>50000</v>
      </c>
    </row>
    <row r="396" spans="1:30" ht="26.4">
      <c r="A396" s="74" t="s">
        <v>247</v>
      </c>
      <c r="B396" s="1" t="s">
        <v>228</v>
      </c>
      <c r="C396" s="1" t="s">
        <v>20</v>
      </c>
      <c r="D396" s="1" t="s">
        <v>48</v>
      </c>
      <c r="E396" s="1" t="s">
        <v>14</v>
      </c>
      <c r="F396" s="1" t="s">
        <v>68</v>
      </c>
      <c r="G396" s="1" t="s">
        <v>140</v>
      </c>
      <c r="H396" s="1" t="s">
        <v>246</v>
      </c>
      <c r="I396" s="13"/>
      <c r="J396" s="78">
        <f>J397</f>
        <v>100000</v>
      </c>
      <c r="K396" s="78">
        <f t="shared" ref="K396:O397" si="612">K397</f>
        <v>100000</v>
      </c>
      <c r="L396" s="78">
        <f t="shared" si="612"/>
        <v>100000</v>
      </c>
      <c r="M396" s="78">
        <f t="shared" si="612"/>
        <v>0</v>
      </c>
      <c r="N396" s="78">
        <f t="shared" si="612"/>
        <v>0</v>
      </c>
      <c r="O396" s="78">
        <f t="shared" si="612"/>
        <v>0</v>
      </c>
      <c r="P396" s="78">
        <f t="shared" si="535"/>
        <v>100000</v>
      </c>
      <c r="Q396" s="78">
        <f t="shared" si="536"/>
        <v>100000</v>
      </c>
      <c r="R396" s="78">
        <f t="shared" si="537"/>
        <v>100000</v>
      </c>
      <c r="S396" s="78">
        <f t="shared" ref="S396:U397" si="613">S397</f>
        <v>0</v>
      </c>
      <c r="T396" s="78">
        <f t="shared" si="613"/>
        <v>0</v>
      </c>
      <c r="U396" s="78">
        <f t="shared" si="613"/>
        <v>0</v>
      </c>
      <c r="V396" s="78">
        <f t="shared" si="585"/>
        <v>100000</v>
      </c>
      <c r="W396" s="78">
        <f t="shared" si="586"/>
        <v>100000</v>
      </c>
      <c r="X396" s="78">
        <f t="shared" si="587"/>
        <v>100000</v>
      </c>
      <c r="Y396" s="78">
        <f t="shared" ref="Y396:AA397" si="614">Y397</f>
        <v>0</v>
      </c>
      <c r="Z396" s="78">
        <f t="shared" si="614"/>
        <v>0</v>
      </c>
      <c r="AA396" s="78">
        <f t="shared" si="614"/>
        <v>0</v>
      </c>
      <c r="AB396" s="78">
        <f t="shared" si="588"/>
        <v>100000</v>
      </c>
      <c r="AC396" s="78">
        <f t="shared" si="589"/>
        <v>100000</v>
      </c>
      <c r="AD396" s="78">
        <f t="shared" si="590"/>
        <v>100000</v>
      </c>
    </row>
    <row r="397" spans="1:30" ht="26.4">
      <c r="A397" s="75" t="s">
        <v>222</v>
      </c>
      <c r="B397" s="1" t="s">
        <v>228</v>
      </c>
      <c r="C397" s="1" t="s">
        <v>20</v>
      </c>
      <c r="D397" s="1" t="s">
        <v>48</v>
      </c>
      <c r="E397" s="1" t="s">
        <v>14</v>
      </c>
      <c r="F397" s="1" t="s">
        <v>68</v>
      </c>
      <c r="G397" s="1" t="s">
        <v>140</v>
      </c>
      <c r="H397" s="1" t="s">
        <v>246</v>
      </c>
      <c r="I397" s="13" t="s">
        <v>92</v>
      </c>
      <c r="J397" s="78">
        <f>J398</f>
        <v>100000</v>
      </c>
      <c r="K397" s="78">
        <f t="shared" si="612"/>
        <v>100000</v>
      </c>
      <c r="L397" s="78">
        <f t="shared" si="612"/>
        <v>100000</v>
      </c>
      <c r="M397" s="78">
        <f t="shared" si="612"/>
        <v>0</v>
      </c>
      <c r="N397" s="78">
        <f t="shared" si="612"/>
        <v>0</v>
      </c>
      <c r="O397" s="78">
        <f t="shared" si="612"/>
        <v>0</v>
      </c>
      <c r="P397" s="78">
        <f t="shared" si="535"/>
        <v>100000</v>
      </c>
      <c r="Q397" s="78">
        <f t="shared" si="536"/>
        <v>100000</v>
      </c>
      <c r="R397" s="78">
        <f t="shared" si="537"/>
        <v>100000</v>
      </c>
      <c r="S397" s="78">
        <f t="shared" si="613"/>
        <v>0</v>
      </c>
      <c r="T397" s="78">
        <f t="shared" si="613"/>
        <v>0</v>
      </c>
      <c r="U397" s="78">
        <f t="shared" si="613"/>
        <v>0</v>
      </c>
      <c r="V397" s="78">
        <f t="shared" si="585"/>
        <v>100000</v>
      </c>
      <c r="W397" s="78">
        <f t="shared" si="586"/>
        <v>100000</v>
      </c>
      <c r="X397" s="78">
        <f t="shared" si="587"/>
        <v>100000</v>
      </c>
      <c r="Y397" s="78">
        <f t="shared" si="614"/>
        <v>0</v>
      </c>
      <c r="Z397" s="78">
        <f t="shared" si="614"/>
        <v>0</v>
      </c>
      <c r="AA397" s="78">
        <f t="shared" si="614"/>
        <v>0</v>
      </c>
      <c r="AB397" s="78">
        <f t="shared" si="588"/>
        <v>100000</v>
      </c>
      <c r="AC397" s="78">
        <f t="shared" si="589"/>
        <v>100000</v>
      </c>
      <c r="AD397" s="78">
        <f t="shared" si="590"/>
        <v>100000</v>
      </c>
    </row>
    <row r="398" spans="1:30" ht="26.4">
      <c r="A398" s="74" t="s">
        <v>96</v>
      </c>
      <c r="B398" s="1" t="s">
        <v>228</v>
      </c>
      <c r="C398" s="1" t="s">
        <v>20</v>
      </c>
      <c r="D398" s="1" t="s">
        <v>48</v>
      </c>
      <c r="E398" s="1" t="s">
        <v>14</v>
      </c>
      <c r="F398" s="1" t="s">
        <v>68</v>
      </c>
      <c r="G398" s="1" t="s">
        <v>140</v>
      </c>
      <c r="H398" s="1" t="s">
        <v>246</v>
      </c>
      <c r="I398" s="13" t="s">
        <v>93</v>
      </c>
      <c r="J398" s="78">
        <v>100000</v>
      </c>
      <c r="K398" s="78">
        <v>100000</v>
      </c>
      <c r="L398" s="78">
        <v>100000</v>
      </c>
      <c r="M398" s="78"/>
      <c r="N398" s="78"/>
      <c r="O398" s="78"/>
      <c r="P398" s="78">
        <f t="shared" si="535"/>
        <v>100000</v>
      </c>
      <c r="Q398" s="78">
        <f t="shared" si="536"/>
        <v>100000</v>
      </c>
      <c r="R398" s="78">
        <f t="shared" si="537"/>
        <v>100000</v>
      </c>
      <c r="S398" s="78"/>
      <c r="T398" s="78"/>
      <c r="U398" s="78"/>
      <c r="V398" s="78">
        <f t="shared" si="585"/>
        <v>100000</v>
      </c>
      <c r="W398" s="78">
        <f t="shared" si="586"/>
        <v>100000</v>
      </c>
      <c r="X398" s="78">
        <f t="shared" si="587"/>
        <v>100000</v>
      </c>
      <c r="Y398" s="78"/>
      <c r="Z398" s="78"/>
      <c r="AA398" s="78"/>
      <c r="AB398" s="78">
        <f t="shared" si="588"/>
        <v>100000</v>
      </c>
      <c r="AC398" s="78">
        <f t="shared" si="589"/>
        <v>100000</v>
      </c>
      <c r="AD398" s="78">
        <f t="shared" si="590"/>
        <v>100000</v>
      </c>
    </row>
    <row r="399" spans="1:30">
      <c r="A399" s="7" t="s">
        <v>248</v>
      </c>
      <c r="B399" s="56" t="s">
        <v>228</v>
      </c>
      <c r="C399" s="1" t="s">
        <v>20</v>
      </c>
      <c r="D399" s="1" t="s">
        <v>48</v>
      </c>
      <c r="E399" s="56" t="s">
        <v>14</v>
      </c>
      <c r="F399" s="56" t="s">
        <v>68</v>
      </c>
      <c r="G399" s="56" t="s">
        <v>140</v>
      </c>
      <c r="H399" s="1" t="s">
        <v>227</v>
      </c>
      <c r="I399" s="13"/>
      <c r="J399" s="78">
        <f>J400</f>
        <v>400000</v>
      </c>
      <c r="K399" s="78">
        <f t="shared" ref="K399:O400" si="615">K400</f>
        <v>100000</v>
      </c>
      <c r="L399" s="78">
        <f t="shared" si="615"/>
        <v>100000</v>
      </c>
      <c r="M399" s="78">
        <f t="shared" si="615"/>
        <v>0</v>
      </c>
      <c r="N399" s="78">
        <f t="shared" si="615"/>
        <v>0</v>
      </c>
      <c r="O399" s="78">
        <f t="shared" si="615"/>
        <v>0</v>
      </c>
      <c r="P399" s="78">
        <f t="shared" si="535"/>
        <v>400000</v>
      </c>
      <c r="Q399" s="78">
        <f t="shared" si="536"/>
        <v>100000</v>
      </c>
      <c r="R399" s="78">
        <f t="shared" si="537"/>
        <v>100000</v>
      </c>
      <c r="S399" s="78">
        <f t="shared" ref="S399:U400" si="616">S400</f>
        <v>0</v>
      </c>
      <c r="T399" s="78">
        <f t="shared" si="616"/>
        <v>0</v>
      </c>
      <c r="U399" s="78">
        <f t="shared" si="616"/>
        <v>0</v>
      </c>
      <c r="V399" s="78">
        <f t="shared" si="585"/>
        <v>400000</v>
      </c>
      <c r="W399" s="78">
        <f t="shared" si="586"/>
        <v>100000</v>
      </c>
      <c r="X399" s="78">
        <f t="shared" si="587"/>
        <v>100000</v>
      </c>
      <c r="Y399" s="78">
        <f t="shared" ref="Y399:AA400" si="617">Y400</f>
        <v>-150000</v>
      </c>
      <c r="Z399" s="78">
        <f t="shared" si="617"/>
        <v>0</v>
      </c>
      <c r="AA399" s="78">
        <f t="shared" si="617"/>
        <v>0</v>
      </c>
      <c r="AB399" s="78">
        <f t="shared" si="588"/>
        <v>250000</v>
      </c>
      <c r="AC399" s="78">
        <f t="shared" si="589"/>
        <v>100000</v>
      </c>
      <c r="AD399" s="78">
        <f t="shared" si="590"/>
        <v>100000</v>
      </c>
    </row>
    <row r="400" spans="1:30" ht="26.4">
      <c r="A400" s="75" t="s">
        <v>222</v>
      </c>
      <c r="B400" s="56" t="s">
        <v>228</v>
      </c>
      <c r="C400" s="1" t="s">
        <v>20</v>
      </c>
      <c r="D400" s="1" t="s">
        <v>48</v>
      </c>
      <c r="E400" s="56" t="s">
        <v>14</v>
      </c>
      <c r="F400" s="56" t="s">
        <v>68</v>
      </c>
      <c r="G400" s="56" t="s">
        <v>140</v>
      </c>
      <c r="H400" s="1" t="s">
        <v>227</v>
      </c>
      <c r="I400" s="13" t="s">
        <v>92</v>
      </c>
      <c r="J400" s="78">
        <f>J401</f>
        <v>400000</v>
      </c>
      <c r="K400" s="78">
        <f t="shared" si="615"/>
        <v>100000</v>
      </c>
      <c r="L400" s="78">
        <f t="shared" si="615"/>
        <v>100000</v>
      </c>
      <c r="M400" s="78">
        <f t="shared" si="615"/>
        <v>0</v>
      </c>
      <c r="N400" s="78">
        <f t="shared" si="615"/>
        <v>0</v>
      </c>
      <c r="O400" s="78">
        <f t="shared" si="615"/>
        <v>0</v>
      </c>
      <c r="P400" s="78">
        <f t="shared" si="535"/>
        <v>400000</v>
      </c>
      <c r="Q400" s="78">
        <f t="shared" si="536"/>
        <v>100000</v>
      </c>
      <c r="R400" s="78">
        <f t="shared" si="537"/>
        <v>100000</v>
      </c>
      <c r="S400" s="78">
        <f t="shared" si="616"/>
        <v>0</v>
      </c>
      <c r="T400" s="78">
        <f t="shared" si="616"/>
        <v>0</v>
      </c>
      <c r="U400" s="78">
        <f t="shared" si="616"/>
        <v>0</v>
      </c>
      <c r="V400" s="78">
        <f t="shared" si="585"/>
        <v>400000</v>
      </c>
      <c r="W400" s="78">
        <f t="shared" si="586"/>
        <v>100000</v>
      </c>
      <c r="X400" s="78">
        <f t="shared" si="587"/>
        <v>100000</v>
      </c>
      <c r="Y400" s="78">
        <f t="shared" si="617"/>
        <v>-150000</v>
      </c>
      <c r="Z400" s="78">
        <f t="shared" si="617"/>
        <v>0</v>
      </c>
      <c r="AA400" s="78">
        <f t="shared" si="617"/>
        <v>0</v>
      </c>
      <c r="AB400" s="78">
        <f t="shared" si="588"/>
        <v>250000</v>
      </c>
      <c r="AC400" s="78">
        <f t="shared" si="589"/>
        <v>100000</v>
      </c>
      <c r="AD400" s="78">
        <f t="shared" si="590"/>
        <v>100000</v>
      </c>
    </row>
    <row r="401" spans="1:30" ht="26.4">
      <c r="A401" s="74" t="s">
        <v>96</v>
      </c>
      <c r="B401" s="56" t="s">
        <v>228</v>
      </c>
      <c r="C401" s="1" t="s">
        <v>20</v>
      </c>
      <c r="D401" s="1" t="s">
        <v>48</v>
      </c>
      <c r="E401" s="56" t="s">
        <v>14</v>
      </c>
      <c r="F401" s="56" t="s">
        <v>68</v>
      </c>
      <c r="G401" s="56" t="s">
        <v>140</v>
      </c>
      <c r="H401" s="1" t="s">
        <v>227</v>
      </c>
      <c r="I401" s="13" t="s">
        <v>93</v>
      </c>
      <c r="J401" s="78">
        <v>400000</v>
      </c>
      <c r="K401" s="78">
        <v>100000</v>
      </c>
      <c r="L401" s="78">
        <v>100000</v>
      </c>
      <c r="M401" s="78"/>
      <c r="N401" s="78"/>
      <c r="O401" s="78"/>
      <c r="P401" s="78">
        <f t="shared" si="535"/>
        <v>400000</v>
      </c>
      <c r="Q401" s="78">
        <f t="shared" si="536"/>
        <v>100000</v>
      </c>
      <c r="R401" s="78">
        <f t="shared" si="537"/>
        <v>100000</v>
      </c>
      <c r="S401" s="78"/>
      <c r="T401" s="78"/>
      <c r="U401" s="78"/>
      <c r="V401" s="78">
        <f t="shared" si="585"/>
        <v>400000</v>
      </c>
      <c r="W401" s="78">
        <f t="shared" si="586"/>
        <v>100000</v>
      </c>
      <c r="X401" s="78">
        <f t="shared" si="587"/>
        <v>100000</v>
      </c>
      <c r="Y401" s="78">
        <v>-150000</v>
      </c>
      <c r="Z401" s="78"/>
      <c r="AA401" s="78"/>
      <c r="AB401" s="78">
        <f t="shared" si="588"/>
        <v>250000</v>
      </c>
      <c r="AC401" s="78">
        <f t="shared" si="589"/>
        <v>100000</v>
      </c>
      <c r="AD401" s="78">
        <f t="shared" si="590"/>
        <v>100000</v>
      </c>
    </row>
    <row r="402" spans="1:30" ht="42" customHeight="1">
      <c r="A402" s="2" t="s">
        <v>51</v>
      </c>
      <c r="B402" s="1" t="s">
        <v>228</v>
      </c>
      <c r="C402" s="1" t="s">
        <v>20</v>
      </c>
      <c r="D402" s="1" t="s">
        <v>48</v>
      </c>
      <c r="E402" s="1" t="s">
        <v>14</v>
      </c>
      <c r="F402" s="1" t="s">
        <v>68</v>
      </c>
      <c r="G402" s="1" t="s">
        <v>140</v>
      </c>
      <c r="H402" s="1" t="s">
        <v>330</v>
      </c>
      <c r="I402" s="13"/>
      <c r="J402" s="78">
        <f>J403</f>
        <v>42000</v>
      </c>
      <c r="K402" s="78">
        <f t="shared" ref="K402:O403" si="618">K403</f>
        <v>42000</v>
      </c>
      <c r="L402" s="78">
        <f t="shared" si="618"/>
        <v>42000</v>
      </c>
      <c r="M402" s="78">
        <f t="shared" si="618"/>
        <v>0</v>
      </c>
      <c r="N402" s="78">
        <f t="shared" si="618"/>
        <v>0</v>
      </c>
      <c r="O402" s="78">
        <f t="shared" si="618"/>
        <v>0</v>
      </c>
      <c r="P402" s="78">
        <f t="shared" si="535"/>
        <v>42000</v>
      </c>
      <c r="Q402" s="78">
        <f t="shared" si="536"/>
        <v>42000</v>
      </c>
      <c r="R402" s="78">
        <f t="shared" si="537"/>
        <v>42000</v>
      </c>
      <c r="S402" s="78">
        <f t="shared" ref="S402:U403" si="619">S403</f>
        <v>0</v>
      </c>
      <c r="T402" s="78">
        <f t="shared" si="619"/>
        <v>0</v>
      </c>
      <c r="U402" s="78">
        <f t="shared" si="619"/>
        <v>0</v>
      </c>
      <c r="V402" s="78">
        <f t="shared" si="585"/>
        <v>42000</v>
      </c>
      <c r="W402" s="78">
        <f t="shared" si="586"/>
        <v>42000</v>
      </c>
      <c r="X402" s="78">
        <f t="shared" si="587"/>
        <v>42000</v>
      </c>
      <c r="Y402" s="78">
        <f t="shared" ref="Y402:AA403" si="620">Y403</f>
        <v>0</v>
      </c>
      <c r="Z402" s="78">
        <f t="shared" si="620"/>
        <v>0</v>
      </c>
      <c r="AA402" s="78">
        <f t="shared" si="620"/>
        <v>0</v>
      </c>
      <c r="AB402" s="78">
        <f t="shared" si="588"/>
        <v>42000</v>
      </c>
      <c r="AC402" s="78">
        <f t="shared" si="589"/>
        <v>42000</v>
      </c>
      <c r="AD402" s="78">
        <f t="shared" si="590"/>
        <v>42000</v>
      </c>
    </row>
    <row r="403" spans="1:30" ht="26.4">
      <c r="A403" s="75" t="s">
        <v>222</v>
      </c>
      <c r="B403" s="1" t="s">
        <v>228</v>
      </c>
      <c r="C403" s="1" t="s">
        <v>20</v>
      </c>
      <c r="D403" s="1" t="s">
        <v>48</v>
      </c>
      <c r="E403" s="1" t="s">
        <v>14</v>
      </c>
      <c r="F403" s="1" t="s">
        <v>68</v>
      </c>
      <c r="G403" s="1" t="s">
        <v>140</v>
      </c>
      <c r="H403" s="1" t="s">
        <v>330</v>
      </c>
      <c r="I403" s="13" t="s">
        <v>92</v>
      </c>
      <c r="J403" s="78">
        <f>J404</f>
        <v>42000</v>
      </c>
      <c r="K403" s="78">
        <f t="shared" si="618"/>
        <v>42000</v>
      </c>
      <c r="L403" s="78">
        <f t="shared" si="618"/>
        <v>42000</v>
      </c>
      <c r="M403" s="78">
        <f t="shared" si="618"/>
        <v>0</v>
      </c>
      <c r="N403" s="78">
        <f t="shared" si="618"/>
        <v>0</v>
      </c>
      <c r="O403" s="78">
        <f t="shared" si="618"/>
        <v>0</v>
      </c>
      <c r="P403" s="78">
        <f t="shared" si="535"/>
        <v>42000</v>
      </c>
      <c r="Q403" s="78">
        <f t="shared" si="536"/>
        <v>42000</v>
      </c>
      <c r="R403" s="78">
        <f t="shared" si="537"/>
        <v>42000</v>
      </c>
      <c r="S403" s="78">
        <f t="shared" si="619"/>
        <v>0</v>
      </c>
      <c r="T403" s="78">
        <f t="shared" si="619"/>
        <v>0</v>
      </c>
      <c r="U403" s="78">
        <f t="shared" si="619"/>
        <v>0</v>
      </c>
      <c r="V403" s="78">
        <f t="shared" si="585"/>
        <v>42000</v>
      </c>
      <c r="W403" s="78">
        <f t="shared" si="586"/>
        <v>42000</v>
      </c>
      <c r="X403" s="78">
        <f t="shared" si="587"/>
        <v>42000</v>
      </c>
      <c r="Y403" s="78">
        <f t="shared" si="620"/>
        <v>0</v>
      </c>
      <c r="Z403" s="78">
        <f t="shared" si="620"/>
        <v>0</v>
      </c>
      <c r="AA403" s="78">
        <f t="shared" si="620"/>
        <v>0</v>
      </c>
      <c r="AB403" s="78">
        <f t="shared" si="588"/>
        <v>42000</v>
      </c>
      <c r="AC403" s="78">
        <f t="shared" si="589"/>
        <v>42000</v>
      </c>
      <c r="AD403" s="78">
        <f t="shared" si="590"/>
        <v>42000</v>
      </c>
    </row>
    <row r="404" spans="1:30" ht="26.4">
      <c r="A404" s="74" t="s">
        <v>96</v>
      </c>
      <c r="B404" s="1" t="s">
        <v>228</v>
      </c>
      <c r="C404" s="1" t="s">
        <v>20</v>
      </c>
      <c r="D404" s="1" t="s">
        <v>48</v>
      </c>
      <c r="E404" s="1" t="s">
        <v>14</v>
      </c>
      <c r="F404" s="1" t="s">
        <v>68</v>
      </c>
      <c r="G404" s="1" t="s">
        <v>140</v>
      </c>
      <c r="H404" s="1" t="s">
        <v>330</v>
      </c>
      <c r="I404" s="13" t="s">
        <v>93</v>
      </c>
      <c r="J404" s="78">
        <v>42000</v>
      </c>
      <c r="K404" s="78">
        <v>42000</v>
      </c>
      <c r="L404" s="78">
        <v>42000</v>
      </c>
      <c r="M404" s="78"/>
      <c r="N404" s="78"/>
      <c r="O404" s="78"/>
      <c r="P404" s="78">
        <f t="shared" si="535"/>
        <v>42000</v>
      </c>
      <c r="Q404" s="78">
        <f t="shared" si="536"/>
        <v>42000</v>
      </c>
      <c r="R404" s="78">
        <f t="shared" si="537"/>
        <v>42000</v>
      </c>
      <c r="S404" s="78"/>
      <c r="T404" s="78"/>
      <c r="U404" s="78"/>
      <c r="V404" s="78">
        <f t="shared" si="585"/>
        <v>42000</v>
      </c>
      <c r="W404" s="78">
        <f t="shared" si="586"/>
        <v>42000</v>
      </c>
      <c r="X404" s="78">
        <f t="shared" si="587"/>
        <v>42000</v>
      </c>
      <c r="Y404" s="78"/>
      <c r="Z404" s="78"/>
      <c r="AA404" s="78"/>
      <c r="AB404" s="78">
        <f t="shared" si="588"/>
        <v>42000</v>
      </c>
      <c r="AC404" s="78">
        <f t="shared" si="589"/>
        <v>42000</v>
      </c>
      <c r="AD404" s="78">
        <f t="shared" si="590"/>
        <v>42000</v>
      </c>
    </row>
    <row r="405" spans="1:30">
      <c r="A405" s="2" t="s">
        <v>81</v>
      </c>
      <c r="B405" s="1" t="s">
        <v>228</v>
      </c>
      <c r="C405" s="1" t="s">
        <v>20</v>
      </c>
      <c r="D405" s="1" t="s">
        <v>48</v>
      </c>
      <c r="E405" s="1" t="s">
        <v>80</v>
      </c>
      <c r="F405" s="1" t="s">
        <v>68</v>
      </c>
      <c r="G405" s="1" t="s">
        <v>140</v>
      </c>
      <c r="H405" s="1" t="s">
        <v>141</v>
      </c>
      <c r="I405" s="13"/>
      <c r="J405" s="78"/>
      <c r="K405" s="78"/>
      <c r="L405" s="78"/>
      <c r="M405" s="78"/>
      <c r="N405" s="78"/>
      <c r="O405" s="78"/>
      <c r="P405" s="78"/>
      <c r="Q405" s="78"/>
      <c r="R405" s="78"/>
      <c r="S405" s="78"/>
      <c r="T405" s="78"/>
      <c r="U405" s="78"/>
      <c r="V405" s="78"/>
      <c r="W405" s="78"/>
      <c r="X405" s="78"/>
      <c r="Y405" s="78">
        <f>Y406</f>
        <v>212390</v>
      </c>
      <c r="Z405" s="78">
        <f t="shared" ref="Z405:AA407" si="621">Z406</f>
        <v>0</v>
      </c>
      <c r="AA405" s="78">
        <f t="shared" si="621"/>
        <v>0</v>
      </c>
      <c r="AB405" s="78">
        <f t="shared" ref="AB405:AB408" si="622">V405+Y405</f>
        <v>212390</v>
      </c>
      <c r="AC405" s="78">
        <f t="shared" ref="AC405:AC408" si="623">W405+Z405</f>
        <v>0</v>
      </c>
      <c r="AD405" s="78">
        <f t="shared" ref="AD405:AD408" si="624">X405+AA405</f>
        <v>0</v>
      </c>
    </row>
    <row r="406" spans="1:30">
      <c r="A406" s="5" t="s">
        <v>255</v>
      </c>
      <c r="B406" s="1" t="s">
        <v>228</v>
      </c>
      <c r="C406" s="1" t="s">
        <v>20</v>
      </c>
      <c r="D406" s="1" t="s">
        <v>48</v>
      </c>
      <c r="E406" s="1" t="s">
        <v>80</v>
      </c>
      <c r="F406" s="1" t="s">
        <v>68</v>
      </c>
      <c r="G406" s="1" t="s">
        <v>140</v>
      </c>
      <c r="H406" s="1" t="s">
        <v>169</v>
      </c>
      <c r="I406" s="13"/>
      <c r="J406" s="78"/>
      <c r="K406" s="78"/>
      <c r="L406" s="78"/>
      <c r="M406" s="78"/>
      <c r="N406" s="78"/>
      <c r="O406" s="78"/>
      <c r="P406" s="78"/>
      <c r="Q406" s="78"/>
      <c r="R406" s="78"/>
      <c r="S406" s="78"/>
      <c r="T406" s="78"/>
      <c r="U406" s="78"/>
      <c r="V406" s="78"/>
      <c r="W406" s="78"/>
      <c r="X406" s="78"/>
      <c r="Y406" s="78">
        <f>Y407</f>
        <v>212390</v>
      </c>
      <c r="Z406" s="78">
        <f t="shared" si="621"/>
        <v>0</v>
      </c>
      <c r="AA406" s="78">
        <f t="shared" si="621"/>
        <v>0</v>
      </c>
      <c r="AB406" s="78">
        <f t="shared" si="622"/>
        <v>212390</v>
      </c>
      <c r="AC406" s="78">
        <f t="shared" si="623"/>
        <v>0</v>
      </c>
      <c r="AD406" s="78">
        <f t="shared" si="624"/>
        <v>0</v>
      </c>
    </row>
    <row r="407" spans="1:30" ht="26.4">
      <c r="A407" s="75" t="s">
        <v>222</v>
      </c>
      <c r="B407" s="1" t="s">
        <v>228</v>
      </c>
      <c r="C407" s="1" t="s">
        <v>20</v>
      </c>
      <c r="D407" s="1" t="s">
        <v>48</v>
      </c>
      <c r="E407" s="1" t="s">
        <v>80</v>
      </c>
      <c r="F407" s="1" t="s">
        <v>68</v>
      </c>
      <c r="G407" s="1" t="s">
        <v>140</v>
      </c>
      <c r="H407" s="1" t="s">
        <v>169</v>
      </c>
      <c r="I407" s="13" t="s">
        <v>92</v>
      </c>
      <c r="J407" s="78"/>
      <c r="K407" s="78"/>
      <c r="L407" s="78"/>
      <c r="M407" s="78"/>
      <c r="N407" s="78"/>
      <c r="O407" s="78"/>
      <c r="P407" s="78"/>
      <c r="Q407" s="78"/>
      <c r="R407" s="78"/>
      <c r="S407" s="78"/>
      <c r="T407" s="78"/>
      <c r="U407" s="78"/>
      <c r="V407" s="78"/>
      <c r="W407" s="78"/>
      <c r="X407" s="78"/>
      <c r="Y407" s="78">
        <f>Y408</f>
        <v>212390</v>
      </c>
      <c r="Z407" s="78">
        <f t="shared" si="621"/>
        <v>0</v>
      </c>
      <c r="AA407" s="78">
        <f t="shared" si="621"/>
        <v>0</v>
      </c>
      <c r="AB407" s="78">
        <f t="shared" si="622"/>
        <v>212390</v>
      </c>
      <c r="AC407" s="78">
        <f t="shared" si="623"/>
        <v>0</v>
      </c>
      <c r="AD407" s="78">
        <f t="shared" si="624"/>
        <v>0</v>
      </c>
    </row>
    <row r="408" spans="1:30" ht="26.4">
      <c r="A408" s="74" t="s">
        <v>96</v>
      </c>
      <c r="B408" s="1" t="s">
        <v>228</v>
      </c>
      <c r="C408" s="1" t="s">
        <v>20</v>
      </c>
      <c r="D408" s="1" t="s">
        <v>48</v>
      </c>
      <c r="E408" s="1" t="s">
        <v>80</v>
      </c>
      <c r="F408" s="1" t="s">
        <v>68</v>
      </c>
      <c r="G408" s="1" t="s">
        <v>140</v>
      </c>
      <c r="H408" s="1" t="s">
        <v>169</v>
      </c>
      <c r="I408" s="13" t="s">
        <v>93</v>
      </c>
      <c r="J408" s="78"/>
      <c r="K408" s="78"/>
      <c r="L408" s="78"/>
      <c r="M408" s="78"/>
      <c r="N408" s="78"/>
      <c r="O408" s="78"/>
      <c r="P408" s="78"/>
      <c r="Q408" s="78"/>
      <c r="R408" s="78"/>
      <c r="S408" s="78"/>
      <c r="T408" s="78"/>
      <c r="U408" s="78"/>
      <c r="V408" s="78"/>
      <c r="W408" s="78"/>
      <c r="X408" s="78"/>
      <c r="Y408" s="78">
        <v>212390</v>
      </c>
      <c r="Z408" s="78"/>
      <c r="AA408" s="78"/>
      <c r="AB408" s="78">
        <f t="shared" si="622"/>
        <v>212390</v>
      </c>
      <c r="AC408" s="78">
        <f t="shared" si="623"/>
        <v>0</v>
      </c>
      <c r="AD408" s="78">
        <f t="shared" si="624"/>
        <v>0</v>
      </c>
    </row>
    <row r="409" spans="1:30" ht="14.25" customHeight="1">
      <c r="A409" s="74"/>
      <c r="B409" s="1"/>
      <c r="C409" s="1"/>
      <c r="D409" s="1"/>
      <c r="E409" s="1"/>
      <c r="F409" s="1"/>
      <c r="G409" s="1"/>
      <c r="H409" s="1"/>
      <c r="I409" s="13"/>
      <c r="J409" s="78"/>
      <c r="K409" s="78"/>
      <c r="L409" s="78"/>
      <c r="M409" s="78"/>
      <c r="N409" s="78"/>
      <c r="O409" s="78"/>
      <c r="P409" s="78"/>
      <c r="Q409" s="78"/>
      <c r="R409" s="78"/>
      <c r="S409" s="78"/>
      <c r="T409" s="78"/>
      <c r="U409" s="78"/>
      <c r="V409" s="78"/>
      <c r="W409" s="78"/>
      <c r="X409" s="78"/>
      <c r="Y409" s="78"/>
      <c r="Z409" s="78"/>
      <c r="AA409" s="78"/>
      <c r="AB409" s="78"/>
      <c r="AC409" s="78"/>
      <c r="AD409" s="78"/>
    </row>
    <row r="410" spans="1:30" ht="15.6">
      <c r="A410" s="32" t="s">
        <v>45</v>
      </c>
      <c r="B410" s="28" t="s">
        <v>228</v>
      </c>
      <c r="C410" s="28" t="s">
        <v>18</v>
      </c>
      <c r="D410" s="28"/>
      <c r="E410" s="28"/>
      <c r="F410" s="28"/>
      <c r="G410" s="28"/>
      <c r="H410" s="28"/>
      <c r="I410" s="31"/>
      <c r="J410" s="96">
        <f>J411+J428</f>
        <v>4884000</v>
      </c>
      <c r="K410" s="96">
        <f t="shared" ref="K410:L410" si="625">K411+K428</f>
        <v>4891360</v>
      </c>
      <c r="L410" s="96">
        <f t="shared" si="625"/>
        <v>4999014.4000000004</v>
      </c>
      <c r="M410" s="96">
        <f t="shared" ref="M410:O410" si="626">M411+M428</f>
        <v>0</v>
      </c>
      <c r="N410" s="96">
        <f t="shared" si="626"/>
        <v>0</v>
      </c>
      <c r="O410" s="96">
        <f t="shared" si="626"/>
        <v>0</v>
      </c>
      <c r="P410" s="96">
        <f t="shared" si="535"/>
        <v>4884000</v>
      </c>
      <c r="Q410" s="96">
        <f t="shared" si="536"/>
        <v>4891360</v>
      </c>
      <c r="R410" s="96">
        <f t="shared" si="537"/>
        <v>4999014.4000000004</v>
      </c>
      <c r="S410" s="96">
        <f t="shared" ref="S410:U410" si="627">S411+S428</f>
        <v>0</v>
      </c>
      <c r="T410" s="96">
        <f t="shared" si="627"/>
        <v>0</v>
      </c>
      <c r="U410" s="96">
        <f t="shared" si="627"/>
        <v>0</v>
      </c>
      <c r="V410" s="96">
        <f t="shared" ref="V410:V426" si="628">P410+S410</f>
        <v>4884000</v>
      </c>
      <c r="W410" s="96">
        <f t="shared" ref="W410:W426" si="629">Q410+T410</f>
        <v>4891360</v>
      </c>
      <c r="X410" s="96">
        <f t="shared" ref="X410:X426" si="630">R410+U410</f>
        <v>4999014.4000000004</v>
      </c>
      <c r="Y410" s="96">
        <f t="shared" ref="Y410:AA410" si="631">Y411+Y428</f>
        <v>150000</v>
      </c>
      <c r="Z410" s="96">
        <f t="shared" si="631"/>
        <v>0</v>
      </c>
      <c r="AA410" s="96">
        <f t="shared" si="631"/>
        <v>0</v>
      </c>
      <c r="AB410" s="96">
        <f t="shared" ref="AB410:AB426" si="632">V410+Y410</f>
        <v>5034000</v>
      </c>
      <c r="AC410" s="96">
        <f t="shared" ref="AC410:AC426" si="633">W410+Z410</f>
        <v>4891360</v>
      </c>
      <c r="AD410" s="96">
        <f t="shared" ref="AD410:AD426" si="634">X410+AA410</f>
        <v>4999014.4000000004</v>
      </c>
    </row>
    <row r="411" spans="1:30">
      <c r="A411" s="59" t="s">
        <v>60</v>
      </c>
      <c r="B411" s="15" t="s">
        <v>228</v>
      </c>
      <c r="C411" s="15" t="s">
        <v>18</v>
      </c>
      <c r="D411" s="15" t="s">
        <v>20</v>
      </c>
      <c r="E411" s="15"/>
      <c r="F411" s="15"/>
      <c r="G411" s="15"/>
      <c r="H411" s="15"/>
      <c r="I411" s="25"/>
      <c r="J411" s="97">
        <f>J412+J417</f>
        <v>4384000</v>
      </c>
      <c r="K411" s="97">
        <f t="shared" ref="K411:L411" si="635">K412+K417</f>
        <v>4391360</v>
      </c>
      <c r="L411" s="97">
        <f t="shared" si="635"/>
        <v>4499014.4000000004</v>
      </c>
      <c r="M411" s="97">
        <f t="shared" ref="M411:O411" si="636">M412+M417</f>
        <v>0</v>
      </c>
      <c r="N411" s="97">
        <f t="shared" si="636"/>
        <v>0</v>
      </c>
      <c r="O411" s="97">
        <f t="shared" si="636"/>
        <v>0</v>
      </c>
      <c r="P411" s="97">
        <f t="shared" si="535"/>
        <v>4384000</v>
      </c>
      <c r="Q411" s="97">
        <f t="shared" si="536"/>
        <v>4391360</v>
      </c>
      <c r="R411" s="97">
        <f t="shared" si="537"/>
        <v>4499014.4000000004</v>
      </c>
      <c r="S411" s="97">
        <f t="shared" ref="S411:U411" si="637">S412+S417</f>
        <v>0</v>
      </c>
      <c r="T411" s="97">
        <f t="shared" si="637"/>
        <v>0</v>
      </c>
      <c r="U411" s="97">
        <f t="shared" si="637"/>
        <v>0</v>
      </c>
      <c r="V411" s="97">
        <f t="shared" si="628"/>
        <v>4384000</v>
      </c>
      <c r="W411" s="97">
        <f t="shared" si="629"/>
        <v>4391360</v>
      </c>
      <c r="X411" s="97">
        <f t="shared" si="630"/>
        <v>4499014.4000000004</v>
      </c>
      <c r="Y411" s="97">
        <f t="shared" ref="Y411:AA411" si="638">Y412+Y417</f>
        <v>150000</v>
      </c>
      <c r="Z411" s="97">
        <f t="shared" si="638"/>
        <v>0</v>
      </c>
      <c r="AA411" s="97">
        <f t="shared" si="638"/>
        <v>0</v>
      </c>
      <c r="AB411" s="97">
        <f t="shared" si="632"/>
        <v>4534000</v>
      </c>
      <c r="AC411" s="97">
        <f t="shared" si="633"/>
        <v>4391360</v>
      </c>
      <c r="AD411" s="97">
        <f t="shared" si="634"/>
        <v>4499014.4000000004</v>
      </c>
    </row>
    <row r="412" spans="1:30" ht="39.6">
      <c r="A412" s="2" t="s">
        <v>351</v>
      </c>
      <c r="B412" s="56" t="s">
        <v>228</v>
      </c>
      <c r="C412" s="56" t="s">
        <v>18</v>
      </c>
      <c r="D412" s="56" t="s">
        <v>20</v>
      </c>
      <c r="E412" s="56" t="s">
        <v>27</v>
      </c>
      <c r="F412" s="56" t="s">
        <v>68</v>
      </c>
      <c r="G412" s="56" t="s">
        <v>140</v>
      </c>
      <c r="H412" s="56" t="s">
        <v>141</v>
      </c>
      <c r="I412" s="110"/>
      <c r="J412" s="78">
        <f>J413</f>
        <v>300000</v>
      </c>
      <c r="K412" s="78">
        <f t="shared" ref="K412:O415" si="639">K413</f>
        <v>300000</v>
      </c>
      <c r="L412" s="78">
        <f t="shared" si="639"/>
        <v>300000</v>
      </c>
      <c r="M412" s="78">
        <f t="shared" si="639"/>
        <v>0</v>
      </c>
      <c r="N412" s="78">
        <f t="shared" si="639"/>
        <v>0</v>
      </c>
      <c r="O412" s="78">
        <f t="shared" si="639"/>
        <v>0</v>
      </c>
      <c r="P412" s="78">
        <f t="shared" si="535"/>
        <v>300000</v>
      </c>
      <c r="Q412" s="78">
        <f t="shared" si="536"/>
        <v>300000</v>
      </c>
      <c r="R412" s="78">
        <f t="shared" si="537"/>
        <v>300000</v>
      </c>
      <c r="S412" s="78">
        <f t="shared" ref="S412:U415" si="640">S413</f>
        <v>0</v>
      </c>
      <c r="T412" s="78">
        <f t="shared" si="640"/>
        <v>0</v>
      </c>
      <c r="U412" s="78">
        <f t="shared" si="640"/>
        <v>0</v>
      </c>
      <c r="V412" s="78">
        <f t="shared" si="628"/>
        <v>300000</v>
      </c>
      <c r="W412" s="78">
        <f t="shared" si="629"/>
        <v>300000</v>
      </c>
      <c r="X412" s="78">
        <f t="shared" si="630"/>
        <v>300000</v>
      </c>
      <c r="Y412" s="78">
        <f t="shared" ref="Y412:AA415" si="641">Y413</f>
        <v>150000</v>
      </c>
      <c r="Z412" s="78">
        <f t="shared" si="641"/>
        <v>0</v>
      </c>
      <c r="AA412" s="78">
        <f t="shared" si="641"/>
        <v>0</v>
      </c>
      <c r="AB412" s="78">
        <f t="shared" si="632"/>
        <v>450000</v>
      </c>
      <c r="AC412" s="78">
        <f t="shared" si="633"/>
        <v>300000</v>
      </c>
      <c r="AD412" s="78">
        <f t="shared" si="634"/>
        <v>300000</v>
      </c>
    </row>
    <row r="413" spans="1:30">
      <c r="A413" s="2" t="s">
        <v>192</v>
      </c>
      <c r="B413" s="56" t="s">
        <v>228</v>
      </c>
      <c r="C413" s="56" t="s">
        <v>18</v>
      </c>
      <c r="D413" s="56" t="s">
        <v>20</v>
      </c>
      <c r="E413" s="56" t="s">
        <v>27</v>
      </c>
      <c r="F413" s="56" t="s">
        <v>111</v>
      </c>
      <c r="G413" s="56" t="s">
        <v>140</v>
      </c>
      <c r="H413" s="56" t="s">
        <v>141</v>
      </c>
      <c r="I413" s="110"/>
      <c r="J413" s="78">
        <f>J414</f>
        <v>300000</v>
      </c>
      <c r="K413" s="78">
        <f t="shared" si="639"/>
        <v>300000</v>
      </c>
      <c r="L413" s="78">
        <f t="shared" si="639"/>
        <v>300000</v>
      </c>
      <c r="M413" s="78">
        <f t="shared" si="639"/>
        <v>0</v>
      </c>
      <c r="N413" s="78">
        <f t="shared" si="639"/>
        <v>0</v>
      </c>
      <c r="O413" s="78">
        <f t="shared" si="639"/>
        <v>0</v>
      </c>
      <c r="P413" s="78">
        <f t="shared" si="535"/>
        <v>300000</v>
      </c>
      <c r="Q413" s="78">
        <f t="shared" si="536"/>
        <v>300000</v>
      </c>
      <c r="R413" s="78">
        <f t="shared" si="537"/>
        <v>300000</v>
      </c>
      <c r="S413" s="78">
        <f t="shared" si="640"/>
        <v>0</v>
      </c>
      <c r="T413" s="78">
        <f t="shared" si="640"/>
        <v>0</v>
      </c>
      <c r="U413" s="78">
        <f t="shared" si="640"/>
        <v>0</v>
      </c>
      <c r="V413" s="78">
        <f t="shared" si="628"/>
        <v>300000</v>
      </c>
      <c r="W413" s="78">
        <f t="shared" si="629"/>
        <v>300000</v>
      </c>
      <c r="X413" s="78">
        <f t="shared" si="630"/>
        <v>300000</v>
      </c>
      <c r="Y413" s="78">
        <f t="shared" si="641"/>
        <v>150000</v>
      </c>
      <c r="Z413" s="78">
        <f t="shared" si="641"/>
        <v>0</v>
      </c>
      <c r="AA413" s="78">
        <f t="shared" si="641"/>
        <v>0</v>
      </c>
      <c r="AB413" s="78">
        <f t="shared" si="632"/>
        <v>450000</v>
      </c>
      <c r="AC413" s="78">
        <f t="shared" si="633"/>
        <v>300000</v>
      </c>
      <c r="AD413" s="78">
        <f t="shared" si="634"/>
        <v>300000</v>
      </c>
    </row>
    <row r="414" spans="1:30" ht="26.4">
      <c r="A414" s="117" t="s">
        <v>193</v>
      </c>
      <c r="B414" s="56" t="s">
        <v>228</v>
      </c>
      <c r="C414" s="56" t="s">
        <v>18</v>
      </c>
      <c r="D414" s="56" t="s">
        <v>20</v>
      </c>
      <c r="E414" s="56" t="s">
        <v>27</v>
      </c>
      <c r="F414" s="56" t="s">
        <v>111</v>
      </c>
      <c r="G414" s="56" t="s">
        <v>140</v>
      </c>
      <c r="H414" s="56" t="s">
        <v>194</v>
      </c>
      <c r="I414" s="110"/>
      <c r="J414" s="78">
        <f>J415</f>
        <v>300000</v>
      </c>
      <c r="K414" s="78">
        <f t="shared" si="639"/>
        <v>300000</v>
      </c>
      <c r="L414" s="78">
        <f t="shared" si="639"/>
        <v>300000</v>
      </c>
      <c r="M414" s="78">
        <f t="shared" si="639"/>
        <v>0</v>
      </c>
      <c r="N414" s="78">
        <f t="shared" si="639"/>
        <v>0</v>
      </c>
      <c r="O414" s="78">
        <f t="shared" si="639"/>
        <v>0</v>
      </c>
      <c r="P414" s="78">
        <f t="shared" si="535"/>
        <v>300000</v>
      </c>
      <c r="Q414" s="78">
        <f t="shared" si="536"/>
        <v>300000</v>
      </c>
      <c r="R414" s="78">
        <f t="shared" si="537"/>
        <v>300000</v>
      </c>
      <c r="S414" s="78">
        <f t="shared" si="640"/>
        <v>0</v>
      </c>
      <c r="T414" s="78">
        <f t="shared" si="640"/>
        <v>0</v>
      </c>
      <c r="U414" s="78">
        <f t="shared" si="640"/>
        <v>0</v>
      </c>
      <c r="V414" s="78">
        <f t="shared" si="628"/>
        <v>300000</v>
      </c>
      <c r="W414" s="78">
        <f t="shared" si="629"/>
        <v>300000</v>
      </c>
      <c r="X414" s="78">
        <f t="shared" si="630"/>
        <v>300000</v>
      </c>
      <c r="Y414" s="78">
        <f t="shared" si="641"/>
        <v>150000</v>
      </c>
      <c r="Z414" s="78">
        <f t="shared" si="641"/>
        <v>0</v>
      </c>
      <c r="AA414" s="78">
        <f t="shared" si="641"/>
        <v>0</v>
      </c>
      <c r="AB414" s="78">
        <f t="shared" si="632"/>
        <v>450000</v>
      </c>
      <c r="AC414" s="78">
        <f t="shared" si="633"/>
        <v>300000</v>
      </c>
      <c r="AD414" s="78">
        <f t="shared" si="634"/>
        <v>300000</v>
      </c>
    </row>
    <row r="415" spans="1:30" ht="26.4">
      <c r="A415" s="75" t="s">
        <v>222</v>
      </c>
      <c r="B415" s="56" t="s">
        <v>228</v>
      </c>
      <c r="C415" s="56" t="s">
        <v>18</v>
      </c>
      <c r="D415" s="56" t="s">
        <v>20</v>
      </c>
      <c r="E415" s="56" t="s">
        <v>27</v>
      </c>
      <c r="F415" s="56" t="s">
        <v>111</v>
      </c>
      <c r="G415" s="56" t="s">
        <v>140</v>
      </c>
      <c r="H415" s="56" t="s">
        <v>194</v>
      </c>
      <c r="I415" s="110" t="s">
        <v>92</v>
      </c>
      <c r="J415" s="78">
        <f>J416</f>
        <v>300000</v>
      </c>
      <c r="K415" s="78">
        <f t="shared" si="639"/>
        <v>300000</v>
      </c>
      <c r="L415" s="78">
        <f t="shared" si="639"/>
        <v>300000</v>
      </c>
      <c r="M415" s="78">
        <f t="shared" si="639"/>
        <v>0</v>
      </c>
      <c r="N415" s="78">
        <f t="shared" si="639"/>
        <v>0</v>
      </c>
      <c r="O415" s="78">
        <f t="shared" si="639"/>
        <v>0</v>
      </c>
      <c r="P415" s="78">
        <f t="shared" si="535"/>
        <v>300000</v>
      </c>
      <c r="Q415" s="78">
        <f t="shared" si="536"/>
        <v>300000</v>
      </c>
      <c r="R415" s="78">
        <f t="shared" si="537"/>
        <v>300000</v>
      </c>
      <c r="S415" s="78">
        <f t="shared" si="640"/>
        <v>0</v>
      </c>
      <c r="T415" s="78">
        <f t="shared" si="640"/>
        <v>0</v>
      </c>
      <c r="U415" s="78">
        <f t="shared" si="640"/>
        <v>0</v>
      </c>
      <c r="V415" s="78">
        <f t="shared" si="628"/>
        <v>300000</v>
      </c>
      <c r="W415" s="78">
        <f t="shared" si="629"/>
        <v>300000</v>
      </c>
      <c r="X415" s="78">
        <f t="shared" si="630"/>
        <v>300000</v>
      </c>
      <c r="Y415" s="78">
        <f t="shared" si="641"/>
        <v>150000</v>
      </c>
      <c r="Z415" s="78">
        <f t="shared" si="641"/>
        <v>0</v>
      </c>
      <c r="AA415" s="78">
        <f t="shared" si="641"/>
        <v>0</v>
      </c>
      <c r="AB415" s="78">
        <f t="shared" si="632"/>
        <v>450000</v>
      </c>
      <c r="AC415" s="78">
        <f t="shared" si="633"/>
        <v>300000</v>
      </c>
      <c r="AD415" s="78">
        <f t="shared" si="634"/>
        <v>300000</v>
      </c>
    </row>
    <row r="416" spans="1:30" ht="26.4">
      <c r="A416" s="74" t="s">
        <v>96</v>
      </c>
      <c r="B416" s="56" t="s">
        <v>228</v>
      </c>
      <c r="C416" s="56" t="s">
        <v>18</v>
      </c>
      <c r="D416" s="56" t="s">
        <v>20</v>
      </c>
      <c r="E416" s="56" t="s">
        <v>27</v>
      </c>
      <c r="F416" s="56" t="s">
        <v>111</v>
      </c>
      <c r="G416" s="56" t="s">
        <v>140</v>
      </c>
      <c r="H416" s="56" t="s">
        <v>194</v>
      </c>
      <c r="I416" s="110" t="s">
        <v>93</v>
      </c>
      <c r="J416" s="78">
        <v>300000</v>
      </c>
      <c r="K416" s="78">
        <v>300000</v>
      </c>
      <c r="L416" s="78">
        <v>300000</v>
      </c>
      <c r="M416" s="78"/>
      <c r="N416" s="78"/>
      <c r="O416" s="78"/>
      <c r="P416" s="78">
        <f t="shared" si="535"/>
        <v>300000</v>
      </c>
      <c r="Q416" s="78">
        <f t="shared" si="536"/>
        <v>300000</v>
      </c>
      <c r="R416" s="78">
        <f t="shared" si="537"/>
        <v>300000</v>
      </c>
      <c r="S416" s="78"/>
      <c r="T416" s="78"/>
      <c r="U416" s="78"/>
      <c r="V416" s="78">
        <f t="shared" si="628"/>
        <v>300000</v>
      </c>
      <c r="W416" s="78">
        <f t="shared" si="629"/>
        <v>300000</v>
      </c>
      <c r="X416" s="78">
        <f t="shared" si="630"/>
        <v>300000</v>
      </c>
      <c r="Y416" s="78">
        <v>150000</v>
      </c>
      <c r="Z416" s="78"/>
      <c r="AA416" s="78"/>
      <c r="AB416" s="78">
        <f t="shared" si="632"/>
        <v>450000</v>
      </c>
      <c r="AC416" s="78">
        <f t="shared" si="633"/>
        <v>300000</v>
      </c>
      <c r="AD416" s="78">
        <f t="shared" si="634"/>
        <v>300000</v>
      </c>
    </row>
    <row r="417" spans="1:30" ht="26.4">
      <c r="A417" s="2" t="s">
        <v>350</v>
      </c>
      <c r="B417" s="56" t="s">
        <v>228</v>
      </c>
      <c r="C417" s="56" t="s">
        <v>18</v>
      </c>
      <c r="D417" s="56" t="s">
        <v>20</v>
      </c>
      <c r="E417" s="56" t="s">
        <v>14</v>
      </c>
      <c r="F417" s="56" t="s">
        <v>68</v>
      </c>
      <c r="G417" s="56" t="s">
        <v>140</v>
      </c>
      <c r="H417" s="1" t="s">
        <v>141</v>
      </c>
      <c r="I417" s="13"/>
      <c r="J417" s="78">
        <f>J418+J421+J424</f>
        <v>4084000</v>
      </c>
      <c r="K417" s="78">
        <f t="shared" ref="K417:L417" si="642">K418+K421+K424</f>
        <v>4091360</v>
      </c>
      <c r="L417" s="78">
        <f t="shared" si="642"/>
        <v>4199014.4000000004</v>
      </c>
      <c r="M417" s="78">
        <f t="shared" ref="M417:O417" si="643">M418+M421+M424</f>
        <v>0</v>
      </c>
      <c r="N417" s="78">
        <f t="shared" si="643"/>
        <v>0</v>
      </c>
      <c r="O417" s="78">
        <f t="shared" si="643"/>
        <v>0</v>
      </c>
      <c r="P417" s="78">
        <f t="shared" si="535"/>
        <v>4084000</v>
      </c>
      <c r="Q417" s="78">
        <f t="shared" si="536"/>
        <v>4091360</v>
      </c>
      <c r="R417" s="78">
        <f t="shared" si="537"/>
        <v>4199014.4000000004</v>
      </c>
      <c r="S417" s="78">
        <f t="shared" ref="S417:U417" si="644">S418+S421+S424</f>
        <v>0</v>
      </c>
      <c r="T417" s="78">
        <f t="shared" si="644"/>
        <v>0</v>
      </c>
      <c r="U417" s="78">
        <f t="shared" si="644"/>
        <v>0</v>
      </c>
      <c r="V417" s="78">
        <f t="shared" si="628"/>
        <v>4084000</v>
      </c>
      <c r="W417" s="78">
        <f t="shared" si="629"/>
        <v>4091360</v>
      </c>
      <c r="X417" s="78">
        <f t="shared" si="630"/>
        <v>4199014.4000000004</v>
      </c>
      <c r="Y417" s="78">
        <f t="shared" ref="Y417:AA417" si="645">Y418+Y421+Y424</f>
        <v>0</v>
      </c>
      <c r="Z417" s="78">
        <f t="shared" si="645"/>
        <v>0</v>
      </c>
      <c r="AA417" s="78">
        <f t="shared" si="645"/>
        <v>0</v>
      </c>
      <c r="AB417" s="78">
        <f t="shared" si="632"/>
        <v>4084000</v>
      </c>
      <c r="AC417" s="78">
        <f t="shared" si="633"/>
        <v>4091360</v>
      </c>
      <c r="AD417" s="78">
        <f t="shared" si="634"/>
        <v>4199014.4000000004</v>
      </c>
    </row>
    <row r="418" spans="1:30" ht="26.4">
      <c r="A418" s="105" t="s">
        <v>249</v>
      </c>
      <c r="B418" s="56" t="s">
        <v>228</v>
      </c>
      <c r="C418" s="56" t="s">
        <v>18</v>
      </c>
      <c r="D418" s="56" t="s">
        <v>20</v>
      </c>
      <c r="E418" s="56" t="s">
        <v>14</v>
      </c>
      <c r="F418" s="56" t="s">
        <v>68</v>
      </c>
      <c r="G418" s="56" t="s">
        <v>140</v>
      </c>
      <c r="H418" s="71" t="s">
        <v>160</v>
      </c>
      <c r="I418" s="72"/>
      <c r="J418" s="99">
        <f>J419</f>
        <v>3700000</v>
      </c>
      <c r="K418" s="99">
        <f t="shared" ref="K418:O419" si="646">K419</f>
        <v>3800000</v>
      </c>
      <c r="L418" s="99">
        <f t="shared" si="646"/>
        <v>3900000</v>
      </c>
      <c r="M418" s="99">
        <f t="shared" si="646"/>
        <v>0</v>
      </c>
      <c r="N418" s="99">
        <f t="shared" si="646"/>
        <v>0</v>
      </c>
      <c r="O418" s="99">
        <f t="shared" si="646"/>
        <v>0</v>
      </c>
      <c r="P418" s="99">
        <f t="shared" si="535"/>
        <v>3700000</v>
      </c>
      <c r="Q418" s="99">
        <f t="shared" si="536"/>
        <v>3800000</v>
      </c>
      <c r="R418" s="99">
        <f t="shared" si="537"/>
        <v>3900000</v>
      </c>
      <c r="S418" s="99">
        <f t="shared" ref="S418:U419" si="647">S419</f>
        <v>0</v>
      </c>
      <c r="T418" s="99">
        <f t="shared" si="647"/>
        <v>0</v>
      </c>
      <c r="U418" s="99">
        <f t="shared" si="647"/>
        <v>0</v>
      </c>
      <c r="V418" s="99">
        <f t="shared" si="628"/>
        <v>3700000</v>
      </c>
      <c r="W418" s="99">
        <f t="shared" si="629"/>
        <v>3800000</v>
      </c>
      <c r="X418" s="99">
        <f t="shared" si="630"/>
        <v>3900000</v>
      </c>
      <c r="Y418" s="99">
        <f t="shared" ref="Y418:AA419" si="648">Y419</f>
        <v>0</v>
      </c>
      <c r="Z418" s="99">
        <f t="shared" si="648"/>
        <v>0</v>
      </c>
      <c r="AA418" s="99">
        <f t="shared" si="648"/>
        <v>0</v>
      </c>
      <c r="AB418" s="99">
        <f t="shared" si="632"/>
        <v>3700000</v>
      </c>
      <c r="AC418" s="99">
        <f t="shared" si="633"/>
        <v>3800000</v>
      </c>
      <c r="AD418" s="99">
        <f t="shared" si="634"/>
        <v>3900000</v>
      </c>
    </row>
    <row r="419" spans="1:30" ht="26.4">
      <c r="A419" s="75" t="s">
        <v>222</v>
      </c>
      <c r="B419" s="56" t="s">
        <v>228</v>
      </c>
      <c r="C419" s="56" t="s">
        <v>18</v>
      </c>
      <c r="D419" s="56" t="s">
        <v>20</v>
      </c>
      <c r="E419" s="56" t="s">
        <v>14</v>
      </c>
      <c r="F419" s="56" t="s">
        <v>68</v>
      </c>
      <c r="G419" s="56" t="s">
        <v>140</v>
      </c>
      <c r="H419" s="71" t="s">
        <v>160</v>
      </c>
      <c r="I419" s="72" t="s">
        <v>92</v>
      </c>
      <c r="J419" s="99">
        <f>J420</f>
        <v>3700000</v>
      </c>
      <c r="K419" s="99">
        <f t="shared" si="646"/>
        <v>3800000</v>
      </c>
      <c r="L419" s="99">
        <f t="shared" si="646"/>
        <v>3900000</v>
      </c>
      <c r="M419" s="99">
        <f t="shared" si="646"/>
        <v>0</v>
      </c>
      <c r="N419" s="99">
        <f t="shared" si="646"/>
        <v>0</v>
      </c>
      <c r="O419" s="99">
        <f t="shared" si="646"/>
        <v>0</v>
      </c>
      <c r="P419" s="99">
        <f t="shared" si="535"/>
        <v>3700000</v>
      </c>
      <c r="Q419" s="99">
        <f t="shared" si="536"/>
        <v>3800000</v>
      </c>
      <c r="R419" s="99">
        <f t="shared" si="537"/>
        <v>3900000</v>
      </c>
      <c r="S419" s="99">
        <f t="shared" si="647"/>
        <v>0</v>
      </c>
      <c r="T419" s="99">
        <f t="shared" si="647"/>
        <v>0</v>
      </c>
      <c r="U419" s="99">
        <f t="shared" si="647"/>
        <v>0</v>
      </c>
      <c r="V419" s="99">
        <f t="shared" si="628"/>
        <v>3700000</v>
      </c>
      <c r="W419" s="99">
        <f t="shared" si="629"/>
        <v>3800000</v>
      </c>
      <c r="X419" s="99">
        <f t="shared" si="630"/>
        <v>3900000</v>
      </c>
      <c r="Y419" s="99">
        <f t="shared" si="648"/>
        <v>0</v>
      </c>
      <c r="Z419" s="99">
        <f t="shared" si="648"/>
        <v>0</v>
      </c>
      <c r="AA419" s="99">
        <f t="shared" si="648"/>
        <v>0</v>
      </c>
      <c r="AB419" s="99">
        <f t="shared" si="632"/>
        <v>3700000</v>
      </c>
      <c r="AC419" s="99">
        <f t="shared" si="633"/>
        <v>3800000</v>
      </c>
      <c r="AD419" s="99">
        <f t="shared" si="634"/>
        <v>3900000</v>
      </c>
    </row>
    <row r="420" spans="1:30" ht="26.4">
      <c r="A420" s="74" t="s">
        <v>96</v>
      </c>
      <c r="B420" s="56" t="s">
        <v>228</v>
      </c>
      <c r="C420" s="56" t="s">
        <v>18</v>
      </c>
      <c r="D420" s="56" t="s">
        <v>20</v>
      </c>
      <c r="E420" s="56" t="s">
        <v>14</v>
      </c>
      <c r="F420" s="56" t="s">
        <v>68</v>
      </c>
      <c r="G420" s="56" t="s">
        <v>140</v>
      </c>
      <c r="H420" s="71" t="s">
        <v>160</v>
      </c>
      <c r="I420" s="72" t="s">
        <v>93</v>
      </c>
      <c r="J420" s="99">
        <v>3700000</v>
      </c>
      <c r="K420" s="99">
        <v>3800000</v>
      </c>
      <c r="L420" s="99">
        <v>3900000</v>
      </c>
      <c r="M420" s="99"/>
      <c r="N420" s="99"/>
      <c r="O420" s="99"/>
      <c r="P420" s="99">
        <f t="shared" si="535"/>
        <v>3700000</v>
      </c>
      <c r="Q420" s="99">
        <f t="shared" si="536"/>
        <v>3800000</v>
      </c>
      <c r="R420" s="99">
        <f t="shared" si="537"/>
        <v>3900000</v>
      </c>
      <c r="S420" s="99"/>
      <c r="T420" s="99"/>
      <c r="U420" s="99"/>
      <c r="V420" s="99">
        <f t="shared" si="628"/>
        <v>3700000</v>
      </c>
      <c r="W420" s="99">
        <f t="shared" si="629"/>
        <v>3800000</v>
      </c>
      <c r="X420" s="99">
        <f t="shared" si="630"/>
        <v>3900000</v>
      </c>
      <c r="Y420" s="99"/>
      <c r="Z420" s="99"/>
      <c r="AA420" s="99"/>
      <c r="AB420" s="99">
        <f t="shared" si="632"/>
        <v>3700000</v>
      </c>
      <c r="AC420" s="99">
        <f t="shared" si="633"/>
        <v>3800000</v>
      </c>
      <c r="AD420" s="99">
        <f t="shared" si="634"/>
        <v>3900000</v>
      </c>
    </row>
    <row r="421" spans="1:30">
      <c r="A421" s="2" t="s">
        <v>279</v>
      </c>
      <c r="B421" s="56" t="s">
        <v>228</v>
      </c>
      <c r="C421" s="56" t="s">
        <v>18</v>
      </c>
      <c r="D421" s="56" t="s">
        <v>20</v>
      </c>
      <c r="E421" s="56" t="s">
        <v>14</v>
      </c>
      <c r="F421" s="56" t="s">
        <v>68</v>
      </c>
      <c r="G421" s="56" t="s">
        <v>140</v>
      </c>
      <c r="H421" s="1" t="s">
        <v>250</v>
      </c>
      <c r="I421" s="13"/>
      <c r="J421" s="78">
        <f>J422</f>
        <v>184000</v>
      </c>
      <c r="K421" s="78">
        <f t="shared" ref="K421:O422" si="649">K422</f>
        <v>191360</v>
      </c>
      <c r="L421" s="78">
        <f t="shared" si="649"/>
        <v>199014.39999999999</v>
      </c>
      <c r="M421" s="78">
        <f t="shared" si="649"/>
        <v>0</v>
      </c>
      <c r="N421" s="78">
        <f t="shared" si="649"/>
        <v>0</v>
      </c>
      <c r="O421" s="78">
        <f t="shared" si="649"/>
        <v>0</v>
      </c>
      <c r="P421" s="78">
        <f t="shared" si="535"/>
        <v>184000</v>
      </c>
      <c r="Q421" s="78">
        <f t="shared" si="536"/>
        <v>191360</v>
      </c>
      <c r="R421" s="78">
        <f t="shared" si="537"/>
        <v>199014.39999999999</v>
      </c>
      <c r="S421" s="78">
        <f t="shared" ref="S421:U422" si="650">S422</f>
        <v>0</v>
      </c>
      <c r="T421" s="78">
        <f t="shared" si="650"/>
        <v>0</v>
      </c>
      <c r="U421" s="78">
        <f t="shared" si="650"/>
        <v>0</v>
      </c>
      <c r="V421" s="78">
        <f t="shared" si="628"/>
        <v>184000</v>
      </c>
      <c r="W421" s="78">
        <f t="shared" si="629"/>
        <v>191360</v>
      </c>
      <c r="X421" s="78">
        <f t="shared" si="630"/>
        <v>199014.39999999999</v>
      </c>
      <c r="Y421" s="78">
        <f t="shared" ref="Y421:AA422" si="651">Y422</f>
        <v>0</v>
      </c>
      <c r="Z421" s="78">
        <f t="shared" si="651"/>
        <v>0</v>
      </c>
      <c r="AA421" s="78">
        <f t="shared" si="651"/>
        <v>0</v>
      </c>
      <c r="AB421" s="78">
        <f t="shared" si="632"/>
        <v>184000</v>
      </c>
      <c r="AC421" s="78">
        <f t="shared" si="633"/>
        <v>191360</v>
      </c>
      <c r="AD421" s="78">
        <f t="shared" si="634"/>
        <v>199014.39999999999</v>
      </c>
    </row>
    <row r="422" spans="1:30" ht="26.4">
      <c r="A422" s="75" t="s">
        <v>222</v>
      </c>
      <c r="B422" s="56" t="s">
        <v>228</v>
      </c>
      <c r="C422" s="56" t="s">
        <v>18</v>
      </c>
      <c r="D422" s="56" t="s">
        <v>20</v>
      </c>
      <c r="E422" s="56" t="s">
        <v>14</v>
      </c>
      <c r="F422" s="56" t="s">
        <v>68</v>
      </c>
      <c r="G422" s="56" t="s">
        <v>140</v>
      </c>
      <c r="H422" s="1" t="s">
        <v>250</v>
      </c>
      <c r="I422" s="13" t="s">
        <v>92</v>
      </c>
      <c r="J422" s="78">
        <f>J423</f>
        <v>184000</v>
      </c>
      <c r="K422" s="78">
        <f t="shared" si="649"/>
        <v>191360</v>
      </c>
      <c r="L422" s="78">
        <f t="shared" si="649"/>
        <v>199014.39999999999</v>
      </c>
      <c r="M422" s="78">
        <f t="shared" si="649"/>
        <v>0</v>
      </c>
      <c r="N422" s="78">
        <f t="shared" si="649"/>
        <v>0</v>
      </c>
      <c r="O422" s="78">
        <f t="shared" si="649"/>
        <v>0</v>
      </c>
      <c r="P422" s="78">
        <f t="shared" si="535"/>
        <v>184000</v>
      </c>
      <c r="Q422" s="78">
        <f t="shared" si="536"/>
        <v>191360</v>
      </c>
      <c r="R422" s="78">
        <f t="shared" si="537"/>
        <v>199014.39999999999</v>
      </c>
      <c r="S422" s="78">
        <f t="shared" si="650"/>
        <v>0</v>
      </c>
      <c r="T422" s="78">
        <f t="shared" si="650"/>
        <v>0</v>
      </c>
      <c r="U422" s="78">
        <f t="shared" si="650"/>
        <v>0</v>
      </c>
      <c r="V422" s="78">
        <f t="shared" si="628"/>
        <v>184000</v>
      </c>
      <c r="W422" s="78">
        <f t="shared" si="629"/>
        <v>191360</v>
      </c>
      <c r="X422" s="78">
        <f t="shared" si="630"/>
        <v>199014.39999999999</v>
      </c>
      <c r="Y422" s="78">
        <f t="shared" si="651"/>
        <v>0</v>
      </c>
      <c r="Z422" s="78">
        <f t="shared" si="651"/>
        <v>0</v>
      </c>
      <c r="AA422" s="78">
        <f t="shared" si="651"/>
        <v>0</v>
      </c>
      <c r="AB422" s="78">
        <f t="shared" si="632"/>
        <v>184000</v>
      </c>
      <c r="AC422" s="78">
        <f t="shared" si="633"/>
        <v>191360</v>
      </c>
      <c r="AD422" s="78">
        <f t="shared" si="634"/>
        <v>199014.39999999999</v>
      </c>
    </row>
    <row r="423" spans="1:30" ht="26.4">
      <c r="A423" s="74" t="s">
        <v>96</v>
      </c>
      <c r="B423" s="56" t="s">
        <v>228</v>
      </c>
      <c r="C423" s="56" t="s">
        <v>18</v>
      </c>
      <c r="D423" s="56" t="s">
        <v>20</v>
      </c>
      <c r="E423" s="56" t="s">
        <v>14</v>
      </c>
      <c r="F423" s="56" t="s">
        <v>68</v>
      </c>
      <c r="G423" s="56" t="s">
        <v>140</v>
      </c>
      <c r="H423" s="1" t="s">
        <v>250</v>
      </c>
      <c r="I423" s="13" t="s">
        <v>93</v>
      </c>
      <c r="J423" s="78">
        <v>184000</v>
      </c>
      <c r="K423" s="78">
        <v>191360</v>
      </c>
      <c r="L423" s="78">
        <v>199014.39999999999</v>
      </c>
      <c r="M423" s="78"/>
      <c r="N423" s="78"/>
      <c r="O423" s="78"/>
      <c r="P423" s="78">
        <f t="shared" si="535"/>
        <v>184000</v>
      </c>
      <c r="Q423" s="78">
        <f t="shared" si="536"/>
        <v>191360</v>
      </c>
      <c r="R423" s="78">
        <f t="shared" si="537"/>
        <v>199014.39999999999</v>
      </c>
      <c r="S423" s="78"/>
      <c r="T423" s="78"/>
      <c r="U423" s="78"/>
      <c r="V423" s="78">
        <f t="shared" si="628"/>
        <v>184000</v>
      </c>
      <c r="W423" s="78">
        <f t="shared" si="629"/>
        <v>191360</v>
      </c>
      <c r="X423" s="78">
        <f t="shared" si="630"/>
        <v>199014.39999999999</v>
      </c>
      <c r="Y423" s="78"/>
      <c r="Z423" s="78"/>
      <c r="AA423" s="78"/>
      <c r="AB423" s="78">
        <f t="shared" si="632"/>
        <v>184000</v>
      </c>
      <c r="AC423" s="78">
        <f t="shared" si="633"/>
        <v>191360</v>
      </c>
      <c r="AD423" s="78">
        <f t="shared" si="634"/>
        <v>199014.39999999999</v>
      </c>
    </row>
    <row r="424" spans="1:30" ht="26.4">
      <c r="A424" s="74" t="s">
        <v>247</v>
      </c>
      <c r="B424" s="56" t="s">
        <v>228</v>
      </c>
      <c r="C424" s="56" t="s">
        <v>18</v>
      </c>
      <c r="D424" s="56" t="s">
        <v>20</v>
      </c>
      <c r="E424" s="56" t="s">
        <v>14</v>
      </c>
      <c r="F424" s="56" t="s">
        <v>68</v>
      </c>
      <c r="G424" s="56" t="s">
        <v>140</v>
      </c>
      <c r="H424" s="71" t="s">
        <v>246</v>
      </c>
      <c r="I424" s="72"/>
      <c r="J424" s="99">
        <f>J425</f>
        <v>200000</v>
      </c>
      <c r="K424" s="99">
        <f t="shared" ref="K424:O425" si="652">K425</f>
        <v>100000</v>
      </c>
      <c r="L424" s="99">
        <f t="shared" si="652"/>
        <v>100000</v>
      </c>
      <c r="M424" s="99">
        <f t="shared" si="652"/>
        <v>0</v>
      </c>
      <c r="N424" s="99">
        <f t="shared" si="652"/>
        <v>0</v>
      </c>
      <c r="O424" s="99">
        <f t="shared" si="652"/>
        <v>0</v>
      </c>
      <c r="P424" s="99">
        <f t="shared" si="535"/>
        <v>200000</v>
      </c>
      <c r="Q424" s="99">
        <f t="shared" si="536"/>
        <v>100000</v>
      </c>
      <c r="R424" s="99">
        <f t="shared" si="537"/>
        <v>100000</v>
      </c>
      <c r="S424" s="99">
        <f t="shared" ref="S424:U425" si="653">S425</f>
        <v>0</v>
      </c>
      <c r="T424" s="99">
        <f t="shared" si="653"/>
        <v>0</v>
      </c>
      <c r="U424" s="99">
        <f t="shared" si="653"/>
        <v>0</v>
      </c>
      <c r="V424" s="99">
        <f t="shared" si="628"/>
        <v>200000</v>
      </c>
      <c r="W424" s="99">
        <f t="shared" si="629"/>
        <v>100000</v>
      </c>
      <c r="X424" s="99">
        <f t="shared" si="630"/>
        <v>100000</v>
      </c>
      <c r="Y424" s="99">
        <f t="shared" ref="Y424:AA425" si="654">Y425</f>
        <v>0</v>
      </c>
      <c r="Z424" s="99">
        <f t="shared" si="654"/>
        <v>0</v>
      </c>
      <c r="AA424" s="99">
        <f t="shared" si="654"/>
        <v>0</v>
      </c>
      <c r="AB424" s="99">
        <f t="shared" si="632"/>
        <v>200000</v>
      </c>
      <c r="AC424" s="99">
        <f t="shared" si="633"/>
        <v>100000</v>
      </c>
      <c r="AD424" s="99">
        <f t="shared" si="634"/>
        <v>100000</v>
      </c>
    </row>
    <row r="425" spans="1:30" ht="26.4">
      <c r="A425" s="75" t="s">
        <v>222</v>
      </c>
      <c r="B425" s="56" t="s">
        <v>228</v>
      </c>
      <c r="C425" s="56" t="s">
        <v>18</v>
      </c>
      <c r="D425" s="56" t="s">
        <v>20</v>
      </c>
      <c r="E425" s="56" t="s">
        <v>14</v>
      </c>
      <c r="F425" s="56" t="s">
        <v>68</v>
      </c>
      <c r="G425" s="56" t="s">
        <v>140</v>
      </c>
      <c r="H425" s="71" t="s">
        <v>246</v>
      </c>
      <c r="I425" s="72" t="s">
        <v>92</v>
      </c>
      <c r="J425" s="99">
        <f>J426</f>
        <v>200000</v>
      </c>
      <c r="K425" s="99">
        <f t="shared" si="652"/>
        <v>100000</v>
      </c>
      <c r="L425" s="99">
        <f t="shared" si="652"/>
        <v>100000</v>
      </c>
      <c r="M425" s="99">
        <f t="shared" si="652"/>
        <v>0</v>
      </c>
      <c r="N425" s="99">
        <f t="shared" si="652"/>
        <v>0</v>
      </c>
      <c r="O425" s="99">
        <f t="shared" si="652"/>
        <v>0</v>
      </c>
      <c r="P425" s="99">
        <f t="shared" si="535"/>
        <v>200000</v>
      </c>
      <c r="Q425" s="99">
        <f t="shared" si="536"/>
        <v>100000</v>
      </c>
      <c r="R425" s="99">
        <f t="shared" si="537"/>
        <v>100000</v>
      </c>
      <c r="S425" s="99">
        <f t="shared" si="653"/>
        <v>0</v>
      </c>
      <c r="T425" s="99">
        <f t="shared" si="653"/>
        <v>0</v>
      </c>
      <c r="U425" s="99">
        <f t="shared" si="653"/>
        <v>0</v>
      </c>
      <c r="V425" s="99">
        <f t="shared" si="628"/>
        <v>200000</v>
      </c>
      <c r="W425" s="99">
        <f t="shared" si="629"/>
        <v>100000</v>
      </c>
      <c r="X425" s="99">
        <f t="shared" si="630"/>
        <v>100000</v>
      </c>
      <c r="Y425" s="99">
        <f t="shared" si="654"/>
        <v>0</v>
      </c>
      <c r="Z425" s="99">
        <f t="shared" si="654"/>
        <v>0</v>
      </c>
      <c r="AA425" s="99">
        <f t="shared" si="654"/>
        <v>0</v>
      </c>
      <c r="AB425" s="99">
        <f t="shared" si="632"/>
        <v>200000</v>
      </c>
      <c r="AC425" s="99">
        <f t="shared" si="633"/>
        <v>100000</v>
      </c>
      <c r="AD425" s="99">
        <f t="shared" si="634"/>
        <v>100000</v>
      </c>
    </row>
    <row r="426" spans="1:30" ht="26.4">
      <c r="A426" s="74" t="s">
        <v>96</v>
      </c>
      <c r="B426" s="56" t="s">
        <v>228</v>
      </c>
      <c r="C426" s="56" t="s">
        <v>18</v>
      </c>
      <c r="D426" s="56" t="s">
        <v>20</v>
      </c>
      <c r="E426" s="56" t="s">
        <v>14</v>
      </c>
      <c r="F426" s="56" t="s">
        <v>68</v>
      </c>
      <c r="G426" s="56" t="s">
        <v>140</v>
      </c>
      <c r="H426" s="71" t="s">
        <v>246</v>
      </c>
      <c r="I426" s="72" t="s">
        <v>93</v>
      </c>
      <c r="J426" s="99">
        <v>200000</v>
      </c>
      <c r="K426" s="99">
        <v>100000</v>
      </c>
      <c r="L426" s="99">
        <v>100000</v>
      </c>
      <c r="M426" s="99"/>
      <c r="N426" s="99"/>
      <c r="O426" s="99"/>
      <c r="P426" s="99">
        <f t="shared" si="535"/>
        <v>200000</v>
      </c>
      <c r="Q426" s="99">
        <f t="shared" si="536"/>
        <v>100000</v>
      </c>
      <c r="R426" s="99">
        <f t="shared" si="537"/>
        <v>100000</v>
      </c>
      <c r="S426" s="99"/>
      <c r="T426" s="99"/>
      <c r="U426" s="99"/>
      <c r="V426" s="99">
        <f t="shared" si="628"/>
        <v>200000</v>
      </c>
      <c r="W426" s="99">
        <f t="shared" si="629"/>
        <v>100000</v>
      </c>
      <c r="X426" s="99">
        <f t="shared" si="630"/>
        <v>100000</v>
      </c>
      <c r="Y426" s="99"/>
      <c r="Z426" s="99"/>
      <c r="AA426" s="99"/>
      <c r="AB426" s="99">
        <f t="shared" si="632"/>
        <v>200000</v>
      </c>
      <c r="AC426" s="99">
        <f t="shared" si="633"/>
        <v>100000</v>
      </c>
      <c r="AD426" s="99">
        <f t="shared" si="634"/>
        <v>100000</v>
      </c>
    </row>
    <row r="427" spans="1:30">
      <c r="A427" s="74"/>
      <c r="B427" s="56"/>
      <c r="C427" s="56"/>
      <c r="D427" s="56"/>
      <c r="E427" s="56"/>
      <c r="F427" s="56"/>
      <c r="G427" s="56"/>
      <c r="H427" s="71"/>
      <c r="I427" s="72"/>
      <c r="J427" s="99"/>
      <c r="K427" s="99"/>
      <c r="L427" s="99"/>
      <c r="M427" s="99"/>
      <c r="N427" s="99"/>
      <c r="O427" s="99"/>
      <c r="P427" s="99"/>
      <c r="Q427" s="99"/>
      <c r="R427" s="99"/>
      <c r="S427" s="99"/>
      <c r="T427" s="99"/>
      <c r="U427" s="99"/>
      <c r="V427" s="99"/>
      <c r="W427" s="99"/>
      <c r="X427" s="99"/>
      <c r="Y427" s="99"/>
      <c r="Z427" s="99"/>
      <c r="AA427" s="99"/>
      <c r="AB427" s="99"/>
      <c r="AC427" s="99"/>
      <c r="AD427" s="99"/>
    </row>
    <row r="428" spans="1:30">
      <c r="A428" s="22" t="s">
        <v>46</v>
      </c>
      <c r="B428" s="15" t="s">
        <v>228</v>
      </c>
      <c r="C428" s="15" t="s">
        <v>18</v>
      </c>
      <c r="D428" s="15" t="s">
        <v>17</v>
      </c>
      <c r="E428" s="15"/>
      <c r="F428" s="15"/>
      <c r="G428" s="15"/>
      <c r="H428" s="15"/>
      <c r="I428" s="25"/>
      <c r="J428" s="97">
        <f>J429</f>
        <v>500000</v>
      </c>
      <c r="K428" s="97">
        <f t="shared" ref="K428:O429" si="655">K429</f>
        <v>500000</v>
      </c>
      <c r="L428" s="97">
        <f t="shared" si="655"/>
        <v>500000</v>
      </c>
      <c r="M428" s="97">
        <f t="shared" si="655"/>
        <v>0</v>
      </c>
      <c r="N428" s="97">
        <f t="shared" si="655"/>
        <v>0</v>
      </c>
      <c r="O428" s="97">
        <f t="shared" si="655"/>
        <v>0</v>
      </c>
      <c r="P428" s="97">
        <f t="shared" si="535"/>
        <v>500000</v>
      </c>
      <c r="Q428" s="97">
        <f t="shared" si="536"/>
        <v>500000</v>
      </c>
      <c r="R428" s="97">
        <f t="shared" si="537"/>
        <v>500000</v>
      </c>
      <c r="S428" s="97">
        <f t="shared" ref="S428:U431" si="656">S429</f>
        <v>0</v>
      </c>
      <c r="T428" s="97">
        <f t="shared" si="656"/>
        <v>0</v>
      </c>
      <c r="U428" s="97">
        <f t="shared" si="656"/>
        <v>0</v>
      </c>
      <c r="V428" s="97">
        <f t="shared" ref="V428:X432" si="657">P428+S428</f>
        <v>500000</v>
      </c>
      <c r="W428" s="97">
        <f t="shared" si="657"/>
        <v>500000</v>
      </c>
      <c r="X428" s="97">
        <f t="shared" si="657"/>
        <v>500000</v>
      </c>
      <c r="Y428" s="97">
        <f t="shared" ref="Y428:AA431" si="658">Y429</f>
        <v>0</v>
      </c>
      <c r="Z428" s="97">
        <f t="shared" si="658"/>
        <v>0</v>
      </c>
      <c r="AA428" s="97">
        <f t="shared" si="658"/>
        <v>0</v>
      </c>
      <c r="AB428" s="97">
        <f t="shared" ref="AB428:AB432" si="659">V428+Y428</f>
        <v>500000</v>
      </c>
      <c r="AC428" s="97">
        <f t="shared" ref="AC428:AC432" si="660">W428+Z428</f>
        <v>500000</v>
      </c>
      <c r="AD428" s="97">
        <f t="shared" ref="AD428:AD432" si="661">X428+AA428</f>
        <v>500000</v>
      </c>
    </row>
    <row r="429" spans="1:30" ht="26.4">
      <c r="A429" s="266" t="s">
        <v>360</v>
      </c>
      <c r="B429" s="1" t="s">
        <v>228</v>
      </c>
      <c r="C429" s="1" t="s">
        <v>18</v>
      </c>
      <c r="D429" s="1" t="s">
        <v>17</v>
      </c>
      <c r="E429" s="1" t="s">
        <v>271</v>
      </c>
      <c r="F429" s="1" t="s">
        <v>68</v>
      </c>
      <c r="G429" s="1" t="s">
        <v>140</v>
      </c>
      <c r="H429" s="1" t="s">
        <v>141</v>
      </c>
      <c r="I429" s="13"/>
      <c r="J429" s="78">
        <f>J430</f>
        <v>500000</v>
      </c>
      <c r="K429" s="78">
        <f t="shared" si="655"/>
        <v>500000</v>
      </c>
      <c r="L429" s="78">
        <f t="shared" si="655"/>
        <v>500000</v>
      </c>
      <c r="M429" s="78">
        <f t="shared" si="655"/>
        <v>0</v>
      </c>
      <c r="N429" s="78">
        <f t="shared" si="655"/>
        <v>0</v>
      </c>
      <c r="O429" s="78">
        <f t="shared" si="655"/>
        <v>0</v>
      </c>
      <c r="P429" s="78">
        <f t="shared" si="535"/>
        <v>500000</v>
      </c>
      <c r="Q429" s="78">
        <f t="shared" si="536"/>
        <v>500000</v>
      </c>
      <c r="R429" s="78">
        <f t="shared" si="537"/>
        <v>500000</v>
      </c>
      <c r="S429" s="78">
        <f t="shared" si="656"/>
        <v>0</v>
      </c>
      <c r="T429" s="78">
        <f t="shared" si="656"/>
        <v>0</v>
      </c>
      <c r="U429" s="78">
        <f t="shared" si="656"/>
        <v>0</v>
      </c>
      <c r="V429" s="78">
        <f t="shared" si="657"/>
        <v>500000</v>
      </c>
      <c r="W429" s="78">
        <f t="shared" si="657"/>
        <v>500000</v>
      </c>
      <c r="X429" s="78">
        <f t="shared" si="657"/>
        <v>500000</v>
      </c>
      <c r="Y429" s="78">
        <f t="shared" si="658"/>
        <v>0</v>
      </c>
      <c r="Z429" s="78">
        <f t="shared" si="658"/>
        <v>0</v>
      </c>
      <c r="AA429" s="78">
        <f t="shared" si="658"/>
        <v>0</v>
      </c>
      <c r="AB429" s="78">
        <f t="shared" si="659"/>
        <v>500000</v>
      </c>
      <c r="AC429" s="78">
        <f t="shared" si="660"/>
        <v>500000</v>
      </c>
      <c r="AD429" s="78">
        <f t="shared" si="661"/>
        <v>500000</v>
      </c>
    </row>
    <row r="430" spans="1:30">
      <c r="A430" s="168" t="s">
        <v>290</v>
      </c>
      <c r="B430" s="1" t="s">
        <v>228</v>
      </c>
      <c r="C430" s="1" t="s">
        <v>18</v>
      </c>
      <c r="D430" s="1" t="s">
        <v>17</v>
      </c>
      <c r="E430" s="1" t="s">
        <v>271</v>
      </c>
      <c r="F430" s="1" t="s">
        <v>68</v>
      </c>
      <c r="G430" s="1" t="s">
        <v>140</v>
      </c>
      <c r="H430" s="1" t="s">
        <v>289</v>
      </c>
      <c r="I430" s="13"/>
      <c r="J430" s="78">
        <f>J431</f>
        <v>500000</v>
      </c>
      <c r="K430" s="78">
        <f t="shared" ref="K430:O431" si="662">K431</f>
        <v>500000</v>
      </c>
      <c r="L430" s="78">
        <f t="shared" si="662"/>
        <v>500000</v>
      </c>
      <c r="M430" s="78">
        <f t="shared" si="662"/>
        <v>0</v>
      </c>
      <c r="N430" s="78">
        <f t="shared" si="662"/>
        <v>0</v>
      </c>
      <c r="O430" s="78">
        <f t="shared" si="662"/>
        <v>0</v>
      </c>
      <c r="P430" s="78">
        <f t="shared" si="535"/>
        <v>500000</v>
      </c>
      <c r="Q430" s="78">
        <f t="shared" si="536"/>
        <v>500000</v>
      </c>
      <c r="R430" s="78">
        <f t="shared" si="537"/>
        <v>500000</v>
      </c>
      <c r="S430" s="78">
        <f t="shared" si="656"/>
        <v>0</v>
      </c>
      <c r="T430" s="78">
        <f t="shared" si="656"/>
        <v>0</v>
      </c>
      <c r="U430" s="78">
        <f t="shared" si="656"/>
        <v>0</v>
      </c>
      <c r="V430" s="78">
        <f t="shared" si="657"/>
        <v>500000</v>
      </c>
      <c r="W430" s="78">
        <f t="shared" si="657"/>
        <v>500000</v>
      </c>
      <c r="X430" s="78">
        <f t="shared" si="657"/>
        <v>500000</v>
      </c>
      <c r="Y430" s="78">
        <f t="shared" si="658"/>
        <v>0</v>
      </c>
      <c r="Z430" s="78">
        <f t="shared" si="658"/>
        <v>0</v>
      </c>
      <c r="AA430" s="78">
        <f t="shared" si="658"/>
        <v>0</v>
      </c>
      <c r="AB430" s="78">
        <f t="shared" si="659"/>
        <v>500000</v>
      </c>
      <c r="AC430" s="78">
        <f t="shared" si="660"/>
        <v>500000</v>
      </c>
      <c r="AD430" s="78">
        <f t="shared" si="661"/>
        <v>500000</v>
      </c>
    </row>
    <row r="431" spans="1:30" ht="26.4">
      <c r="A431" s="169" t="s">
        <v>222</v>
      </c>
      <c r="B431" s="1" t="s">
        <v>228</v>
      </c>
      <c r="C431" s="1" t="s">
        <v>18</v>
      </c>
      <c r="D431" s="1" t="s">
        <v>17</v>
      </c>
      <c r="E431" s="1" t="s">
        <v>271</v>
      </c>
      <c r="F431" s="1" t="s">
        <v>68</v>
      </c>
      <c r="G431" s="1" t="s">
        <v>140</v>
      </c>
      <c r="H431" s="1" t="s">
        <v>289</v>
      </c>
      <c r="I431" s="13" t="s">
        <v>92</v>
      </c>
      <c r="J431" s="78">
        <f>J432</f>
        <v>500000</v>
      </c>
      <c r="K431" s="78">
        <f t="shared" si="662"/>
        <v>500000</v>
      </c>
      <c r="L431" s="78">
        <f t="shared" si="662"/>
        <v>500000</v>
      </c>
      <c r="M431" s="78">
        <f t="shared" si="662"/>
        <v>0</v>
      </c>
      <c r="N431" s="78">
        <f t="shared" si="662"/>
        <v>0</v>
      </c>
      <c r="O431" s="78">
        <f t="shared" si="662"/>
        <v>0</v>
      </c>
      <c r="P431" s="78">
        <f t="shared" si="535"/>
        <v>500000</v>
      </c>
      <c r="Q431" s="78">
        <f t="shared" si="536"/>
        <v>500000</v>
      </c>
      <c r="R431" s="78">
        <f t="shared" si="537"/>
        <v>500000</v>
      </c>
      <c r="S431" s="78">
        <f t="shared" si="656"/>
        <v>0</v>
      </c>
      <c r="T431" s="78">
        <f t="shared" si="656"/>
        <v>0</v>
      </c>
      <c r="U431" s="78">
        <f t="shared" si="656"/>
        <v>0</v>
      </c>
      <c r="V431" s="78">
        <f t="shared" si="657"/>
        <v>500000</v>
      </c>
      <c r="W431" s="78">
        <f t="shared" si="657"/>
        <v>500000</v>
      </c>
      <c r="X431" s="78">
        <f t="shared" si="657"/>
        <v>500000</v>
      </c>
      <c r="Y431" s="78">
        <f t="shared" si="658"/>
        <v>0</v>
      </c>
      <c r="Z431" s="78">
        <f t="shared" si="658"/>
        <v>0</v>
      </c>
      <c r="AA431" s="78">
        <f t="shared" si="658"/>
        <v>0</v>
      </c>
      <c r="AB431" s="78">
        <f t="shared" si="659"/>
        <v>500000</v>
      </c>
      <c r="AC431" s="78">
        <f t="shared" si="660"/>
        <v>500000</v>
      </c>
      <c r="AD431" s="78">
        <f t="shared" si="661"/>
        <v>500000</v>
      </c>
    </row>
    <row r="432" spans="1:30" ht="26.4">
      <c r="A432" s="168" t="s">
        <v>96</v>
      </c>
      <c r="B432" s="1" t="s">
        <v>228</v>
      </c>
      <c r="C432" s="1" t="s">
        <v>18</v>
      </c>
      <c r="D432" s="1" t="s">
        <v>17</v>
      </c>
      <c r="E432" s="1" t="s">
        <v>271</v>
      </c>
      <c r="F432" s="1" t="s">
        <v>68</v>
      </c>
      <c r="G432" s="1" t="s">
        <v>140</v>
      </c>
      <c r="H432" s="1" t="s">
        <v>289</v>
      </c>
      <c r="I432" s="13" t="s">
        <v>93</v>
      </c>
      <c r="J432" s="78">
        <v>500000</v>
      </c>
      <c r="K432" s="78">
        <v>500000</v>
      </c>
      <c r="L432" s="78">
        <v>500000</v>
      </c>
      <c r="M432" s="78"/>
      <c r="N432" s="78"/>
      <c r="O432" s="78"/>
      <c r="P432" s="78">
        <f t="shared" si="535"/>
        <v>500000</v>
      </c>
      <c r="Q432" s="78">
        <f t="shared" si="536"/>
        <v>500000</v>
      </c>
      <c r="R432" s="78">
        <f t="shared" si="537"/>
        <v>500000</v>
      </c>
      <c r="S432" s="78"/>
      <c r="T432" s="78"/>
      <c r="U432" s="78"/>
      <c r="V432" s="78">
        <f t="shared" si="657"/>
        <v>500000</v>
      </c>
      <c r="W432" s="78">
        <f t="shared" si="657"/>
        <v>500000</v>
      </c>
      <c r="X432" s="78">
        <f t="shared" si="657"/>
        <v>500000</v>
      </c>
      <c r="Y432" s="78"/>
      <c r="Z432" s="78"/>
      <c r="AA432" s="78"/>
      <c r="AB432" s="78">
        <f t="shared" si="659"/>
        <v>500000</v>
      </c>
      <c r="AC432" s="78">
        <f t="shared" si="660"/>
        <v>500000</v>
      </c>
      <c r="AD432" s="78">
        <f t="shared" si="661"/>
        <v>500000</v>
      </c>
    </row>
    <row r="433" spans="1:30">
      <c r="A433" s="105"/>
      <c r="B433" s="131"/>
      <c r="C433" s="113"/>
      <c r="D433" s="113"/>
      <c r="E433" s="113"/>
      <c r="F433" s="113"/>
      <c r="G433" s="113"/>
      <c r="H433" s="71"/>
      <c r="I433" s="72"/>
      <c r="J433" s="99"/>
      <c r="K433" s="99"/>
      <c r="L433" s="99"/>
      <c r="M433" s="99"/>
      <c r="N433" s="99"/>
      <c r="O433" s="99"/>
      <c r="P433" s="99"/>
      <c r="Q433" s="99"/>
      <c r="R433" s="99"/>
      <c r="S433" s="99"/>
      <c r="T433" s="99"/>
      <c r="U433" s="99"/>
      <c r="V433" s="99"/>
      <c r="W433" s="99"/>
      <c r="X433" s="99"/>
      <c r="Y433" s="99"/>
      <c r="Z433" s="99"/>
      <c r="AA433" s="99"/>
      <c r="AB433" s="99"/>
      <c r="AC433" s="99"/>
      <c r="AD433" s="99"/>
    </row>
    <row r="434" spans="1:30" ht="26.4">
      <c r="A434" s="38" t="s">
        <v>309</v>
      </c>
      <c r="B434" s="43" t="s">
        <v>62</v>
      </c>
      <c r="C434" s="86"/>
      <c r="D434" s="39"/>
      <c r="E434" s="93"/>
      <c r="F434" s="86"/>
      <c r="G434" s="86"/>
      <c r="H434" s="39"/>
      <c r="I434" s="112"/>
      <c r="J434" s="102">
        <f>J435</f>
        <v>61261186.739999995</v>
      </c>
      <c r="K434" s="102">
        <f t="shared" ref="K434:O434" si="663">K435</f>
        <v>50240139.689999998</v>
      </c>
      <c r="L434" s="102">
        <f t="shared" si="663"/>
        <v>41343845.150000006</v>
      </c>
      <c r="M434" s="102">
        <f t="shared" si="663"/>
        <v>-1802000</v>
      </c>
      <c r="N434" s="102">
        <f t="shared" si="663"/>
        <v>0</v>
      </c>
      <c r="O434" s="102">
        <f t="shared" si="663"/>
        <v>0</v>
      </c>
      <c r="P434" s="102">
        <f t="shared" si="535"/>
        <v>59459186.739999995</v>
      </c>
      <c r="Q434" s="102">
        <f t="shared" si="536"/>
        <v>50240139.689999998</v>
      </c>
      <c r="R434" s="102">
        <f t="shared" si="537"/>
        <v>41343845.150000006</v>
      </c>
      <c r="S434" s="102">
        <f t="shared" ref="S434:U434" si="664">S435</f>
        <v>-1531010</v>
      </c>
      <c r="T434" s="102">
        <f t="shared" si="664"/>
        <v>0</v>
      </c>
      <c r="U434" s="102">
        <f t="shared" si="664"/>
        <v>0</v>
      </c>
      <c r="V434" s="102">
        <f t="shared" ref="V434:V444" si="665">P434+S434</f>
        <v>57928176.739999995</v>
      </c>
      <c r="W434" s="102">
        <f t="shared" ref="W434:W444" si="666">Q434+T434</f>
        <v>50240139.689999998</v>
      </c>
      <c r="X434" s="102">
        <f t="shared" ref="X434:X444" si="667">R434+U434</f>
        <v>41343845.150000006</v>
      </c>
      <c r="Y434" s="102">
        <f t="shared" ref="Y434:AA434" si="668">Y435</f>
        <v>-5892749.1899999995</v>
      </c>
      <c r="Z434" s="102">
        <f t="shared" si="668"/>
        <v>0</v>
      </c>
      <c r="AA434" s="102">
        <f t="shared" si="668"/>
        <v>0</v>
      </c>
      <c r="AB434" s="102">
        <f t="shared" ref="AB434:AB444" si="669">V434+Y434</f>
        <v>52035427.549999997</v>
      </c>
      <c r="AC434" s="102">
        <f t="shared" ref="AC434:AC444" si="670">W434+Z434</f>
        <v>50240139.689999998</v>
      </c>
      <c r="AD434" s="102">
        <f t="shared" ref="AD434:AD444" si="671">X434+AA434</f>
        <v>41343845.150000006</v>
      </c>
    </row>
    <row r="435" spans="1:30" ht="15.6">
      <c r="A435" s="23" t="s">
        <v>32</v>
      </c>
      <c r="B435" s="24" t="s">
        <v>62</v>
      </c>
      <c r="C435" s="24" t="s">
        <v>20</v>
      </c>
      <c r="D435" s="1"/>
      <c r="E435" s="1"/>
      <c r="F435" s="1"/>
      <c r="G435" s="1"/>
      <c r="H435" s="1"/>
      <c r="I435" s="1"/>
      <c r="J435" s="96">
        <f>J437+J448+J454</f>
        <v>61261186.739999995</v>
      </c>
      <c r="K435" s="96">
        <f t="shared" ref="K435:L435" si="672">K437+K448+K454</f>
        <v>50240139.689999998</v>
      </c>
      <c r="L435" s="96">
        <f t="shared" si="672"/>
        <v>41343845.150000006</v>
      </c>
      <c r="M435" s="96">
        <f t="shared" ref="M435:O435" si="673">M437+M448+M454</f>
        <v>-1802000</v>
      </c>
      <c r="N435" s="96">
        <f t="shared" si="673"/>
        <v>0</v>
      </c>
      <c r="O435" s="96">
        <f t="shared" si="673"/>
        <v>0</v>
      </c>
      <c r="P435" s="96">
        <f t="shared" ref="P435:P502" si="674">J435+M435</f>
        <v>59459186.739999995</v>
      </c>
      <c r="Q435" s="96">
        <f t="shared" ref="Q435:Q502" si="675">K435+N435</f>
        <v>50240139.689999998</v>
      </c>
      <c r="R435" s="96">
        <f t="shared" ref="R435:R502" si="676">L435+O435</f>
        <v>41343845.150000006</v>
      </c>
      <c r="S435" s="96">
        <f t="shared" ref="S435:U435" si="677">S437+S448+S454</f>
        <v>-1531010</v>
      </c>
      <c r="T435" s="96">
        <f t="shared" si="677"/>
        <v>0</v>
      </c>
      <c r="U435" s="96">
        <f t="shared" si="677"/>
        <v>0</v>
      </c>
      <c r="V435" s="96">
        <f t="shared" si="665"/>
        <v>57928176.739999995</v>
      </c>
      <c r="W435" s="96">
        <f t="shared" si="666"/>
        <v>50240139.689999998</v>
      </c>
      <c r="X435" s="96">
        <f t="shared" si="667"/>
        <v>41343845.150000006</v>
      </c>
      <c r="Y435" s="96">
        <f t="shared" ref="Y435:AA435" si="678">Y437+Y448+Y454</f>
        <v>-5892749.1899999995</v>
      </c>
      <c r="Z435" s="96">
        <f t="shared" si="678"/>
        <v>0</v>
      </c>
      <c r="AA435" s="96">
        <f t="shared" si="678"/>
        <v>0</v>
      </c>
      <c r="AB435" s="96">
        <f t="shared" si="669"/>
        <v>52035427.549999997</v>
      </c>
      <c r="AC435" s="96">
        <f t="shared" si="670"/>
        <v>50240139.689999998</v>
      </c>
      <c r="AD435" s="96">
        <f t="shared" si="671"/>
        <v>41343845.150000006</v>
      </c>
    </row>
    <row r="436" spans="1:30">
      <c r="A436" s="2"/>
      <c r="B436" s="62"/>
      <c r="C436" s="62"/>
      <c r="D436" s="1"/>
      <c r="E436" s="1"/>
      <c r="F436" s="1"/>
      <c r="G436" s="1"/>
      <c r="H436" s="1"/>
      <c r="I436" s="13"/>
      <c r="J436" s="100"/>
      <c r="K436" s="100"/>
      <c r="L436" s="100"/>
      <c r="M436" s="100"/>
      <c r="N436" s="100"/>
      <c r="O436" s="100"/>
      <c r="P436" s="100">
        <f t="shared" si="674"/>
        <v>0</v>
      </c>
      <c r="Q436" s="100">
        <f t="shared" si="675"/>
        <v>0</v>
      </c>
      <c r="R436" s="100">
        <f t="shared" si="676"/>
        <v>0</v>
      </c>
      <c r="S436" s="100"/>
      <c r="T436" s="100"/>
      <c r="U436" s="100"/>
      <c r="V436" s="100">
        <f t="shared" si="665"/>
        <v>0</v>
      </c>
      <c r="W436" s="100">
        <f t="shared" si="666"/>
        <v>0</v>
      </c>
      <c r="X436" s="100">
        <f t="shared" si="667"/>
        <v>0</v>
      </c>
      <c r="Y436" s="100"/>
      <c r="Z436" s="100"/>
      <c r="AA436" s="100"/>
      <c r="AB436" s="100">
        <f t="shared" si="669"/>
        <v>0</v>
      </c>
      <c r="AC436" s="100">
        <f t="shared" si="670"/>
        <v>0</v>
      </c>
      <c r="AD436" s="100">
        <f t="shared" si="671"/>
        <v>0</v>
      </c>
    </row>
    <row r="437" spans="1:30" ht="26.4">
      <c r="A437" s="18" t="s">
        <v>34</v>
      </c>
      <c r="B437" s="14" t="s">
        <v>62</v>
      </c>
      <c r="C437" s="14" t="s">
        <v>20</v>
      </c>
      <c r="D437" s="14" t="s">
        <v>3</v>
      </c>
      <c r="E437" s="14"/>
      <c r="F437" s="14"/>
      <c r="G437" s="14"/>
      <c r="H437" s="1"/>
      <c r="I437" s="13"/>
      <c r="J437" s="97">
        <f>J438</f>
        <v>19260000</v>
      </c>
      <c r="K437" s="97">
        <f t="shared" ref="K437:O439" si="679">K438</f>
        <v>19440576.399999999</v>
      </c>
      <c r="L437" s="97">
        <f t="shared" si="679"/>
        <v>19622312.16</v>
      </c>
      <c r="M437" s="97">
        <f t="shared" si="679"/>
        <v>0</v>
      </c>
      <c r="N437" s="97">
        <f t="shared" si="679"/>
        <v>0</v>
      </c>
      <c r="O437" s="97">
        <f t="shared" si="679"/>
        <v>0</v>
      </c>
      <c r="P437" s="97">
        <f t="shared" si="674"/>
        <v>19260000</v>
      </c>
      <c r="Q437" s="97">
        <f t="shared" si="675"/>
        <v>19440576.399999999</v>
      </c>
      <c r="R437" s="97">
        <f t="shared" si="676"/>
        <v>19622312.16</v>
      </c>
      <c r="S437" s="97">
        <f t="shared" ref="S437:U439" si="680">S438</f>
        <v>0</v>
      </c>
      <c r="T437" s="97">
        <f t="shared" si="680"/>
        <v>0</v>
      </c>
      <c r="U437" s="97">
        <f t="shared" si="680"/>
        <v>0</v>
      </c>
      <c r="V437" s="97">
        <f t="shared" si="665"/>
        <v>19260000</v>
      </c>
      <c r="W437" s="97">
        <f t="shared" si="666"/>
        <v>19440576.399999999</v>
      </c>
      <c r="X437" s="97">
        <f t="shared" si="667"/>
        <v>19622312.16</v>
      </c>
      <c r="Y437" s="97">
        <f t="shared" ref="Y437:AA439" si="681">Y438</f>
        <v>0</v>
      </c>
      <c r="Z437" s="97">
        <f t="shared" si="681"/>
        <v>0</v>
      </c>
      <c r="AA437" s="97">
        <f t="shared" si="681"/>
        <v>0</v>
      </c>
      <c r="AB437" s="97">
        <f t="shared" si="669"/>
        <v>19260000</v>
      </c>
      <c r="AC437" s="97">
        <f t="shared" si="670"/>
        <v>19440576.399999999</v>
      </c>
      <c r="AD437" s="97">
        <f t="shared" si="671"/>
        <v>19622312.16</v>
      </c>
    </row>
    <row r="438" spans="1:30" ht="39.6">
      <c r="A438" s="33" t="s">
        <v>352</v>
      </c>
      <c r="B438" s="1" t="s">
        <v>62</v>
      </c>
      <c r="C438" s="1" t="s">
        <v>20</v>
      </c>
      <c r="D438" s="1" t="s">
        <v>3</v>
      </c>
      <c r="E438" s="1" t="s">
        <v>19</v>
      </c>
      <c r="F438" s="1" t="s">
        <v>68</v>
      </c>
      <c r="G438" s="1" t="s">
        <v>140</v>
      </c>
      <c r="H438" s="1" t="s">
        <v>141</v>
      </c>
      <c r="I438" s="13"/>
      <c r="J438" s="78">
        <f>J439</f>
        <v>19260000</v>
      </c>
      <c r="K438" s="78">
        <f t="shared" si="679"/>
        <v>19440576.399999999</v>
      </c>
      <c r="L438" s="78">
        <f t="shared" si="679"/>
        <v>19622312.16</v>
      </c>
      <c r="M438" s="78">
        <f t="shared" si="679"/>
        <v>0</v>
      </c>
      <c r="N438" s="78">
        <f t="shared" si="679"/>
        <v>0</v>
      </c>
      <c r="O438" s="78">
        <f t="shared" si="679"/>
        <v>0</v>
      </c>
      <c r="P438" s="78">
        <f t="shared" si="674"/>
        <v>19260000</v>
      </c>
      <c r="Q438" s="78">
        <f t="shared" si="675"/>
        <v>19440576.399999999</v>
      </c>
      <c r="R438" s="78">
        <f t="shared" si="676"/>
        <v>19622312.16</v>
      </c>
      <c r="S438" s="78">
        <f t="shared" si="680"/>
        <v>0</v>
      </c>
      <c r="T438" s="78">
        <f t="shared" si="680"/>
        <v>0</v>
      </c>
      <c r="U438" s="78">
        <f t="shared" si="680"/>
        <v>0</v>
      </c>
      <c r="V438" s="78">
        <f t="shared" si="665"/>
        <v>19260000</v>
      </c>
      <c r="W438" s="78">
        <f t="shared" si="666"/>
        <v>19440576.399999999</v>
      </c>
      <c r="X438" s="78">
        <f t="shared" si="667"/>
        <v>19622312.16</v>
      </c>
      <c r="Y438" s="78">
        <f t="shared" si="681"/>
        <v>0</v>
      </c>
      <c r="Z438" s="78">
        <f t="shared" si="681"/>
        <v>0</v>
      </c>
      <c r="AA438" s="78">
        <f t="shared" si="681"/>
        <v>0</v>
      </c>
      <c r="AB438" s="78">
        <f t="shared" si="669"/>
        <v>19260000</v>
      </c>
      <c r="AC438" s="78">
        <f t="shared" si="670"/>
        <v>19440576.399999999</v>
      </c>
      <c r="AD438" s="78">
        <f t="shared" si="671"/>
        <v>19622312.16</v>
      </c>
    </row>
    <row r="439" spans="1:30" ht="26.4">
      <c r="A439" s="33" t="s">
        <v>238</v>
      </c>
      <c r="B439" s="1" t="s">
        <v>62</v>
      </c>
      <c r="C439" s="1" t="s">
        <v>20</v>
      </c>
      <c r="D439" s="1" t="s">
        <v>3</v>
      </c>
      <c r="E439" s="1" t="s">
        <v>19</v>
      </c>
      <c r="F439" s="1" t="s">
        <v>120</v>
      </c>
      <c r="G439" s="1" t="s">
        <v>140</v>
      </c>
      <c r="H439" s="1" t="s">
        <v>141</v>
      </c>
      <c r="I439" s="13"/>
      <c r="J439" s="78">
        <f>J440</f>
        <v>19260000</v>
      </c>
      <c r="K439" s="78">
        <f t="shared" si="679"/>
        <v>19440576.399999999</v>
      </c>
      <c r="L439" s="78">
        <f t="shared" si="679"/>
        <v>19622312.16</v>
      </c>
      <c r="M439" s="78">
        <f t="shared" si="679"/>
        <v>0</v>
      </c>
      <c r="N439" s="78">
        <f t="shared" si="679"/>
        <v>0</v>
      </c>
      <c r="O439" s="78">
        <f t="shared" si="679"/>
        <v>0</v>
      </c>
      <c r="P439" s="78">
        <f t="shared" si="674"/>
        <v>19260000</v>
      </c>
      <c r="Q439" s="78">
        <f t="shared" si="675"/>
        <v>19440576.399999999</v>
      </c>
      <c r="R439" s="78">
        <f t="shared" si="676"/>
        <v>19622312.16</v>
      </c>
      <c r="S439" s="78">
        <f t="shared" si="680"/>
        <v>0</v>
      </c>
      <c r="T439" s="78">
        <f t="shared" si="680"/>
        <v>0</v>
      </c>
      <c r="U439" s="78">
        <f t="shared" si="680"/>
        <v>0</v>
      </c>
      <c r="V439" s="78">
        <f t="shared" si="665"/>
        <v>19260000</v>
      </c>
      <c r="W439" s="78">
        <f t="shared" si="666"/>
        <v>19440576.399999999</v>
      </c>
      <c r="X439" s="78">
        <f t="shared" si="667"/>
        <v>19622312.16</v>
      </c>
      <c r="Y439" s="78">
        <f t="shared" si="681"/>
        <v>0</v>
      </c>
      <c r="Z439" s="78">
        <f t="shared" si="681"/>
        <v>0</v>
      </c>
      <c r="AA439" s="78">
        <f t="shared" si="681"/>
        <v>0</v>
      </c>
      <c r="AB439" s="78">
        <f t="shared" si="669"/>
        <v>19260000</v>
      </c>
      <c r="AC439" s="78">
        <f t="shared" si="670"/>
        <v>19440576.399999999</v>
      </c>
      <c r="AD439" s="78">
        <f t="shared" si="671"/>
        <v>19622312.16</v>
      </c>
    </row>
    <row r="440" spans="1:30" ht="26.4">
      <c r="A440" s="11" t="s">
        <v>85</v>
      </c>
      <c r="B440" s="1" t="s">
        <v>62</v>
      </c>
      <c r="C440" s="1" t="s">
        <v>20</v>
      </c>
      <c r="D440" s="1" t="s">
        <v>3</v>
      </c>
      <c r="E440" s="1" t="s">
        <v>19</v>
      </c>
      <c r="F440" s="1" t="s">
        <v>120</v>
      </c>
      <c r="G440" s="1" t="s">
        <v>140</v>
      </c>
      <c r="H440" s="1" t="s">
        <v>149</v>
      </c>
      <c r="I440" s="13"/>
      <c r="J440" s="78">
        <f>J441+J443</f>
        <v>19260000</v>
      </c>
      <c r="K440" s="78">
        <f t="shared" ref="K440:L440" si="682">K441+K443</f>
        <v>19440576.399999999</v>
      </c>
      <c r="L440" s="78">
        <f t="shared" si="682"/>
        <v>19622312.16</v>
      </c>
      <c r="M440" s="78">
        <f t="shared" ref="M440:O440" si="683">M441+M443</f>
        <v>0</v>
      </c>
      <c r="N440" s="78">
        <f t="shared" si="683"/>
        <v>0</v>
      </c>
      <c r="O440" s="78">
        <f t="shared" si="683"/>
        <v>0</v>
      </c>
      <c r="P440" s="78">
        <f t="shared" si="674"/>
        <v>19260000</v>
      </c>
      <c r="Q440" s="78">
        <f t="shared" si="675"/>
        <v>19440576.399999999</v>
      </c>
      <c r="R440" s="78">
        <f t="shared" si="676"/>
        <v>19622312.16</v>
      </c>
      <c r="S440" s="78">
        <f t="shared" ref="S440:U440" si="684">S441+S443</f>
        <v>0</v>
      </c>
      <c r="T440" s="78">
        <f t="shared" si="684"/>
        <v>0</v>
      </c>
      <c r="U440" s="78">
        <f t="shared" si="684"/>
        <v>0</v>
      </c>
      <c r="V440" s="78">
        <f t="shared" si="665"/>
        <v>19260000</v>
      </c>
      <c r="W440" s="78">
        <f t="shared" si="666"/>
        <v>19440576.399999999</v>
      </c>
      <c r="X440" s="78">
        <f t="shared" si="667"/>
        <v>19622312.16</v>
      </c>
      <c r="Y440" s="78">
        <f>Y441+Y443+Y445</f>
        <v>0</v>
      </c>
      <c r="Z440" s="78">
        <f t="shared" ref="Z440:AA440" si="685">Z441+Z443+Z445</f>
        <v>0</v>
      </c>
      <c r="AA440" s="78">
        <f t="shared" si="685"/>
        <v>0</v>
      </c>
      <c r="AB440" s="78">
        <f t="shared" si="669"/>
        <v>19260000</v>
      </c>
      <c r="AC440" s="78">
        <f t="shared" si="670"/>
        <v>19440576.399999999</v>
      </c>
      <c r="AD440" s="78">
        <f t="shared" si="671"/>
        <v>19622312.16</v>
      </c>
    </row>
    <row r="441" spans="1:30" ht="39.6">
      <c r="A441" s="74" t="s">
        <v>94</v>
      </c>
      <c r="B441" s="1" t="s">
        <v>62</v>
      </c>
      <c r="C441" s="1" t="s">
        <v>20</v>
      </c>
      <c r="D441" s="1" t="s">
        <v>3</v>
      </c>
      <c r="E441" s="1" t="s">
        <v>19</v>
      </c>
      <c r="F441" s="1" t="s">
        <v>120</v>
      </c>
      <c r="G441" s="1" t="s">
        <v>140</v>
      </c>
      <c r="H441" s="1" t="s">
        <v>149</v>
      </c>
      <c r="I441" s="13" t="s">
        <v>90</v>
      </c>
      <c r="J441" s="78">
        <f>J442</f>
        <v>18520000</v>
      </c>
      <c r="K441" s="78">
        <f t="shared" ref="K441:O441" si="686">K442</f>
        <v>18700576.399999999</v>
      </c>
      <c r="L441" s="78">
        <f t="shared" si="686"/>
        <v>18882312.16</v>
      </c>
      <c r="M441" s="78">
        <f t="shared" si="686"/>
        <v>0</v>
      </c>
      <c r="N441" s="78">
        <f t="shared" si="686"/>
        <v>0</v>
      </c>
      <c r="O441" s="78">
        <f t="shared" si="686"/>
        <v>0</v>
      </c>
      <c r="P441" s="78">
        <f t="shared" si="674"/>
        <v>18520000</v>
      </c>
      <c r="Q441" s="78">
        <f t="shared" si="675"/>
        <v>18700576.399999999</v>
      </c>
      <c r="R441" s="78">
        <f t="shared" si="676"/>
        <v>18882312.16</v>
      </c>
      <c r="S441" s="78">
        <f t="shared" ref="S441:U441" si="687">S442</f>
        <v>0</v>
      </c>
      <c r="T441" s="78">
        <f t="shared" si="687"/>
        <v>0</v>
      </c>
      <c r="U441" s="78">
        <f t="shared" si="687"/>
        <v>0</v>
      </c>
      <c r="V441" s="78">
        <f t="shared" si="665"/>
        <v>18520000</v>
      </c>
      <c r="W441" s="78">
        <f t="shared" si="666"/>
        <v>18700576.399999999</v>
      </c>
      <c r="X441" s="78">
        <f t="shared" si="667"/>
        <v>18882312.16</v>
      </c>
      <c r="Y441" s="78">
        <f t="shared" ref="Y441:AA441" si="688">Y442</f>
        <v>0</v>
      </c>
      <c r="Z441" s="78">
        <f t="shared" si="688"/>
        <v>0</v>
      </c>
      <c r="AA441" s="78">
        <f t="shared" si="688"/>
        <v>0</v>
      </c>
      <c r="AB441" s="78">
        <f t="shared" si="669"/>
        <v>18520000</v>
      </c>
      <c r="AC441" s="78">
        <f t="shared" si="670"/>
        <v>18700576.399999999</v>
      </c>
      <c r="AD441" s="78">
        <f t="shared" si="671"/>
        <v>18882312.16</v>
      </c>
    </row>
    <row r="442" spans="1:30">
      <c r="A442" s="74" t="s">
        <v>101</v>
      </c>
      <c r="B442" s="1" t="s">
        <v>62</v>
      </c>
      <c r="C442" s="1" t="s">
        <v>20</v>
      </c>
      <c r="D442" s="1" t="s">
        <v>3</v>
      </c>
      <c r="E442" s="1" t="s">
        <v>19</v>
      </c>
      <c r="F442" s="1" t="s">
        <v>120</v>
      </c>
      <c r="G442" s="1" t="s">
        <v>140</v>
      </c>
      <c r="H442" s="1" t="s">
        <v>149</v>
      </c>
      <c r="I442" s="13" t="s">
        <v>100</v>
      </c>
      <c r="J442" s="78">
        <v>18520000</v>
      </c>
      <c r="K442" s="78">
        <v>18700576.399999999</v>
      </c>
      <c r="L442" s="78">
        <v>18882312.16</v>
      </c>
      <c r="M442" s="78"/>
      <c r="N442" s="78"/>
      <c r="O442" s="78"/>
      <c r="P442" s="78">
        <f t="shared" si="674"/>
        <v>18520000</v>
      </c>
      <c r="Q442" s="78">
        <f t="shared" si="675"/>
        <v>18700576.399999999</v>
      </c>
      <c r="R442" s="78">
        <f t="shared" si="676"/>
        <v>18882312.16</v>
      </c>
      <c r="S442" s="78"/>
      <c r="T442" s="78"/>
      <c r="U442" s="78"/>
      <c r="V442" s="78">
        <f t="shared" si="665"/>
        <v>18520000</v>
      </c>
      <c r="W442" s="78">
        <f t="shared" si="666"/>
        <v>18700576.399999999</v>
      </c>
      <c r="X442" s="78">
        <f t="shared" si="667"/>
        <v>18882312.16</v>
      </c>
      <c r="Y442" s="78"/>
      <c r="Z442" s="78"/>
      <c r="AA442" s="78"/>
      <c r="AB442" s="78">
        <f t="shared" si="669"/>
        <v>18520000</v>
      </c>
      <c r="AC442" s="78">
        <f t="shared" si="670"/>
        <v>18700576.399999999</v>
      </c>
      <c r="AD442" s="78">
        <f t="shared" si="671"/>
        <v>18882312.16</v>
      </c>
    </row>
    <row r="443" spans="1:30" ht="26.4">
      <c r="A443" s="75" t="s">
        <v>222</v>
      </c>
      <c r="B443" s="1" t="s">
        <v>62</v>
      </c>
      <c r="C443" s="1" t="s">
        <v>20</v>
      </c>
      <c r="D443" s="1" t="s">
        <v>3</v>
      </c>
      <c r="E443" s="1" t="s">
        <v>19</v>
      </c>
      <c r="F443" s="1" t="s">
        <v>120</v>
      </c>
      <c r="G443" s="1" t="s">
        <v>140</v>
      </c>
      <c r="H443" s="1" t="s">
        <v>149</v>
      </c>
      <c r="I443" s="13" t="s">
        <v>92</v>
      </c>
      <c r="J443" s="78">
        <f>J444</f>
        <v>740000</v>
      </c>
      <c r="K443" s="78">
        <f t="shared" ref="K443:O443" si="689">K444</f>
        <v>740000</v>
      </c>
      <c r="L443" s="78">
        <f t="shared" si="689"/>
        <v>740000</v>
      </c>
      <c r="M443" s="78">
        <f t="shared" si="689"/>
        <v>0</v>
      </c>
      <c r="N443" s="78">
        <f t="shared" si="689"/>
        <v>0</v>
      </c>
      <c r="O443" s="78">
        <f t="shared" si="689"/>
        <v>0</v>
      </c>
      <c r="P443" s="78">
        <f t="shared" si="674"/>
        <v>740000</v>
      </c>
      <c r="Q443" s="78">
        <f t="shared" si="675"/>
        <v>740000</v>
      </c>
      <c r="R443" s="78">
        <f t="shared" si="676"/>
        <v>740000</v>
      </c>
      <c r="S443" s="78">
        <f t="shared" ref="S443:U443" si="690">S444</f>
        <v>0</v>
      </c>
      <c r="T443" s="78">
        <f t="shared" si="690"/>
        <v>0</v>
      </c>
      <c r="U443" s="78">
        <f t="shared" si="690"/>
        <v>0</v>
      </c>
      <c r="V443" s="78">
        <f t="shared" si="665"/>
        <v>740000</v>
      </c>
      <c r="W443" s="78">
        <f t="shared" si="666"/>
        <v>740000</v>
      </c>
      <c r="X443" s="78">
        <f t="shared" si="667"/>
        <v>740000</v>
      </c>
      <c r="Y443" s="78">
        <f t="shared" ref="Y443:AA443" si="691">Y444</f>
        <v>-3500</v>
      </c>
      <c r="Z443" s="78">
        <f t="shared" si="691"/>
        <v>0</v>
      </c>
      <c r="AA443" s="78">
        <f t="shared" si="691"/>
        <v>0</v>
      </c>
      <c r="AB443" s="78">
        <f t="shared" si="669"/>
        <v>736500</v>
      </c>
      <c r="AC443" s="78">
        <f t="shared" si="670"/>
        <v>740000</v>
      </c>
      <c r="AD443" s="78">
        <f t="shared" si="671"/>
        <v>740000</v>
      </c>
    </row>
    <row r="444" spans="1:30" ht="26.4">
      <c r="A444" s="74" t="s">
        <v>96</v>
      </c>
      <c r="B444" s="1" t="s">
        <v>62</v>
      </c>
      <c r="C444" s="1" t="s">
        <v>20</v>
      </c>
      <c r="D444" s="1" t="s">
        <v>3</v>
      </c>
      <c r="E444" s="1" t="s">
        <v>19</v>
      </c>
      <c r="F444" s="1" t="s">
        <v>120</v>
      </c>
      <c r="G444" s="1" t="s">
        <v>140</v>
      </c>
      <c r="H444" s="1" t="s">
        <v>149</v>
      </c>
      <c r="I444" s="13" t="s">
        <v>93</v>
      </c>
      <c r="J444" s="78">
        <v>740000</v>
      </c>
      <c r="K444" s="78">
        <v>740000</v>
      </c>
      <c r="L444" s="78">
        <v>740000</v>
      </c>
      <c r="M444" s="78"/>
      <c r="N444" s="78"/>
      <c r="O444" s="78"/>
      <c r="P444" s="78">
        <f t="shared" si="674"/>
        <v>740000</v>
      </c>
      <c r="Q444" s="78">
        <f t="shared" si="675"/>
        <v>740000</v>
      </c>
      <c r="R444" s="78">
        <f t="shared" si="676"/>
        <v>740000</v>
      </c>
      <c r="S444" s="78"/>
      <c r="T444" s="78"/>
      <c r="U444" s="78"/>
      <c r="V444" s="78">
        <f t="shared" si="665"/>
        <v>740000</v>
      </c>
      <c r="W444" s="78">
        <f t="shared" si="666"/>
        <v>740000</v>
      </c>
      <c r="X444" s="78">
        <f t="shared" si="667"/>
        <v>740000</v>
      </c>
      <c r="Y444" s="78">
        <v>-3500</v>
      </c>
      <c r="Z444" s="78"/>
      <c r="AA444" s="78"/>
      <c r="AB444" s="78">
        <f t="shared" si="669"/>
        <v>736500</v>
      </c>
      <c r="AC444" s="78">
        <f t="shared" si="670"/>
        <v>740000</v>
      </c>
      <c r="AD444" s="78">
        <f t="shared" si="671"/>
        <v>740000</v>
      </c>
    </row>
    <row r="445" spans="1:30">
      <c r="A445" s="168" t="s">
        <v>78</v>
      </c>
      <c r="B445" s="1" t="s">
        <v>62</v>
      </c>
      <c r="C445" s="1" t="s">
        <v>20</v>
      </c>
      <c r="D445" s="1" t="s">
        <v>3</v>
      </c>
      <c r="E445" s="1" t="s">
        <v>19</v>
      </c>
      <c r="F445" s="1" t="s">
        <v>120</v>
      </c>
      <c r="G445" s="1" t="s">
        <v>140</v>
      </c>
      <c r="H445" s="1" t="s">
        <v>149</v>
      </c>
      <c r="I445" s="13" t="s">
        <v>75</v>
      </c>
      <c r="J445" s="78"/>
      <c r="K445" s="78"/>
      <c r="L445" s="78"/>
      <c r="M445" s="78"/>
      <c r="N445" s="78"/>
      <c r="O445" s="78"/>
      <c r="P445" s="78"/>
      <c r="Q445" s="78"/>
      <c r="R445" s="78"/>
      <c r="S445" s="78"/>
      <c r="T445" s="78"/>
      <c r="U445" s="78"/>
      <c r="V445" s="78"/>
      <c r="W445" s="78"/>
      <c r="X445" s="78"/>
      <c r="Y445" s="78">
        <f>Y446</f>
        <v>3500</v>
      </c>
      <c r="Z445" s="78">
        <f t="shared" ref="Z445:AA445" si="692">Z446</f>
        <v>0</v>
      </c>
      <c r="AA445" s="78">
        <f t="shared" si="692"/>
        <v>0</v>
      </c>
      <c r="AB445" s="78">
        <f t="shared" ref="AB445:AB446" si="693">V445+Y445</f>
        <v>3500</v>
      </c>
      <c r="AC445" s="78">
        <f t="shared" ref="AC445:AC446" si="694">W445+Z445</f>
        <v>0</v>
      </c>
      <c r="AD445" s="78">
        <f t="shared" ref="AD445:AD446" si="695">X445+AA445</f>
        <v>0</v>
      </c>
    </row>
    <row r="446" spans="1:30">
      <c r="A446" s="170" t="s">
        <v>118</v>
      </c>
      <c r="B446" s="1" t="s">
        <v>62</v>
      </c>
      <c r="C446" s="1" t="s">
        <v>20</v>
      </c>
      <c r="D446" s="1" t="s">
        <v>3</v>
      </c>
      <c r="E446" s="1" t="s">
        <v>19</v>
      </c>
      <c r="F446" s="1" t="s">
        <v>120</v>
      </c>
      <c r="G446" s="1" t="s">
        <v>140</v>
      </c>
      <c r="H446" s="1" t="s">
        <v>149</v>
      </c>
      <c r="I446" s="13" t="s">
        <v>117</v>
      </c>
      <c r="J446" s="78"/>
      <c r="K446" s="78"/>
      <c r="L446" s="78"/>
      <c r="M446" s="78"/>
      <c r="N446" s="78"/>
      <c r="O446" s="78"/>
      <c r="P446" s="78"/>
      <c r="Q446" s="78"/>
      <c r="R446" s="78"/>
      <c r="S446" s="78"/>
      <c r="T446" s="78"/>
      <c r="U446" s="78"/>
      <c r="V446" s="78"/>
      <c r="W446" s="78"/>
      <c r="X446" s="78"/>
      <c r="Y446" s="78">
        <v>3500</v>
      </c>
      <c r="Z446" s="78"/>
      <c r="AA446" s="78"/>
      <c r="AB446" s="78">
        <f t="shared" si="693"/>
        <v>3500</v>
      </c>
      <c r="AC446" s="78">
        <f t="shared" si="694"/>
        <v>0</v>
      </c>
      <c r="AD446" s="78">
        <f t="shared" si="695"/>
        <v>0</v>
      </c>
    </row>
    <row r="447" spans="1:30">
      <c r="A447" s="11"/>
      <c r="B447" s="1"/>
      <c r="C447" s="1"/>
      <c r="D447" s="1"/>
      <c r="E447" s="1"/>
      <c r="F447" s="1"/>
      <c r="G447" s="1"/>
      <c r="H447" s="1"/>
      <c r="I447" s="13"/>
      <c r="J447" s="78"/>
      <c r="K447" s="78"/>
      <c r="L447" s="78"/>
      <c r="M447" s="78"/>
      <c r="N447" s="78"/>
      <c r="O447" s="78"/>
      <c r="P447" s="78"/>
      <c r="Q447" s="78"/>
      <c r="R447" s="78"/>
      <c r="S447" s="78"/>
      <c r="T447" s="78"/>
      <c r="U447" s="78"/>
      <c r="V447" s="78"/>
      <c r="W447" s="78"/>
      <c r="X447" s="78"/>
      <c r="Y447" s="78"/>
      <c r="Z447" s="78"/>
      <c r="AA447" s="78"/>
      <c r="AB447" s="78"/>
      <c r="AC447" s="78"/>
      <c r="AD447" s="78"/>
    </row>
    <row r="448" spans="1:30">
      <c r="A448" s="4" t="s">
        <v>22</v>
      </c>
      <c r="B448" s="14" t="s">
        <v>62</v>
      </c>
      <c r="C448" s="14" t="s">
        <v>20</v>
      </c>
      <c r="D448" s="14" t="s">
        <v>19</v>
      </c>
      <c r="E448" s="14"/>
      <c r="F448" s="14"/>
      <c r="G448" s="14"/>
      <c r="H448" s="1"/>
      <c r="I448" s="13"/>
      <c r="J448" s="97">
        <f>J449</f>
        <v>2000000</v>
      </c>
      <c r="K448" s="97">
        <f t="shared" ref="K448:O451" si="696">K449</f>
        <v>2000000</v>
      </c>
      <c r="L448" s="97">
        <f t="shared" si="696"/>
        <v>2000000</v>
      </c>
      <c r="M448" s="97">
        <f t="shared" si="696"/>
        <v>-555000</v>
      </c>
      <c r="N448" s="97">
        <f t="shared" si="696"/>
        <v>0</v>
      </c>
      <c r="O448" s="97">
        <f t="shared" si="696"/>
        <v>0</v>
      </c>
      <c r="P448" s="97">
        <f t="shared" si="674"/>
        <v>1445000</v>
      </c>
      <c r="Q448" s="97">
        <f t="shared" si="675"/>
        <v>2000000</v>
      </c>
      <c r="R448" s="97">
        <f t="shared" si="676"/>
        <v>2000000</v>
      </c>
      <c r="S448" s="97">
        <f t="shared" ref="S448:U451" si="697">S449</f>
        <v>0</v>
      </c>
      <c r="T448" s="97">
        <f t="shared" si="697"/>
        <v>0</v>
      </c>
      <c r="U448" s="97">
        <f t="shared" si="697"/>
        <v>0</v>
      </c>
      <c r="V448" s="97">
        <f t="shared" ref="V448:X452" si="698">P448+S448</f>
        <v>1445000</v>
      </c>
      <c r="W448" s="97">
        <f t="shared" si="698"/>
        <v>2000000</v>
      </c>
      <c r="X448" s="97">
        <f t="shared" si="698"/>
        <v>2000000</v>
      </c>
      <c r="Y448" s="97">
        <f t="shared" ref="Y448:AA451" si="699">Y449</f>
        <v>-1018246.68</v>
      </c>
      <c r="Z448" s="97">
        <f t="shared" si="699"/>
        <v>0</v>
      </c>
      <c r="AA448" s="97">
        <f t="shared" si="699"/>
        <v>0</v>
      </c>
      <c r="AB448" s="97">
        <f t="shared" ref="AB448:AB452" si="700">V448+Y448</f>
        <v>426753.31999999995</v>
      </c>
      <c r="AC448" s="97">
        <f t="shared" ref="AC448:AC452" si="701">W448+Z448</f>
        <v>2000000</v>
      </c>
      <c r="AD448" s="97">
        <f t="shared" ref="AD448:AD452" si="702">X448+AA448</f>
        <v>2000000</v>
      </c>
    </row>
    <row r="449" spans="1:30">
      <c r="A449" s="2" t="s">
        <v>81</v>
      </c>
      <c r="B449" s="1" t="s">
        <v>62</v>
      </c>
      <c r="C449" s="1" t="s">
        <v>20</v>
      </c>
      <c r="D449" s="1" t="s">
        <v>19</v>
      </c>
      <c r="E449" s="1" t="s">
        <v>80</v>
      </c>
      <c r="F449" s="1" t="s">
        <v>68</v>
      </c>
      <c r="G449" s="1" t="s">
        <v>140</v>
      </c>
      <c r="H449" s="1" t="s">
        <v>141</v>
      </c>
      <c r="I449" s="13"/>
      <c r="J449" s="78">
        <f>J450</f>
        <v>2000000</v>
      </c>
      <c r="K449" s="78">
        <f t="shared" si="696"/>
        <v>2000000</v>
      </c>
      <c r="L449" s="78">
        <f t="shared" si="696"/>
        <v>2000000</v>
      </c>
      <c r="M449" s="78">
        <f t="shared" si="696"/>
        <v>-555000</v>
      </c>
      <c r="N449" s="78">
        <f t="shared" si="696"/>
        <v>0</v>
      </c>
      <c r="O449" s="78">
        <f t="shared" si="696"/>
        <v>0</v>
      </c>
      <c r="P449" s="78">
        <f t="shared" si="674"/>
        <v>1445000</v>
      </c>
      <c r="Q449" s="78">
        <f t="shared" si="675"/>
        <v>2000000</v>
      </c>
      <c r="R449" s="78">
        <f t="shared" si="676"/>
        <v>2000000</v>
      </c>
      <c r="S449" s="78">
        <f t="shared" si="697"/>
        <v>0</v>
      </c>
      <c r="T449" s="78">
        <f t="shared" si="697"/>
        <v>0</v>
      </c>
      <c r="U449" s="78">
        <f t="shared" si="697"/>
        <v>0</v>
      </c>
      <c r="V449" s="78">
        <f t="shared" si="698"/>
        <v>1445000</v>
      </c>
      <c r="W449" s="78">
        <f t="shared" si="698"/>
        <v>2000000</v>
      </c>
      <c r="X449" s="78">
        <f t="shared" si="698"/>
        <v>2000000</v>
      </c>
      <c r="Y449" s="78">
        <f t="shared" si="699"/>
        <v>-1018246.68</v>
      </c>
      <c r="Z449" s="78">
        <f t="shared" si="699"/>
        <v>0</v>
      </c>
      <c r="AA449" s="78">
        <f t="shared" si="699"/>
        <v>0</v>
      </c>
      <c r="AB449" s="78">
        <f t="shared" si="700"/>
        <v>426753.31999999995</v>
      </c>
      <c r="AC449" s="78">
        <f t="shared" si="701"/>
        <v>2000000</v>
      </c>
      <c r="AD449" s="78">
        <f t="shared" si="702"/>
        <v>2000000</v>
      </c>
    </row>
    <row r="450" spans="1:30">
      <c r="A450" s="5" t="s">
        <v>255</v>
      </c>
      <c r="B450" s="1" t="s">
        <v>62</v>
      </c>
      <c r="C450" s="1" t="s">
        <v>20</v>
      </c>
      <c r="D450" s="1" t="s">
        <v>19</v>
      </c>
      <c r="E450" s="1" t="s">
        <v>80</v>
      </c>
      <c r="F450" s="1" t="s">
        <v>68</v>
      </c>
      <c r="G450" s="1" t="s">
        <v>140</v>
      </c>
      <c r="H450" s="1" t="s">
        <v>169</v>
      </c>
      <c r="I450" s="13"/>
      <c r="J450" s="78">
        <f>J451</f>
        <v>2000000</v>
      </c>
      <c r="K450" s="78">
        <f t="shared" si="696"/>
        <v>2000000</v>
      </c>
      <c r="L450" s="78">
        <f t="shared" si="696"/>
        <v>2000000</v>
      </c>
      <c r="M450" s="78">
        <f t="shared" si="696"/>
        <v>-555000</v>
      </c>
      <c r="N450" s="78">
        <f t="shared" si="696"/>
        <v>0</v>
      </c>
      <c r="O450" s="78">
        <f t="shared" si="696"/>
        <v>0</v>
      </c>
      <c r="P450" s="78">
        <f t="shared" si="674"/>
        <v>1445000</v>
      </c>
      <c r="Q450" s="78">
        <f t="shared" si="675"/>
        <v>2000000</v>
      </c>
      <c r="R450" s="78">
        <f t="shared" si="676"/>
        <v>2000000</v>
      </c>
      <c r="S450" s="78">
        <f t="shared" si="697"/>
        <v>0</v>
      </c>
      <c r="T450" s="78">
        <f t="shared" si="697"/>
        <v>0</v>
      </c>
      <c r="U450" s="78">
        <f t="shared" si="697"/>
        <v>0</v>
      </c>
      <c r="V450" s="78">
        <f t="shared" si="698"/>
        <v>1445000</v>
      </c>
      <c r="W450" s="78">
        <f t="shared" si="698"/>
        <v>2000000</v>
      </c>
      <c r="X450" s="78">
        <f t="shared" si="698"/>
        <v>2000000</v>
      </c>
      <c r="Y450" s="78">
        <f t="shared" si="699"/>
        <v>-1018246.68</v>
      </c>
      <c r="Z450" s="78">
        <f t="shared" si="699"/>
        <v>0</v>
      </c>
      <c r="AA450" s="78">
        <f t="shared" si="699"/>
        <v>0</v>
      </c>
      <c r="AB450" s="78">
        <f t="shared" si="700"/>
        <v>426753.31999999995</v>
      </c>
      <c r="AC450" s="78">
        <f t="shared" si="701"/>
        <v>2000000</v>
      </c>
      <c r="AD450" s="78">
        <f t="shared" si="702"/>
        <v>2000000</v>
      </c>
    </row>
    <row r="451" spans="1:30">
      <c r="A451" s="2" t="s">
        <v>78</v>
      </c>
      <c r="B451" s="1" t="s">
        <v>62</v>
      </c>
      <c r="C451" s="1" t="s">
        <v>20</v>
      </c>
      <c r="D451" s="1" t="s">
        <v>19</v>
      </c>
      <c r="E451" s="1" t="s">
        <v>80</v>
      </c>
      <c r="F451" s="1" t="s">
        <v>68</v>
      </c>
      <c r="G451" s="1" t="s">
        <v>140</v>
      </c>
      <c r="H451" s="1" t="s">
        <v>169</v>
      </c>
      <c r="I451" s="13" t="s">
        <v>75</v>
      </c>
      <c r="J451" s="78">
        <f>J452</f>
        <v>2000000</v>
      </c>
      <c r="K451" s="78">
        <f t="shared" si="696"/>
        <v>2000000</v>
      </c>
      <c r="L451" s="78">
        <f t="shared" si="696"/>
        <v>2000000</v>
      </c>
      <c r="M451" s="78">
        <f t="shared" si="696"/>
        <v>-555000</v>
      </c>
      <c r="N451" s="78">
        <f t="shared" si="696"/>
        <v>0</v>
      </c>
      <c r="O451" s="78">
        <f t="shared" si="696"/>
        <v>0</v>
      </c>
      <c r="P451" s="78">
        <f t="shared" si="674"/>
        <v>1445000</v>
      </c>
      <c r="Q451" s="78">
        <f t="shared" si="675"/>
        <v>2000000</v>
      </c>
      <c r="R451" s="78">
        <f t="shared" si="676"/>
        <v>2000000</v>
      </c>
      <c r="S451" s="78">
        <f t="shared" si="697"/>
        <v>0</v>
      </c>
      <c r="T451" s="78">
        <f t="shared" si="697"/>
        <v>0</v>
      </c>
      <c r="U451" s="78">
        <f t="shared" si="697"/>
        <v>0</v>
      </c>
      <c r="V451" s="78">
        <f t="shared" si="698"/>
        <v>1445000</v>
      </c>
      <c r="W451" s="78">
        <f t="shared" si="698"/>
        <v>2000000</v>
      </c>
      <c r="X451" s="78">
        <f t="shared" si="698"/>
        <v>2000000</v>
      </c>
      <c r="Y451" s="78">
        <f t="shared" si="699"/>
        <v>-1018246.68</v>
      </c>
      <c r="Z451" s="78">
        <f t="shared" si="699"/>
        <v>0</v>
      </c>
      <c r="AA451" s="78">
        <f t="shared" si="699"/>
        <v>0</v>
      </c>
      <c r="AB451" s="78">
        <f t="shared" si="700"/>
        <v>426753.31999999995</v>
      </c>
      <c r="AC451" s="78">
        <f t="shared" si="701"/>
        <v>2000000</v>
      </c>
      <c r="AD451" s="78">
        <f t="shared" si="702"/>
        <v>2000000</v>
      </c>
    </row>
    <row r="452" spans="1:30">
      <c r="A452" s="2" t="s">
        <v>103</v>
      </c>
      <c r="B452" s="1" t="s">
        <v>62</v>
      </c>
      <c r="C452" s="1" t="s">
        <v>20</v>
      </c>
      <c r="D452" s="1" t="s">
        <v>19</v>
      </c>
      <c r="E452" s="1" t="s">
        <v>80</v>
      </c>
      <c r="F452" s="1" t="s">
        <v>68</v>
      </c>
      <c r="G452" s="1" t="s">
        <v>140</v>
      </c>
      <c r="H452" s="1" t="s">
        <v>169</v>
      </c>
      <c r="I452" s="13" t="s">
        <v>102</v>
      </c>
      <c r="J452" s="78">
        <v>2000000</v>
      </c>
      <c r="K452" s="78">
        <v>2000000</v>
      </c>
      <c r="L452" s="78">
        <v>2000000</v>
      </c>
      <c r="M452" s="78">
        <v>-555000</v>
      </c>
      <c r="N452" s="78"/>
      <c r="O452" s="78"/>
      <c r="P452" s="78">
        <f t="shared" si="674"/>
        <v>1445000</v>
      </c>
      <c r="Q452" s="78">
        <f t="shared" si="675"/>
        <v>2000000</v>
      </c>
      <c r="R452" s="78">
        <f t="shared" si="676"/>
        <v>2000000</v>
      </c>
      <c r="S452" s="78"/>
      <c r="T452" s="78"/>
      <c r="U452" s="78"/>
      <c r="V452" s="78">
        <f t="shared" si="698"/>
        <v>1445000</v>
      </c>
      <c r="W452" s="78">
        <f t="shared" si="698"/>
        <v>2000000</v>
      </c>
      <c r="X452" s="78">
        <f t="shared" si="698"/>
        <v>2000000</v>
      </c>
      <c r="Y452" s="78">
        <f>-212390-386890-12989.28-400000-5977.4</f>
        <v>-1018246.68</v>
      </c>
      <c r="Z452" s="78"/>
      <c r="AA452" s="78"/>
      <c r="AB452" s="78">
        <f t="shared" si="700"/>
        <v>426753.31999999995</v>
      </c>
      <c r="AC452" s="78">
        <f t="shared" si="701"/>
        <v>2000000</v>
      </c>
      <c r="AD452" s="78">
        <f t="shared" si="702"/>
        <v>2000000</v>
      </c>
    </row>
    <row r="453" spans="1:30">
      <c r="A453" s="2"/>
      <c r="B453" s="1"/>
      <c r="C453" s="1"/>
      <c r="D453" s="1"/>
      <c r="E453" s="1"/>
      <c r="F453" s="1"/>
      <c r="G453" s="1"/>
      <c r="H453" s="1"/>
      <c r="I453" s="13"/>
      <c r="J453" s="78"/>
      <c r="K453" s="78"/>
      <c r="L453" s="78"/>
      <c r="M453" s="78"/>
      <c r="N453" s="78"/>
      <c r="O453" s="78"/>
      <c r="P453" s="78"/>
      <c r="Q453" s="78"/>
      <c r="R453" s="78"/>
      <c r="S453" s="78"/>
      <c r="T453" s="78"/>
      <c r="U453" s="78"/>
      <c r="V453" s="78"/>
      <c r="W453" s="78"/>
      <c r="X453" s="78"/>
      <c r="Y453" s="78"/>
      <c r="Z453" s="78"/>
      <c r="AA453" s="78"/>
      <c r="AB453" s="78"/>
      <c r="AC453" s="78"/>
      <c r="AD453" s="78"/>
    </row>
    <row r="454" spans="1:30">
      <c r="A454" s="4" t="s">
        <v>1</v>
      </c>
      <c r="B454" s="14" t="s">
        <v>62</v>
      </c>
      <c r="C454" s="14" t="s">
        <v>20</v>
      </c>
      <c r="D454" s="14" t="s">
        <v>48</v>
      </c>
      <c r="E454" s="14"/>
      <c r="F454" s="14"/>
      <c r="G454" s="14"/>
      <c r="H454" s="1"/>
      <c r="I454" s="13"/>
      <c r="J454" s="97">
        <f>J455</f>
        <v>40001186.739999995</v>
      </c>
      <c r="K454" s="97">
        <f t="shared" ref="K454:O454" si="703">K455</f>
        <v>28799563.290000003</v>
      </c>
      <c r="L454" s="97">
        <f t="shared" si="703"/>
        <v>19721532.990000002</v>
      </c>
      <c r="M454" s="97">
        <f t="shared" si="703"/>
        <v>-1247000</v>
      </c>
      <c r="N454" s="97">
        <f t="shared" si="703"/>
        <v>0</v>
      </c>
      <c r="O454" s="97">
        <f t="shared" si="703"/>
        <v>0</v>
      </c>
      <c r="P454" s="97">
        <f t="shared" si="674"/>
        <v>38754186.739999995</v>
      </c>
      <c r="Q454" s="97">
        <f t="shared" si="675"/>
        <v>28799563.290000003</v>
      </c>
      <c r="R454" s="97">
        <f t="shared" si="676"/>
        <v>19721532.990000002</v>
      </c>
      <c r="S454" s="97">
        <f t="shared" ref="S454:U454" si="704">S455</f>
        <v>-1531010</v>
      </c>
      <c r="T454" s="97">
        <f t="shared" si="704"/>
        <v>0</v>
      </c>
      <c r="U454" s="97">
        <f t="shared" si="704"/>
        <v>0</v>
      </c>
      <c r="V454" s="97">
        <f t="shared" ref="V454:V464" si="705">P454+S454</f>
        <v>37223176.739999995</v>
      </c>
      <c r="W454" s="97">
        <f t="shared" ref="W454:W464" si="706">Q454+T454</f>
        <v>28799563.290000003</v>
      </c>
      <c r="X454" s="97">
        <f t="shared" ref="X454:X464" si="707">R454+U454</f>
        <v>19721532.990000002</v>
      </c>
      <c r="Y454" s="97">
        <f t="shared" ref="Y454:AA454" si="708">Y455</f>
        <v>-4874502.51</v>
      </c>
      <c r="Z454" s="97">
        <f t="shared" si="708"/>
        <v>0</v>
      </c>
      <c r="AA454" s="97">
        <f t="shared" si="708"/>
        <v>0</v>
      </c>
      <c r="AB454" s="97">
        <f t="shared" ref="AB454:AB464" si="709">V454+Y454</f>
        <v>32348674.229999997</v>
      </c>
      <c r="AC454" s="97">
        <f t="shared" ref="AC454:AC464" si="710">W454+Z454</f>
        <v>28799563.290000003</v>
      </c>
      <c r="AD454" s="97">
        <f t="shared" ref="AD454:AD464" si="711">X454+AA454</f>
        <v>19721532.990000002</v>
      </c>
    </row>
    <row r="455" spans="1:30">
      <c r="A455" s="2" t="s">
        <v>81</v>
      </c>
      <c r="B455" s="10" t="s">
        <v>62</v>
      </c>
      <c r="C455" s="10" t="s">
        <v>20</v>
      </c>
      <c r="D455" s="1" t="s">
        <v>48</v>
      </c>
      <c r="E455" s="1" t="s">
        <v>80</v>
      </c>
      <c r="F455" s="1" t="s">
        <v>68</v>
      </c>
      <c r="G455" s="1" t="s">
        <v>140</v>
      </c>
      <c r="H455" s="1" t="s">
        <v>141</v>
      </c>
      <c r="I455" s="13"/>
      <c r="J455" s="78">
        <f>J456+J459+J462</f>
        <v>40001186.739999995</v>
      </c>
      <c r="K455" s="78">
        <f t="shared" ref="K455:L455" si="712">K456+K459+K462</f>
        <v>28799563.290000003</v>
      </c>
      <c r="L455" s="78">
        <f t="shared" si="712"/>
        <v>19721532.990000002</v>
      </c>
      <c r="M455" s="78">
        <f t="shared" ref="M455:O455" si="713">M456+M459+M462</f>
        <v>-1247000</v>
      </c>
      <c r="N455" s="78">
        <f t="shared" si="713"/>
        <v>0</v>
      </c>
      <c r="O455" s="78">
        <f t="shared" si="713"/>
        <v>0</v>
      </c>
      <c r="P455" s="78">
        <f t="shared" si="674"/>
        <v>38754186.739999995</v>
      </c>
      <c r="Q455" s="78">
        <f t="shared" si="675"/>
        <v>28799563.290000003</v>
      </c>
      <c r="R455" s="78">
        <f t="shared" si="676"/>
        <v>19721532.990000002</v>
      </c>
      <c r="S455" s="78">
        <f t="shared" ref="S455:U455" si="714">S456+S459+S462</f>
        <v>-1531010</v>
      </c>
      <c r="T455" s="78">
        <f t="shared" si="714"/>
        <v>0</v>
      </c>
      <c r="U455" s="78">
        <f t="shared" si="714"/>
        <v>0</v>
      </c>
      <c r="V455" s="78">
        <f t="shared" si="705"/>
        <v>37223176.739999995</v>
      </c>
      <c r="W455" s="78">
        <f t="shared" si="706"/>
        <v>28799563.290000003</v>
      </c>
      <c r="X455" s="78">
        <f t="shared" si="707"/>
        <v>19721532.990000002</v>
      </c>
      <c r="Y455" s="78">
        <f t="shared" ref="Y455:AA455" si="715">Y456+Y459+Y462</f>
        <v>-4874502.51</v>
      </c>
      <c r="Z455" s="78">
        <f t="shared" si="715"/>
        <v>0</v>
      </c>
      <c r="AA455" s="78">
        <f t="shared" si="715"/>
        <v>0</v>
      </c>
      <c r="AB455" s="78">
        <f t="shared" si="709"/>
        <v>32348674.229999997</v>
      </c>
      <c r="AC455" s="78">
        <f t="shared" si="710"/>
        <v>28799563.290000003</v>
      </c>
      <c r="AD455" s="78">
        <f t="shared" si="711"/>
        <v>19721532.990000002</v>
      </c>
    </row>
    <row r="456" spans="1:30" ht="39.6">
      <c r="A456" s="85" t="s">
        <v>208</v>
      </c>
      <c r="B456" s="10" t="s">
        <v>62</v>
      </c>
      <c r="C456" s="10" t="s">
        <v>20</v>
      </c>
      <c r="D456" s="1" t="s">
        <v>48</v>
      </c>
      <c r="E456" s="1" t="s">
        <v>80</v>
      </c>
      <c r="F456" s="1" t="s">
        <v>68</v>
      </c>
      <c r="G456" s="1" t="s">
        <v>140</v>
      </c>
      <c r="H456" s="1" t="s">
        <v>207</v>
      </c>
      <c r="I456" s="70"/>
      <c r="J456" s="78">
        <f>J457</f>
        <v>8300000</v>
      </c>
      <c r="K456" s="78">
        <f t="shared" ref="K456:O457" si="716">K457</f>
        <v>5000000</v>
      </c>
      <c r="L456" s="78">
        <f t="shared" si="716"/>
        <v>5000000</v>
      </c>
      <c r="M456" s="78">
        <f t="shared" si="716"/>
        <v>-415000</v>
      </c>
      <c r="N456" s="78">
        <f t="shared" si="716"/>
        <v>0</v>
      </c>
      <c r="O456" s="78">
        <f t="shared" si="716"/>
        <v>0</v>
      </c>
      <c r="P456" s="78">
        <f t="shared" si="674"/>
        <v>7885000</v>
      </c>
      <c r="Q456" s="78">
        <f t="shared" si="675"/>
        <v>5000000</v>
      </c>
      <c r="R456" s="78">
        <f t="shared" si="676"/>
        <v>5000000</v>
      </c>
      <c r="S456" s="78">
        <f t="shared" ref="S456:U457" si="717">S457</f>
        <v>-884000</v>
      </c>
      <c r="T456" s="78">
        <f t="shared" si="717"/>
        <v>0</v>
      </c>
      <c r="U456" s="78">
        <f t="shared" si="717"/>
        <v>0</v>
      </c>
      <c r="V456" s="78">
        <f t="shared" si="705"/>
        <v>7001000</v>
      </c>
      <c r="W456" s="78">
        <f t="shared" si="706"/>
        <v>5000000</v>
      </c>
      <c r="X456" s="78">
        <f t="shared" si="707"/>
        <v>5000000</v>
      </c>
      <c r="Y456" s="78">
        <f t="shared" ref="Y456:AA457" si="718">Y457</f>
        <v>-4144045.51</v>
      </c>
      <c r="Z456" s="78">
        <f t="shared" si="718"/>
        <v>0</v>
      </c>
      <c r="AA456" s="78">
        <f t="shared" si="718"/>
        <v>0</v>
      </c>
      <c r="AB456" s="78">
        <f t="shared" si="709"/>
        <v>2856954.49</v>
      </c>
      <c r="AC456" s="78">
        <f t="shared" si="710"/>
        <v>5000000</v>
      </c>
      <c r="AD456" s="78">
        <f t="shared" si="711"/>
        <v>5000000</v>
      </c>
    </row>
    <row r="457" spans="1:30">
      <c r="A457" s="2" t="s">
        <v>78</v>
      </c>
      <c r="B457" s="10" t="s">
        <v>62</v>
      </c>
      <c r="C457" s="10" t="s">
        <v>20</v>
      </c>
      <c r="D457" s="1" t="s">
        <v>48</v>
      </c>
      <c r="E457" s="1" t="s">
        <v>80</v>
      </c>
      <c r="F457" s="1" t="s">
        <v>68</v>
      </c>
      <c r="G457" s="1" t="s">
        <v>140</v>
      </c>
      <c r="H457" s="1" t="s">
        <v>207</v>
      </c>
      <c r="I457" s="70" t="s">
        <v>75</v>
      </c>
      <c r="J457" s="104">
        <f>J458</f>
        <v>8300000</v>
      </c>
      <c r="K457" s="104">
        <f t="shared" si="716"/>
        <v>5000000</v>
      </c>
      <c r="L457" s="104">
        <f t="shared" si="716"/>
        <v>5000000</v>
      </c>
      <c r="M457" s="104">
        <f t="shared" si="716"/>
        <v>-415000</v>
      </c>
      <c r="N457" s="104">
        <f t="shared" si="716"/>
        <v>0</v>
      </c>
      <c r="O457" s="104">
        <f t="shared" si="716"/>
        <v>0</v>
      </c>
      <c r="P457" s="104">
        <f t="shared" si="674"/>
        <v>7885000</v>
      </c>
      <c r="Q457" s="104">
        <f t="shared" si="675"/>
        <v>5000000</v>
      </c>
      <c r="R457" s="104">
        <f t="shared" si="676"/>
        <v>5000000</v>
      </c>
      <c r="S457" s="104">
        <f t="shared" si="717"/>
        <v>-884000</v>
      </c>
      <c r="T457" s="104">
        <f t="shared" si="717"/>
        <v>0</v>
      </c>
      <c r="U457" s="104">
        <f t="shared" si="717"/>
        <v>0</v>
      </c>
      <c r="V457" s="104">
        <f t="shared" si="705"/>
        <v>7001000</v>
      </c>
      <c r="W457" s="104">
        <f t="shared" si="706"/>
        <v>5000000</v>
      </c>
      <c r="X457" s="104">
        <f t="shared" si="707"/>
        <v>5000000</v>
      </c>
      <c r="Y457" s="104">
        <f t="shared" si="718"/>
        <v>-4144045.51</v>
      </c>
      <c r="Z457" s="104">
        <f t="shared" si="718"/>
        <v>0</v>
      </c>
      <c r="AA457" s="104">
        <f t="shared" si="718"/>
        <v>0</v>
      </c>
      <c r="AB457" s="104">
        <f t="shared" si="709"/>
        <v>2856954.49</v>
      </c>
      <c r="AC457" s="104">
        <f t="shared" si="710"/>
        <v>5000000</v>
      </c>
      <c r="AD457" s="104">
        <f t="shared" si="711"/>
        <v>5000000</v>
      </c>
    </row>
    <row r="458" spans="1:30">
      <c r="A458" s="2" t="s">
        <v>103</v>
      </c>
      <c r="B458" s="10" t="s">
        <v>62</v>
      </c>
      <c r="C458" s="10" t="s">
        <v>20</v>
      </c>
      <c r="D458" s="1" t="s">
        <v>48</v>
      </c>
      <c r="E458" s="1" t="s">
        <v>80</v>
      </c>
      <c r="F458" s="1" t="s">
        <v>68</v>
      </c>
      <c r="G458" s="1" t="s">
        <v>140</v>
      </c>
      <c r="H458" s="1" t="s">
        <v>207</v>
      </c>
      <c r="I458" s="70" t="s">
        <v>102</v>
      </c>
      <c r="J458" s="78">
        <f>5000000+3300000</f>
        <v>8300000</v>
      </c>
      <c r="K458" s="78">
        <v>5000000</v>
      </c>
      <c r="L458" s="78">
        <v>5000000</v>
      </c>
      <c r="M458" s="78">
        <f>-60000-355000</f>
        <v>-415000</v>
      </c>
      <c r="N458" s="78"/>
      <c r="O458" s="78"/>
      <c r="P458" s="78">
        <f t="shared" si="674"/>
        <v>7885000</v>
      </c>
      <c r="Q458" s="78">
        <f t="shared" si="675"/>
        <v>5000000</v>
      </c>
      <c r="R458" s="78">
        <f t="shared" si="676"/>
        <v>5000000</v>
      </c>
      <c r="S458" s="78">
        <f>-675000-209000</f>
        <v>-884000</v>
      </c>
      <c r="T458" s="78"/>
      <c r="U458" s="78"/>
      <c r="V458" s="78">
        <f t="shared" si="705"/>
        <v>7001000</v>
      </c>
      <c r="W458" s="78">
        <f t="shared" si="706"/>
        <v>5000000</v>
      </c>
      <c r="X458" s="78">
        <f t="shared" si="707"/>
        <v>5000000</v>
      </c>
      <c r="Y458" s="78">
        <f>-40000-716152.53-1161.98-1643940-310930-1431861</f>
        <v>-4144045.51</v>
      </c>
      <c r="Z458" s="78"/>
      <c r="AA458" s="78"/>
      <c r="AB458" s="78">
        <f t="shared" si="709"/>
        <v>2856954.49</v>
      </c>
      <c r="AC458" s="78">
        <f t="shared" si="710"/>
        <v>5000000</v>
      </c>
      <c r="AD458" s="78">
        <f t="shared" si="711"/>
        <v>5000000</v>
      </c>
    </row>
    <row r="459" spans="1:30">
      <c r="A459" s="85" t="s">
        <v>314</v>
      </c>
      <c r="B459" s="10" t="s">
        <v>62</v>
      </c>
      <c r="C459" s="10" t="s">
        <v>20</v>
      </c>
      <c r="D459" s="1" t="s">
        <v>48</v>
      </c>
      <c r="E459" s="1" t="s">
        <v>80</v>
      </c>
      <c r="F459" s="1" t="s">
        <v>68</v>
      </c>
      <c r="G459" s="1" t="s">
        <v>140</v>
      </c>
      <c r="H459" s="35" t="s">
        <v>313</v>
      </c>
      <c r="I459" s="70"/>
      <c r="J459" s="78">
        <f>J460</f>
        <v>19836261.219999999</v>
      </c>
      <c r="K459" s="78">
        <f t="shared" ref="K459:O460" si="719">K460</f>
        <v>20629710.670000002</v>
      </c>
      <c r="L459" s="78">
        <f t="shared" si="719"/>
        <v>14721532.99</v>
      </c>
      <c r="M459" s="78">
        <f t="shared" si="719"/>
        <v>-832000</v>
      </c>
      <c r="N459" s="78">
        <f t="shared" si="719"/>
        <v>0</v>
      </c>
      <c r="O459" s="78">
        <f t="shared" si="719"/>
        <v>0</v>
      </c>
      <c r="P459" s="78">
        <f t="shared" si="674"/>
        <v>19004261.219999999</v>
      </c>
      <c r="Q459" s="78">
        <f t="shared" si="675"/>
        <v>20629710.670000002</v>
      </c>
      <c r="R459" s="78">
        <f t="shared" si="676"/>
        <v>14721532.99</v>
      </c>
      <c r="S459" s="78">
        <f t="shared" ref="S459:U460" si="720">S460</f>
        <v>-647010</v>
      </c>
      <c r="T459" s="78">
        <f t="shared" si="720"/>
        <v>0</v>
      </c>
      <c r="U459" s="78">
        <f t="shared" si="720"/>
        <v>0</v>
      </c>
      <c r="V459" s="78">
        <f t="shared" si="705"/>
        <v>18357251.219999999</v>
      </c>
      <c r="W459" s="78">
        <f t="shared" si="706"/>
        <v>20629710.670000002</v>
      </c>
      <c r="X459" s="78">
        <f t="shared" si="707"/>
        <v>14721532.99</v>
      </c>
      <c r="Y459" s="78">
        <f t="shared" ref="Y459:AA460" si="721">Y460</f>
        <v>0</v>
      </c>
      <c r="Z459" s="78">
        <f t="shared" si="721"/>
        <v>0</v>
      </c>
      <c r="AA459" s="78">
        <f t="shared" si="721"/>
        <v>0</v>
      </c>
      <c r="AB459" s="78">
        <f t="shared" si="709"/>
        <v>18357251.219999999</v>
      </c>
      <c r="AC459" s="78">
        <f t="shared" si="710"/>
        <v>20629710.670000002</v>
      </c>
      <c r="AD459" s="78">
        <f t="shared" si="711"/>
        <v>14721532.99</v>
      </c>
    </row>
    <row r="460" spans="1:30">
      <c r="A460" s="2" t="s">
        <v>78</v>
      </c>
      <c r="B460" s="10" t="s">
        <v>62</v>
      </c>
      <c r="C460" s="10" t="s">
        <v>20</v>
      </c>
      <c r="D460" s="1" t="s">
        <v>48</v>
      </c>
      <c r="E460" s="1" t="s">
        <v>80</v>
      </c>
      <c r="F460" s="1" t="s">
        <v>68</v>
      </c>
      <c r="G460" s="1" t="s">
        <v>140</v>
      </c>
      <c r="H460" s="35" t="s">
        <v>313</v>
      </c>
      <c r="I460" s="70" t="s">
        <v>75</v>
      </c>
      <c r="J460" s="78">
        <f>J461</f>
        <v>19836261.219999999</v>
      </c>
      <c r="K460" s="78">
        <f t="shared" si="719"/>
        <v>20629710.670000002</v>
      </c>
      <c r="L460" s="78">
        <f t="shared" si="719"/>
        <v>14721532.99</v>
      </c>
      <c r="M460" s="78">
        <f t="shared" si="719"/>
        <v>-832000</v>
      </c>
      <c r="N460" s="78">
        <f t="shared" si="719"/>
        <v>0</v>
      </c>
      <c r="O460" s="78">
        <f t="shared" si="719"/>
        <v>0</v>
      </c>
      <c r="P460" s="78">
        <f t="shared" si="674"/>
        <v>19004261.219999999</v>
      </c>
      <c r="Q460" s="78">
        <f t="shared" si="675"/>
        <v>20629710.670000002</v>
      </c>
      <c r="R460" s="78">
        <f t="shared" si="676"/>
        <v>14721532.99</v>
      </c>
      <c r="S460" s="78">
        <f t="shared" si="720"/>
        <v>-647010</v>
      </c>
      <c r="T460" s="78">
        <f t="shared" si="720"/>
        <v>0</v>
      </c>
      <c r="U460" s="78">
        <f t="shared" si="720"/>
        <v>0</v>
      </c>
      <c r="V460" s="78">
        <f t="shared" si="705"/>
        <v>18357251.219999999</v>
      </c>
      <c r="W460" s="78">
        <f t="shared" si="706"/>
        <v>20629710.670000002</v>
      </c>
      <c r="X460" s="78">
        <f t="shared" si="707"/>
        <v>14721532.99</v>
      </c>
      <c r="Y460" s="78">
        <f t="shared" si="721"/>
        <v>0</v>
      </c>
      <c r="Z460" s="78">
        <f t="shared" si="721"/>
        <v>0</v>
      </c>
      <c r="AA460" s="78">
        <f t="shared" si="721"/>
        <v>0</v>
      </c>
      <c r="AB460" s="78">
        <f t="shared" si="709"/>
        <v>18357251.219999999</v>
      </c>
      <c r="AC460" s="78">
        <f t="shared" si="710"/>
        <v>20629710.670000002</v>
      </c>
      <c r="AD460" s="78">
        <f t="shared" si="711"/>
        <v>14721532.99</v>
      </c>
    </row>
    <row r="461" spans="1:30">
      <c r="A461" s="2" t="s">
        <v>103</v>
      </c>
      <c r="B461" s="10" t="s">
        <v>62</v>
      </c>
      <c r="C461" s="10" t="s">
        <v>20</v>
      </c>
      <c r="D461" s="1" t="s">
        <v>48</v>
      </c>
      <c r="E461" s="1" t="s">
        <v>80</v>
      </c>
      <c r="F461" s="1" t="s">
        <v>68</v>
      </c>
      <c r="G461" s="1" t="s">
        <v>140</v>
      </c>
      <c r="H461" s="35" t="s">
        <v>313</v>
      </c>
      <c r="I461" s="70" t="s">
        <v>102</v>
      </c>
      <c r="J461" s="78">
        <v>19836261.219999999</v>
      </c>
      <c r="K461" s="78">
        <f>17412210.67+3217500</f>
        <v>20629710.670000002</v>
      </c>
      <c r="L461" s="78">
        <f>11491533.5-0.51+3230000</f>
        <v>14721532.99</v>
      </c>
      <c r="M461" s="78">
        <v>-832000</v>
      </c>
      <c r="N461" s="78"/>
      <c r="O461" s="78"/>
      <c r="P461" s="78">
        <f t="shared" si="674"/>
        <v>19004261.219999999</v>
      </c>
      <c r="Q461" s="78">
        <f t="shared" si="675"/>
        <v>20629710.670000002</v>
      </c>
      <c r="R461" s="78">
        <f t="shared" si="676"/>
        <v>14721532.99</v>
      </c>
      <c r="S461" s="78">
        <v>-647010</v>
      </c>
      <c r="T461" s="78"/>
      <c r="U461" s="78"/>
      <c r="V461" s="78">
        <f t="shared" si="705"/>
        <v>18357251.219999999</v>
      </c>
      <c r="W461" s="78">
        <f t="shared" si="706"/>
        <v>20629710.670000002</v>
      </c>
      <c r="X461" s="78">
        <f t="shared" si="707"/>
        <v>14721532.99</v>
      </c>
      <c r="Y461" s="78"/>
      <c r="Z461" s="78"/>
      <c r="AA461" s="78"/>
      <c r="AB461" s="78">
        <f t="shared" si="709"/>
        <v>18357251.219999999</v>
      </c>
      <c r="AC461" s="78">
        <f t="shared" si="710"/>
        <v>20629710.670000002</v>
      </c>
      <c r="AD461" s="78">
        <f t="shared" si="711"/>
        <v>14721532.99</v>
      </c>
    </row>
    <row r="462" spans="1:30" ht="26.4">
      <c r="A462" s="2" t="s">
        <v>407</v>
      </c>
      <c r="B462" s="10" t="s">
        <v>62</v>
      </c>
      <c r="C462" s="10" t="s">
        <v>20</v>
      </c>
      <c r="D462" s="1" t="s">
        <v>48</v>
      </c>
      <c r="E462" s="1" t="s">
        <v>80</v>
      </c>
      <c r="F462" s="1" t="s">
        <v>68</v>
      </c>
      <c r="G462" s="1" t="s">
        <v>140</v>
      </c>
      <c r="H462" s="35" t="s">
        <v>406</v>
      </c>
      <c r="I462" s="262"/>
      <c r="J462" s="78">
        <f>J463</f>
        <v>11864925.52</v>
      </c>
      <c r="K462" s="78">
        <f t="shared" ref="K462:O463" si="722">K463</f>
        <v>3169852.62</v>
      </c>
      <c r="L462" s="78">
        <f t="shared" si="722"/>
        <v>0</v>
      </c>
      <c r="M462" s="78">
        <f t="shared" si="722"/>
        <v>0</v>
      </c>
      <c r="N462" s="78">
        <f t="shared" si="722"/>
        <v>0</v>
      </c>
      <c r="O462" s="78">
        <f t="shared" si="722"/>
        <v>0</v>
      </c>
      <c r="P462" s="78">
        <f t="shared" si="674"/>
        <v>11864925.52</v>
      </c>
      <c r="Q462" s="78">
        <f t="shared" si="675"/>
        <v>3169852.62</v>
      </c>
      <c r="R462" s="78">
        <f t="shared" si="676"/>
        <v>0</v>
      </c>
      <c r="S462" s="78">
        <f t="shared" ref="S462:U463" si="723">S463</f>
        <v>0</v>
      </c>
      <c r="T462" s="78">
        <f t="shared" si="723"/>
        <v>0</v>
      </c>
      <c r="U462" s="78">
        <f t="shared" si="723"/>
        <v>0</v>
      </c>
      <c r="V462" s="78">
        <f t="shared" si="705"/>
        <v>11864925.52</v>
      </c>
      <c r="W462" s="78">
        <f t="shared" si="706"/>
        <v>3169852.62</v>
      </c>
      <c r="X462" s="78">
        <f t="shared" si="707"/>
        <v>0</v>
      </c>
      <c r="Y462" s="78">
        <f t="shared" ref="Y462:AA463" si="724">Y463</f>
        <v>-730457</v>
      </c>
      <c r="Z462" s="78">
        <f t="shared" si="724"/>
        <v>0</v>
      </c>
      <c r="AA462" s="78">
        <f t="shared" si="724"/>
        <v>0</v>
      </c>
      <c r="AB462" s="78">
        <f t="shared" si="709"/>
        <v>11134468.52</v>
      </c>
      <c r="AC462" s="78">
        <f t="shared" si="710"/>
        <v>3169852.62</v>
      </c>
      <c r="AD462" s="78">
        <f t="shared" si="711"/>
        <v>0</v>
      </c>
    </row>
    <row r="463" spans="1:30">
      <c r="A463" s="2" t="s">
        <v>78</v>
      </c>
      <c r="B463" s="10" t="s">
        <v>62</v>
      </c>
      <c r="C463" s="10" t="s">
        <v>20</v>
      </c>
      <c r="D463" s="1" t="s">
        <v>48</v>
      </c>
      <c r="E463" s="1" t="s">
        <v>80</v>
      </c>
      <c r="F463" s="1" t="s">
        <v>68</v>
      </c>
      <c r="G463" s="1" t="s">
        <v>140</v>
      </c>
      <c r="H463" s="35" t="s">
        <v>406</v>
      </c>
      <c r="I463" s="262" t="s">
        <v>75</v>
      </c>
      <c r="J463" s="78">
        <f>J464</f>
        <v>11864925.52</v>
      </c>
      <c r="K463" s="78">
        <f t="shared" si="722"/>
        <v>3169852.62</v>
      </c>
      <c r="L463" s="78">
        <f t="shared" si="722"/>
        <v>0</v>
      </c>
      <c r="M463" s="78">
        <f t="shared" si="722"/>
        <v>0</v>
      </c>
      <c r="N463" s="78">
        <f t="shared" si="722"/>
        <v>0</v>
      </c>
      <c r="O463" s="78">
        <f t="shared" si="722"/>
        <v>0</v>
      </c>
      <c r="P463" s="78">
        <f t="shared" si="674"/>
        <v>11864925.52</v>
      </c>
      <c r="Q463" s="78">
        <f t="shared" si="675"/>
        <v>3169852.62</v>
      </c>
      <c r="R463" s="78">
        <f t="shared" si="676"/>
        <v>0</v>
      </c>
      <c r="S463" s="78">
        <f t="shared" si="723"/>
        <v>0</v>
      </c>
      <c r="T463" s="78">
        <f t="shared" si="723"/>
        <v>0</v>
      </c>
      <c r="U463" s="78">
        <f t="shared" si="723"/>
        <v>0</v>
      </c>
      <c r="V463" s="78">
        <f t="shared" si="705"/>
        <v>11864925.52</v>
      </c>
      <c r="W463" s="78">
        <f t="shared" si="706"/>
        <v>3169852.62</v>
      </c>
      <c r="X463" s="78">
        <f t="shared" si="707"/>
        <v>0</v>
      </c>
      <c r="Y463" s="78">
        <f t="shared" si="724"/>
        <v>-730457</v>
      </c>
      <c r="Z463" s="78">
        <f t="shared" si="724"/>
        <v>0</v>
      </c>
      <c r="AA463" s="78">
        <f t="shared" si="724"/>
        <v>0</v>
      </c>
      <c r="AB463" s="78">
        <f t="shared" si="709"/>
        <v>11134468.52</v>
      </c>
      <c r="AC463" s="78">
        <f t="shared" si="710"/>
        <v>3169852.62</v>
      </c>
      <c r="AD463" s="78">
        <f t="shared" si="711"/>
        <v>0</v>
      </c>
    </row>
    <row r="464" spans="1:30">
      <c r="A464" s="2" t="s">
        <v>103</v>
      </c>
      <c r="B464" s="10" t="s">
        <v>62</v>
      </c>
      <c r="C464" s="10" t="s">
        <v>20</v>
      </c>
      <c r="D464" s="1" t="s">
        <v>48</v>
      </c>
      <c r="E464" s="1" t="s">
        <v>80</v>
      </c>
      <c r="F464" s="1" t="s">
        <v>68</v>
      </c>
      <c r="G464" s="1" t="s">
        <v>140</v>
      </c>
      <c r="H464" s="35" t="s">
        <v>406</v>
      </c>
      <c r="I464" s="262" t="s">
        <v>102</v>
      </c>
      <c r="J464" s="78">
        <v>11864925.52</v>
      </c>
      <c r="K464" s="78">
        <v>3169852.62</v>
      </c>
      <c r="L464" s="78"/>
      <c r="M464" s="78"/>
      <c r="N464" s="78"/>
      <c r="O464" s="78"/>
      <c r="P464" s="78">
        <f t="shared" si="674"/>
        <v>11864925.52</v>
      </c>
      <c r="Q464" s="78">
        <f t="shared" si="675"/>
        <v>3169852.62</v>
      </c>
      <c r="R464" s="78">
        <f t="shared" si="676"/>
        <v>0</v>
      </c>
      <c r="S464" s="78"/>
      <c r="T464" s="78"/>
      <c r="U464" s="78"/>
      <c r="V464" s="78">
        <f t="shared" si="705"/>
        <v>11864925.52</v>
      </c>
      <c r="W464" s="78">
        <f t="shared" si="706"/>
        <v>3169852.62</v>
      </c>
      <c r="X464" s="78">
        <f t="shared" si="707"/>
        <v>0</v>
      </c>
      <c r="Y464" s="78">
        <v>-730457</v>
      </c>
      <c r="Z464" s="78"/>
      <c r="AA464" s="78"/>
      <c r="AB464" s="78">
        <f t="shared" si="709"/>
        <v>11134468.52</v>
      </c>
      <c r="AC464" s="78">
        <f t="shared" si="710"/>
        <v>3169852.62</v>
      </c>
      <c r="AD464" s="78">
        <f t="shared" si="711"/>
        <v>0</v>
      </c>
    </row>
    <row r="465" spans="1:30">
      <c r="A465" s="2"/>
      <c r="B465" s="157"/>
      <c r="C465" s="10"/>
      <c r="D465" s="1"/>
      <c r="E465" s="34"/>
      <c r="F465" s="34"/>
      <c r="G465" s="34"/>
      <c r="H465" s="35"/>
      <c r="I465" s="262"/>
      <c r="J465" s="78"/>
      <c r="K465" s="78"/>
      <c r="L465" s="78"/>
      <c r="M465" s="78"/>
      <c r="N465" s="78"/>
      <c r="O465" s="78"/>
      <c r="P465" s="78"/>
      <c r="Q465" s="78"/>
      <c r="R465" s="78"/>
      <c r="S465" s="78"/>
      <c r="T465" s="78"/>
      <c r="U465" s="78"/>
      <c r="V465" s="78"/>
      <c r="W465" s="78"/>
      <c r="X465" s="78"/>
      <c r="Y465" s="78"/>
      <c r="Z465" s="78"/>
      <c r="AA465" s="78"/>
      <c r="AB465" s="78"/>
      <c r="AC465" s="78"/>
      <c r="AD465" s="78"/>
    </row>
    <row r="466" spans="1:30" ht="26.4">
      <c r="A466" s="158" t="s">
        <v>310</v>
      </c>
      <c r="B466" s="43" t="s">
        <v>303</v>
      </c>
      <c r="C466" s="39"/>
      <c r="D466" s="39"/>
      <c r="E466" s="163"/>
      <c r="F466" s="86"/>
      <c r="G466" s="86"/>
      <c r="H466" s="86"/>
      <c r="I466" s="112"/>
      <c r="J466" s="102">
        <f t="shared" ref="J466:O466" si="725">J467+J540+J549+J577+J627+J764+J789+J796+J832+J774</f>
        <v>292304155.12</v>
      </c>
      <c r="K466" s="102">
        <f t="shared" si="725"/>
        <v>345552215.48999995</v>
      </c>
      <c r="L466" s="102">
        <f t="shared" si="725"/>
        <v>297015730.93000007</v>
      </c>
      <c r="M466" s="102">
        <f t="shared" si="725"/>
        <v>60985124.079999998</v>
      </c>
      <c r="N466" s="102">
        <f t="shared" si="725"/>
        <v>6913245.3799999999</v>
      </c>
      <c r="O466" s="102">
        <f t="shared" si="725"/>
        <v>-78249.540000000008</v>
      </c>
      <c r="P466" s="102">
        <f t="shared" si="674"/>
        <v>353289279.19999999</v>
      </c>
      <c r="Q466" s="102">
        <f t="shared" si="675"/>
        <v>352465460.86999995</v>
      </c>
      <c r="R466" s="102">
        <f t="shared" si="676"/>
        <v>296937481.39000005</v>
      </c>
      <c r="S466" s="102">
        <f>S467+S540+S549+S577+S627+S764+S789+S796+S832+S774</f>
        <v>34175427.609999999</v>
      </c>
      <c r="T466" s="102">
        <f>T467+T540+T549+T577+T627+T764+T789+T796+T832+T774</f>
        <v>0</v>
      </c>
      <c r="U466" s="102">
        <f>U467+U540+U549+U577+U627+U764+U789+U796+U832+U774</f>
        <v>0</v>
      </c>
      <c r="V466" s="102">
        <f t="shared" ref="V466:X472" si="726">P466+S466</f>
        <v>387464706.81</v>
      </c>
      <c r="W466" s="102">
        <f t="shared" si="726"/>
        <v>352465460.86999995</v>
      </c>
      <c r="X466" s="102">
        <f t="shared" si="726"/>
        <v>296937481.39000005</v>
      </c>
      <c r="Y466" s="102">
        <f>Y467+Y540+Y549+Y577+Y627+Y764+Y789+Y796+Y832+Y774</f>
        <v>85977035.200000003</v>
      </c>
      <c r="Z466" s="102">
        <f>Z467+Z540+Z549+Z577+Z627+Z764+Z789+Z796+Z832+Z774</f>
        <v>1921764.64</v>
      </c>
      <c r="AA466" s="102">
        <f>AA467+AA540+AA549+AA577+AA627+AA764+AA789+AA796+AA832+AA774</f>
        <v>1845156.85</v>
      </c>
      <c r="AB466" s="102">
        <f t="shared" ref="AB466:AB472" si="727">V466+Y466</f>
        <v>473441742.00999999</v>
      </c>
      <c r="AC466" s="102">
        <f t="shared" ref="AC466:AC472" si="728">W466+Z466</f>
        <v>354387225.50999993</v>
      </c>
      <c r="AD466" s="102">
        <f t="shared" ref="AD466:AD472" si="729">X466+AA466</f>
        <v>298782638.24000007</v>
      </c>
    </row>
    <row r="467" spans="1:30" ht="15.6">
      <c r="A467" s="167" t="s">
        <v>32</v>
      </c>
      <c r="B467" s="24" t="s">
        <v>303</v>
      </c>
      <c r="C467" s="24" t="s">
        <v>20</v>
      </c>
      <c r="D467" s="1"/>
      <c r="E467" s="1"/>
      <c r="F467" s="1"/>
      <c r="G467" s="1"/>
      <c r="H467" s="1"/>
      <c r="I467" s="1"/>
      <c r="J467" s="96">
        <f>J468+J474+J510+J516</f>
        <v>197259106.76999998</v>
      </c>
      <c r="K467" s="96">
        <f>K468+K474+K510+K516</f>
        <v>200625382.88999999</v>
      </c>
      <c r="L467" s="96">
        <f>L468+L474+L510+L516</f>
        <v>203125710.97000003</v>
      </c>
      <c r="M467" s="96">
        <f t="shared" ref="M467:O467" si="730">M468+M474+M510+M516</f>
        <v>555000</v>
      </c>
      <c r="N467" s="96">
        <f t="shared" si="730"/>
        <v>0</v>
      </c>
      <c r="O467" s="96">
        <f t="shared" si="730"/>
        <v>0</v>
      </c>
      <c r="P467" s="96">
        <f t="shared" si="674"/>
        <v>197814106.76999998</v>
      </c>
      <c r="Q467" s="96">
        <f t="shared" si="675"/>
        <v>200625382.88999999</v>
      </c>
      <c r="R467" s="96">
        <f t="shared" si="676"/>
        <v>203125710.97000003</v>
      </c>
      <c r="S467" s="96">
        <f t="shared" ref="S467:U467" si="731">S468+S474+S510+S516</f>
        <v>0</v>
      </c>
      <c r="T467" s="96">
        <f t="shared" si="731"/>
        <v>0</v>
      </c>
      <c r="U467" s="96">
        <f t="shared" si="731"/>
        <v>0</v>
      </c>
      <c r="V467" s="96">
        <f t="shared" si="726"/>
        <v>197814106.76999998</v>
      </c>
      <c r="W467" s="96">
        <f t="shared" si="726"/>
        <v>200625382.88999999</v>
      </c>
      <c r="X467" s="96">
        <f t="shared" si="726"/>
        <v>203125710.97000003</v>
      </c>
      <c r="Y467" s="96">
        <f t="shared" ref="Y467:AA467" si="732">Y468+Y474+Y510+Y516</f>
        <v>725977.4</v>
      </c>
      <c r="Z467" s="96">
        <f t="shared" si="732"/>
        <v>0</v>
      </c>
      <c r="AA467" s="96">
        <f t="shared" si="732"/>
        <v>0</v>
      </c>
      <c r="AB467" s="96">
        <f t="shared" si="727"/>
        <v>198540084.16999999</v>
      </c>
      <c r="AC467" s="96">
        <f t="shared" si="728"/>
        <v>200625382.88999999</v>
      </c>
      <c r="AD467" s="96">
        <f t="shared" si="729"/>
        <v>203125710.97000003</v>
      </c>
    </row>
    <row r="468" spans="1:30" ht="26.4">
      <c r="A468" s="22" t="s">
        <v>44</v>
      </c>
      <c r="B468" s="14" t="s">
        <v>303</v>
      </c>
      <c r="C468" s="14" t="s">
        <v>20</v>
      </c>
      <c r="D468" s="15" t="s">
        <v>17</v>
      </c>
      <c r="E468" s="15"/>
      <c r="F468" s="15"/>
      <c r="G468" s="15"/>
      <c r="H468" s="15"/>
      <c r="I468" s="25"/>
      <c r="J468" s="97">
        <f>J469</f>
        <v>4134000</v>
      </c>
      <c r="K468" s="97">
        <f t="shared" ref="K468:O469" si="733">K469</f>
        <v>4176503.52</v>
      </c>
      <c r="L468" s="97">
        <f t="shared" si="733"/>
        <v>4218268.5599999996</v>
      </c>
      <c r="M468" s="97">
        <f t="shared" si="733"/>
        <v>0</v>
      </c>
      <c r="N468" s="97">
        <f t="shared" si="733"/>
        <v>0</v>
      </c>
      <c r="O468" s="97">
        <f t="shared" si="733"/>
        <v>0</v>
      </c>
      <c r="P468" s="97">
        <f t="shared" si="674"/>
        <v>4134000</v>
      </c>
      <c r="Q468" s="97">
        <f t="shared" si="675"/>
        <v>4176503.52</v>
      </c>
      <c r="R468" s="97">
        <f t="shared" si="676"/>
        <v>4218268.5599999996</v>
      </c>
      <c r="S468" s="97">
        <f t="shared" ref="S468:U471" si="734">S469</f>
        <v>0</v>
      </c>
      <c r="T468" s="97">
        <f t="shared" si="734"/>
        <v>0</v>
      </c>
      <c r="U468" s="97">
        <f t="shared" si="734"/>
        <v>0</v>
      </c>
      <c r="V468" s="97">
        <f t="shared" si="726"/>
        <v>4134000</v>
      </c>
      <c r="W468" s="97">
        <f t="shared" si="726"/>
        <v>4176503.52</v>
      </c>
      <c r="X468" s="97">
        <f t="shared" si="726"/>
        <v>4218268.5599999996</v>
      </c>
      <c r="Y468" s="97">
        <f t="shared" ref="Y468:AA471" si="735">Y469</f>
        <v>0</v>
      </c>
      <c r="Z468" s="97">
        <f t="shared" si="735"/>
        <v>0</v>
      </c>
      <c r="AA468" s="97">
        <f t="shared" si="735"/>
        <v>0</v>
      </c>
      <c r="AB468" s="97">
        <f t="shared" si="727"/>
        <v>4134000</v>
      </c>
      <c r="AC468" s="97">
        <f t="shared" si="728"/>
        <v>4176503.52</v>
      </c>
      <c r="AD468" s="97">
        <f t="shared" si="729"/>
        <v>4218268.5599999996</v>
      </c>
    </row>
    <row r="469" spans="1:30">
      <c r="A469" s="9" t="s">
        <v>81</v>
      </c>
      <c r="B469" s="56" t="s">
        <v>303</v>
      </c>
      <c r="C469" s="56" t="s">
        <v>20</v>
      </c>
      <c r="D469" s="56" t="s">
        <v>17</v>
      </c>
      <c r="E469" s="56" t="s">
        <v>80</v>
      </c>
      <c r="F469" s="56" t="s">
        <v>68</v>
      </c>
      <c r="G469" s="1" t="s">
        <v>140</v>
      </c>
      <c r="H469" s="1" t="s">
        <v>141</v>
      </c>
      <c r="I469" s="13"/>
      <c r="J469" s="78">
        <f>J470</f>
        <v>4134000</v>
      </c>
      <c r="K469" s="78">
        <f t="shared" si="733"/>
        <v>4176503.52</v>
      </c>
      <c r="L469" s="78">
        <f t="shared" si="733"/>
        <v>4218268.5599999996</v>
      </c>
      <c r="M469" s="78">
        <f t="shared" si="733"/>
        <v>0</v>
      </c>
      <c r="N469" s="78">
        <f t="shared" si="733"/>
        <v>0</v>
      </c>
      <c r="O469" s="78">
        <f t="shared" si="733"/>
        <v>0</v>
      </c>
      <c r="P469" s="78">
        <f t="shared" si="674"/>
        <v>4134000</v>
      </c>
      <c r="Q469" s="78">
        <f t="shared" si="675"/>
        <v>4176503.52</v>
      </c>
      <c r="R469" s="78">
        <f t="shared" si="676"/>
        <v>4218268.5599999996</v>
      </c>
      <c r="S469" s="78">
        <f t="shared" si="734"/>
        <v>0</v>
      </c>
      <c r="T469" s="78">
        <f t="shared" si="734"/>
        <v>0</v>
      </c>
      <c r="U469" s="78">
        <f t="shared" si="734"/>
        <v>0</v>
      </c>
      <c r="V469" s="78">
        <f t="shared" si="726"/>
        <v>4134000</v>
      </c>
      <c r="W469" s="78">
        <f t="shared" si="726"/>
        <v>4176503.52</v>
      </c>
      <c r="X469" s="78">
        <f t="shared" si="726"/>
        <v>4218268.5599999996</v>
      </c>
      <c r="Y469" s="78">
        <f t="shared" si="735"/>
        <v>0</v>
      </c>
      <c r="Z469" s="78">
        <f t="shared" si="735"/>
        <v>0</v>
      </c>
      <c r="AA469" s="78">
        <f t="shared" si="735"/>
        <v>0</v>
      </c>
      <c r="AB469" s="78">
        <f t="shared" si="727"/>
        <v>4134000</v>
      </c>
      <c r="AC469" s="78">
        <f t="shared" si="728"/>
        <v>4176503.52</v>
      </c>
      <c r="AD469" s="78">
        <f t="shared" si="729"/>
        <v>4218268.5599999996</v>
      </c>
    </row>
    <row r="470" spans="1:30">
      <c r="A470" s="9" t="s">
        <v>253</v>
      </c>
      <c r="B470" s="56" t="s">
        <v>303</v>
      </c>
      <c r="C470" s="56" t="s">
        <v>20</v>
      </c>
      <c r="D470" s="56" t="s">
        <v>17</v>
      </c>
      <c r="E470" s="56" t="s">
        <v>80</v>
      </c>
      <c r="F470" s="56" t="s">
        <v>68</v>
      </c>
      <c r="G470" s="1" t="s">
        <v>140</v>
      </c>
      <c r="H470" s="1" t="s">
        <v>191</v>
      </c>
      <c r="I470" s="13"/>
      <c r="J470" s="78">
        <f>J471</f>
        <v>4134000</v>
      </c>
      <c r="K470" s="78">
        <f t="shared" ref="K470:O471" si="736">K471</f>
        <v>4176503.52</v>
      </c>
      <c r="L470" s="78">
        <f t="shared" si="736"/>
        <v>4218268.5599999996</v>
      </c>
      <c r="M470" s="78">
        <f t="shared" si="736"/>
        <v>0</v>
      </c>
      <c r="N470" s="78">
        <f t="shared" si="736"/>
        <v>0</v>
      </c>
      <c r="O470" s="78">
        <f t="shared" si="736"/>
        <v>0</v>
      </c>
      <c r="P470" s="78">
        <f t="shared" si="674"/>
        <v>4134000</v>
      </c>
      <c r="Q470" s="78">
        <f t="shared" si="675"/>
        <v>4176503.52</v>
      </c>
      <c r="R470" s="78">
        <f t="shared" si="676"/>
        <v>4218268.5599999996</v>
      </c>
      <c r="S470" s="78">
        <f t="shared" si="734"/>
        <v>0</v>
      </c>
      <c r="T470" s="78">
        <f t="shared" si="734"/>
        <v>0</v>
      </c>
      <c r="U470" s="78">
        <f t="shared" si="734"/>
        <v>0</v>
      </c>
      <c r="V470" s="78">
        <f t="shared" si="726"/>
        <v>4134000</v>
      </c>
      <c r="W470" s="78">
        <f t="shared" si="726"/>
        <v>4176503.52</v>
      </c>
      <c r="X470" s="78">
        <f t="shared" si="726"/>
        <v>4218268.5599999996</v>
      </c>
      <c r="Y470" s="78">
        <f t="shared" si="735"/>
        <v>0</v>
      </c>
      <c r="Z470" s="78">
        <f t="shared" si="735"/>
        <v>0</v>
      </c>
      <c r="AA470" s="78">
        <f t="shared" si="735"/>
        <v>0</v>
      </c>
      <c r="AB470" s="78">
        <f t="shared" si="727"/>
        <v>4134000</v>
      </c>
      <c r="AC470" s="78">
        <f t="shared" si="728"/>
        <v>4176503.52</v>
      </c>
      <c r="AD470" s="78">
        <f t="shared" si="729"/>
        <v>4218268.5599999996</v>
      </c>
    </row>
    <row r="471" spans="1:30" ht="39.6">
      <c r="A471" s="168" t="s">
        <v>94</v>
      </c>
      <c r="B471" s="56" t="s">
        <v>303</v>
      </c>
      <c r="C471" s="56" t="s">
        <v>20</v>
      </c>
      <c r="D471" s="56" t="s">
        <v>17</v>
      </c>
      <c r="E471" s="56" t="s">
        <v>80</v>
      </c>
      <c r="F471" s="56" t="s">
        <v>68</v>
      </c>
      <c r="G471" s="1" t="s">
        <v>140</v>
      </c>
      <c r="H471" s="1" t="s">
        <v>191</v>
      </c>
      <c r="I471" s="13" t="s">
        <v>90</v>
      </c>
      <c r="J471" s="78">
        <f>J472</f>
        <v>4134000</v>
      </c>
      <c r="K471" s="78">
        <f t="shared" si="736"/>
        <v>4176503.52</v>
      </c>
      <c r="L471" s="78">
        <f t="shared" si="736"/>
        <v>4218268.5599999996</v>
      </c>
      <c r="M471" s="78">
        <f t="shared" si="736"/>
        <v>0</v>
      </c>
      <c r="N471" s="78">
        <f t="shared" si="736"/>
        <v>0</v>
      </c>
      <c r="O471" s="78">
        <f t="shared" si="736"/>
        <v>0</v>
      </c>
      <c r="P471" s="78">
        <f t="shared" si="674"/>
        <v>4134000</v>
      </c>
      <c r="Q471" s="78">
        <f t="shared" si="675"/>
        <v>4176503.52</v>
      </c>
      <c r="R471" s="78">
        <f t="shared" si="676"/>
        <v>4218268.5599999996</v>
      </c>
      <c r="S471" s="78">
        <f t="shared" si="734"/>
        <v>0</v>
      </c>
      <c r="T471" s="78">
        <f t="shared" si="734"/>
        <v>0</v>
      </c>
      <c r="U471" s="78">
        <f t="shared" si="734"/>
        <v>0</v>
      </c>
      <c r="V471" s="78">
        <f t="shared" si="726"/>
        <v>4134000</v>
      </c>
      <c r="W471" s="78">
        <f t="shared" si="726"/>
        <v>4176503.52</v>
      </c>
      <c r="X471" s="78">
        <f t="shared" si="726"/>
        <v>4218268.5599999996</v>
      </c>
      <c r="Y471" s="78">
        <f t="shared" si="735"/>
        <v>0</v>
      </c>
      <c r="Z471" s="78">
        <f t="shared" si="735"/>
        <v>0</v>
      </c>
      <c r="AA471" s="78">
        <f t="shared" si="735"/>
        <v>0</v>
      </c>
      <c r="AB471" s="78">
        <f t="shared" si="727"/>
        <v>4134000</v>
      </c>
      <c r="AC471" s="78">
        <f t="shared" si="728"/>
        <v>4176503.52</v>
      </c>
      <c r="AD471" s="78">
        <f t="shared" si="729"/>
        <v>4218268.5599999996</v>
      </c>
    </row>
    <row r="472" spans="1:30">
      <c r="A472" s="168" t="s">
        <v>101</v>
      </c>
      <c r="B472" s="56" t="s">
        <v>303</v>
      </c>
      <c r="C472" s="56" t="s">
        <v>20</v>
      </c>
      <c r="D472" s="56" t="s">
        <v>17</v>
      </c>
      <c r="E472" s="56" t="s">
        <v>80</v>
      </c>
      <c r="F472" s="56" t="s">
        <v>68</v>
      </c>
      <c r="G472" s="1" t="s">
        <v>140</v>
      </c>
      <c r="H472" s="1" t="s">
        <v>191</v>
      </c>
      <c r="I472" s="13" t="s">
        <v>100</v>
      </c>
      <c r="J472" s="78">
        <f>J845</f>
        <v>4134000</v>
      </c>
      <c r="K472" s="78">
        <f t="shared" ref="K472:L472" si="737">K845</f>
        <v>4176503.52</v>
      </c>
      <c r="L472" s="78">
        <f t="shared" si="737"/>
        <v>4218268.5599999996</v>
      </c>
      <c r="M472" s="78">
        <f t="shared" ref="M472:O472" si="738">M845</f>
        <v>0</v>
      </c>
      <c r="N472" s="78">
        <f t="shared" si="738"/>
        <v>0</v>
      </c>
      <c r="O472" s="78">
        <f t="shared" si="738"/>
        <v>0</v>
      </c>
      <c r="P472" s="78">
        <f t="shared" si="674"/>
        <v>4134000</v>
      </c>
      <c r="Q472" s="78">
        <f t="shared" si="675"/>
        <v>4176503.52</v>
      </c>
      <c r="R472" s="78">
        <f t="shared" si="676"/>
        <v>4218268.5599999996</v>
      </c>
      <c r="S472" s="78">
        <f t="shared" ref="S472:U472" si="739">S845</f>
        <v>0</v>
      </c>
      <c r="T472" s="78">
        <f t="shared" si="739"/>
        <v>0</v>
      </c>
      <c r="U472" s="78">
        <f t="shared" si="739"/>
        <v>0</v>
      </c>
      <c r="V472" s="78">
        <f t="shared" si="726"/>
        <v>4134000</v>
      </c>
      <c r="W472" s="78">
        <f t="shared" si="726"/>
        <v>4176503.52</v>
      </c>
      <c r="X472" s="78">
        <f t="shared" si="726"/>
        <v>4218268.5599999996</v>
      </c>
      <c r="Y472" s="78">
        <f t="shared" ref="Y472:AA472" si="740">Y845</f>
        <v>0</v>
      </c>
      <c r="Z472" s="78">
        <f t="shared" si="740"/>
        <v>0</v>
      </c>
      <c r="AA472" s="78">
        <f t="shared" si="740"/>
        <v>0</v>
      </c>
      <c r="AB472" s="78">
        <f t="shared" si="727"/>
        <v>4134000</v>
      </c>
      <c r="AC472" s="78">
        <f t="shared" si="728"/>
        <v>4176503.52</v>
      </c>
      <c r="AD472" s="78">
        <f t="shared" si="729"/>
        <v>4218268.5599999996</v>
      </c>
    </row>
    <row r="473" spans="1:30">
      <c r="A473" s="168"/>
      <c r="B473" s="56"/>
      <c r="C473" s="56"/>
      <c r="D473" s="56"/>
      <c r="E473" s="56"/>
      <c r="F473" s="56"/>
      <c r="G473" s="1"/>
      <c r="H473" s="1"/>
      <c r="I473" s="13"/>
      <c r="J473" s="78"/>
      <c r="K473" s="78"/>
      <c r="L473" s="78"/>
      <c r="M473" s="78"/>
      <c r="N473" s="78"/>
      <c r="O473" s="78"/>
      <c r="P473" s="78"/>
      <c r="Q473" s="78"/>
      <c r="R473" s="78"/>
      <c r="S473" s="78"/>
      <c r="T473" s="78"/>
      <c r="U473" s="78"/>
      <c r="V473" s="78"/>
      <c r="W473" s="78"/>
      <c r="X473" s="78"/>
      <c r="Y473" s="78"/>
      <c r="Z473" s="78"/>
      <c r="AA473" s="78"/>
      <c r="AB473" s="78"/>
      <c r="AC473" s="78"/>
      <c r="AD473" s="78"/>
    </row>
    <row r="474" spans="1:30" ht="39.6">
      <c r="A474" s="22" t="s">
        <v>376</v>
      </c>
      <c r="B474" s="14" t="s">
        <v>303</v>
      </c>
      <c r="C474" s="14" t="s">
        <v>20</v>
      </c>
      <c r="D474" s="14" t="s">
        <v>16</v>
      </c>
      <c r="E474" s="14"/>
      <c r="F474" s="14"/>
      <c r="G474" s="14"/>
      <c r="H474" s="1"/>
      <c r="I474" s="13"/>
      <c r="J474" s="97">
        <f>J475+J486+J479</f>
        <v>120486645.42999999</v>
      </c>
      <c r="K474" s="97">
        <f>K475+K486+K479</f>
        <v>121904569.86</v>
      </c>
      <c r="L474" s="97">
        <f>L475+L486+L479</f>
        <v>123344566.37000002</v>
      </c>
      <c r="M474" s="97">
        <f t="shared" ref="M474:O474" si="741">M475+M486+M479</f>
        <v>-108640</v>
      </c>
      <c r="N474" s="97">
        <f t="shared" si="741"/>
        <v>-112985.60000000006</v>
      </c>
      <c r="O474" s="97">
        <f t="shared" si="741"/>
        <v>-117505.03000000003</v>
      </c>
      <c r="P474" s="97">
        <f t="shared" si="674"/>
        <v>120378005.42999999</v>
      </c>
      <c r="Q474" s="97">
        <f t="shared" si="675"/>
        <v>121791584.26000001</v>
      </c>
      <c r="R474" s="97">
        <f t="shared" si="676"/>
        <v>123227061.34000002</v>
      </c>
      <c r="S474" s="97">
        <f t="shared" ref="S474:U474" si="742">S475+S486+S479</f>
        <v>0</v>
      </c>
      <c r="T474" s="97">
        <f t="shared" si="742"/>
        <v>0</v>
      </c>
      <c r="U474" s="97">
        <f t="shared" si="742"/>
        <v>0</v>
      </c>
      <c r="V474" s="97">
        <f t="shared" ref="V474:V491" si="743">P474+S474</f>
        <v>120378005.42999999</v>
      </c>
      <c r="W474" s="97">
        <f t="shared" ref="W474:W491" si="744">Q474+T474</f>
        <v>121791584.26000001</v>
      </c>
      <c r="X474" s="97">
        <f t="shared" ref="X474:X491" si="745">R474+U474</f>
        <v>123227061.34000002</v>
      </c>
      <c r="Y474" s="97">
        <f t="shared" ref="Y474:AA474" si="746">Y475+Y486+Y479</f>
        <v>0</v>
      </c>
      <c r="Z474" s="97">
        <f t="shared" si="746"/>
        <v>0</v>
      </c>
      <c r="AA474" s="97">
        <f t="shared" si="746"/>
        <v>0</v>
      </c>
      <c r="AB474" s="97">
        <f t="shared" ref="AB474:AB514" si="747">V474+Y474</f>
        <v>120378005.42999999</v>
      </c>
      <c r="AC474" s="97">
        <f t="shared" ref="AC474:AC514" si="748">W474+Z474</f>
        <v>121791584.26000001</v>
      </c>
      <c r="AD474" s="97">
        <f t="shared" ref="AD474:AD514" si="749">X474+AA474</f>
        <v>123227061.34000002</v>
      </c>
    </row>
    <row r="475" spans="1:30" ht="39.6">
      <c r="A475" s="266" t="s">
        <v>353</v>
      </c>
      <c r="B475" s="1" t="s">
        <v>303</v>
      </c>
      <c r="C475" s="1" t="s">
        <v>20</v>
      </c>
      <c r="D475" s="1" t="s">
        <v>16</v>
      </c>
      <c r="E475" s="1" t="s">
        <v>13</v>
      </c>
      <c r="F475" s="1" t="s">
        <v>68</v>
      </c>
      <c r="G475" s="1" t="s">
        <v>140</v>
      </c>
      <c r="H475" s="1" t="s">
        <v>141</v>
      </c>
      <c r="I475" s="13"/>
      <c r="J475" s="78">
        <f>J476</f>
        <v>35000</v>
      </c>
      <c r="K475" s="78">
        <f t="shared" ref="K475:O475" si="750">K476</f>
        <v>35000</v>
      </c>
      <c r="L475" s="78">
        <f t="shared" si="750"/>
        <v>35000</v>
      </c>
      <c r="M475" s="78">
        <f t="shared" si="750"/>
        <v>0</v>
      </c>
      <c r="N475" s="78">
        <f t="shared" si="750"/>
        <v>0</v>
      </c>
      <c r="O475" s="78">
        <f t="shared" si="750"/>
        <v>0</v>
      </c>
      <c r="P475" s="78">
        <f t="shared" si="674"/>
        <v>35000</v>
      </c>
      <c r="Q475" s="78">
        <f t="shared" si="675"/>
        <v>35000</v>
      </c>
      <c r="R475" s="78">
        <f t="shared" si="676"/>
        <v>35000</v>
      </c>
      <c r="S475" s="78">
        <f t="shared" ref="S475:U477" si="751">S476</f>
        <v>0</v>
      </c>
      <c r="T475" s="78">
        <f t="shared" si="751"/>
        <v>0</v>
      </c>
      <c r="U475" s="78">
        <f t="shared" si="751"/>
        <v>0</v>
      </c>
      <c r="V475" s="78">
        <f t="shared" si="743"/>
        <v>35000</v>
      </c>
      <c r="W475" s="78">
        <f t="shared" si="744"/>
        <v>35000</v>
      </c>
      <c r="X475" s="78">
        <f t="shared" si="745"/>
        <v>35000</v>
      </c>
      <c r="Y475" s="78">
        <f t="shared" ref="Y475:AA477" si="752">Y476</f>
        <v>0</v>
      </c>
      <c r="Z475" s="78">
        <f t="shared" si="752"/>
        <v>0</v>
      </c>
      <c r="AA475" s="78">
        <f t="shared" si="752"/>
        <v>0</v>
      </c>
      <c r="AB475" s="78">
        <f t="shared" si="747"/>
        <v>35000</v>
      </c>
      <c r="AC475" s="78">
        <f t="shared" si="748"/>
        <v>35000</v>
      </c>
      <c r="AD475" s="78">
        <f t="shared" si="749"/>
        <v>35000</v>
      </c>
    </row>
    <row r="476" spans="1:30" ht="31.5" customHeight="1">
      <c r="A476" s="266" t="s">
        <v>61</v>
      </c>
      <c r="B476" s="1" t="s">
        <v>303</v>
      </c>
      <c r="C476" s="1" t="s">
        <v>20</v>
      </c>
      <c r="D476" s="1" t="s">
        <v>16</v>
      </c>
      <c r="E476" s="1" t="s">
        <v>13</v>
      </c>
      <c r="F476" s="1" t="s">
        <v>68</v>
      </c>
      <c r="G476" s="1" t="s">
        <v>140</v>
      </c>
      <c r="H476" s="1" t="s">
        <v>332</v>
      </c>
      <c r="I476" s="13"/>
      <c r="J476" s="78">
        <f>J477</f>
        <v>35000</v>
      </c>
      <c r="K476" s="78">
        <f t="shared" ref="K476:O477" si="753">K477</f>
        <v>35000</v>
      </c>
      <c r="L476" s="78">
        <f t="shared" si="753"/>
        <v>35000</v>
      </c>
      <c r="M476" s="78">
        <f t="shared" si="753"/>
        <v>0</v>
      </c>
      <c r="N476" s="78">
        <f t="shared" si="753"/>
        <v>0</v>
      </c>
      <c r="O476" s="78">
        <f t="shared" si="753"/>
        <v>0</v>
      </c>
      <c r="P476" s="78">
        <f t="shared" si="674"/>
        <v>35000</v>
      </c>
      <c r="Q476" s="78">
        <f t="shared" si="675"/>
        <v>35000</v>
      </c>
      <c r="R476" s="78">
        <f t="shared" si="676"/>
        <v>35000</v>
      </c>
      <c r="S476" s="78">
        <f t="shared" si="751"/>
        <v>0</v>
      </c>
      <c r="T476" s="78">
        <f t="shared" si="751"/>
        <v>0</v>
      </c>
      <c r="U476" s="78">
        <f t="shared" si="751"/>
        <v>0</v>
      </c>
      <c r="V476" s="78">
        <f t="shared" si="743"/>
        <v>35000</v>
      </c>
      <c r="W476" s="78">
        <f t="shared" si="744"/>
        <v>35000</v>
      </c>
      <c r="X476" s="78">
        <f t="shared" si="745"/>
        <v>35000</v>
      </c>
      <c r="Y476" s="78">
        <f t="shared" si="752"/>
        <v>0</v>
      </c>
      <c r="Z476" s="78">
        <f t="shared" si="752"/>
        <v>0</v>
      </c>
      <c r="AA476" s="78">
        <f t="shared" si="752"/>
        <v>0</v>
      </c>
      <c r="AB476" s="78">
        <f t="shared" si="747"/>
        <v>35000</v>
      </c>
      <c r="AC476" s="78">
        <f t="shared" si="748"/>
        <v>35000</v>
      </c>
      <c r="AD476" s="78">
        <f t="shared" si="749"/>
        <v>35000</v>
      </c>
    </row>
    <row r="477" spans="1:30" ht="26.4">
      <c r="A477" s="169" t="s">
        <v>222</v>
      </c>
      <c r="B477" s="1" t="s">
        <v>303</v>
      </c>
      <c r="C477" s="1" t="s">
        <v>20</v>
      </c>
      <c r="D477" s="1" t="s">
        <v>16</v>
      </c>
      <c r="E477" s="1" t="s">
        <v>13</v>
      </c>
      <c r="F477" s="1" t="s">
        <v>68</v>
      </c>
      <c r="G477" s="1" t="s">
        <v>140</v>
      </c>
      <c r="H477" s="1" t="s">
        <v>332</v>
      </c>
      <c r="I477" s="13" t="s">
        <v>92</v>
      </c>
      <c r="J477" s="78">
        <f>J478</f>
        <v>35000</v>
      </c>
      <c r="K477" s="78">
        <f t="shared" si="753"/>
        <v>35000</v>
      </c>
      <c r="L477" s="78">
        <f t="shared" si="753"/>
        <v>35000</v>
      </c>
      <c r="M477" s="78">
        <f t="shared" si="753"/>
        <v>0</v>
      </c>
      <c r="N477" s="78">
        <f t="shared" si="753"/>
        <v>0</v>
      </c>
      <c r="O477" s="78">
        <f t="shared" si="753"/>
        <v>0</v>
      </c>
      <c r="P477" s="78">
        <f t="shared" si="674"/>
        <v>35000</v>
      </c>
      <c r="Q477" s="78">
        <f t="shared" si="675"/>
        <v>35000</v>
      </c>
      <c r="R477" s="78">
        <f t="shared" si="676"/>
        <v>35000</v>
      </c>
      <c r="S477" s="78">
        <f t="shared" si="751"/>
        <v>0</v>
      </c>
      <c r="T477" s="78">
        <f t="shared" si="751"/>
        <v>0</v>
      </c>
      <c r="U477" s="78">
        <f t="shared" si="751"/>
        <v>0</v>
      </c>
      <c r="V477" s="78">
        <f t="shared" si="743"/>
        <v>35000</v>
      </c>
      <c r="W477" s="78">
        <f t="shared" si="744"/>
        <v>35000</v>
      </c>
      <c r="X477" s="78">
        <f t="shared" si="745"/>
        <v>35000</v>
      </c>
      <c r="Y477" s="78">
        <f t="shared" si="752"/>
        <v>0</v>
      </c>
      <c r="Z477" s="78">
        <f t="shared" si="752"/>
        <v>0</v>
      </c>
      <c r="AA477" s="78">
        <f t="shared" si="752"/>
        <v>0</v>
      </c>
      <c r="AB477" s="78">
        <f t="shared" si="747"/>
        <v>35000</v>
      </c>
      <c r="AC477" s="78">
        <f t="shared" si="748"/>
        <v>35000</v>
      </c>
      <c r="AD477" s="78">
        <f t="shared" si="749"/>
        <v>35000</v>
      </c>
    </row>
    <row r="478" spans="1:30" ht="26.4">
      <c r="A478" s="168" t="s">
        <v>96</v>
      </c>
      <c r="B478" s="1" t="s">
        <v>303</v>
      </c>
      <c r="C478" s="1" t="s">
        <v>20</v>
      </c>
      <c r="D478" s="1" t="s">
        <v>16</v>
      </c>
      <c r="E478" s="1" t="s">
        <v>13</v>
      </c>
      <c r="F478" s="1" t="s">
        <v>68</v>
      </c>
      <c r="G478" s="1" t="s">
        <v>140</v>
      </c>
      <c r="H478" s="1" t="s">
        <v>332</v>
      </c>
      <c r="I478" s="13" t="s">
        <v>93</v>
      </c>
      <c r="J478" s="78">
        <f>J850</f>
        <v>35000</v>
      </c>
      <c r="K478" s="78">
        <f t="shared" ref="K478:L478" si="754">K850</f>
        <v>35000</v>
      </c>
      <c r="L478" s="78">
        <f t="shared" si="754"/>
        <v>35000</v>
      </c>
      <c r="M478" s="78">
        <f t="shared" ref="M478:O478" si="755">M850</f>
        <v>0</v>
      </c>
      <c r="N478" s="78">
        <f t="shared" si="755"/>
        <v>0</v>
      </c>
      <c r="O478" s="78">
        <f t="shared" si="755"/>
        <v>0</v>
      </c>
      <c r="P478" s="78">
        <f t="shared" si="674"/>
        <v>35000</v>
      </c>
      <c r="Q478" s="78">
        <f t="shared" si="675"/>
        <v>35000</v>
      </c>
      <c r="R478" s="78">
        <f t="shared" si="676"/>
        <v>35000</v>
      </c>
      <c r="S478" s="78">
        <f t="shared" ref="S478:U478" si="756">S850</f>
        <v>0</v>
      </c>
      <c r="T478" s="78">
        <f t="shared" si="756"/>
        <v>0</v>
      </c>
      <c r="U478" s="78">
        <f t="shared" si="756"/>
        <v>0</v>
      </c>
      <c r="V478" s="78">
        <f t="shared" si="743"/>
        <v>35000</v>
      </c>
      <c r="W478" s="78">
        <f t="shared" si="744"/>
        <v>35000</v>
      </c>
      <c r="X478" s="78">
        <f t="shared" si="745"/>
        <v>35000</v>
      </c>
      <c r="Y478" s="78">
        <f t="shared" ref="Y478:AA478" si="757">Y850</f>
        <v>0</v>
      </c>
      <c r="Z478" s="78">
        <f t="shared" si="757"/>
        <v>0</v>
      </c>
      <c r="AA478" s="78">
        <f t="shared" si="757"/>
        <v>0</v>
      </c>
      <c r="AB478" s="78">
        <f t="shared" si="747"/>
        <v>35000</v>
      </c>
      <c r="AC478" s="78">
        <f t="shared" si="748"/>
        <v>35000</v>
      </c>
      <c r="AD478" s="78">
        <f t="shared" si="749"/>
        <v>35000</v>
      </c>
    </row>
    <row r="479" spans="1:30" ht="26.4">
      <c r="A479" s="265" t="s">
        <v>354</v>
      </c>
      <c r="B479" s="3" t="s">
        <v>303</v>
      </c>
      <c r="C479" s="1" t="s">
        <v>20</v>
      </c>
      <c r="D479" s="1" t="s">
        <v>16</v>
      </c>
      <c r="E479" s="1" t="s">
        <v>327</v>
      </c>
      <c r="F479" s="1" t="s">
        <v>68</v>
      </c>
      <c r="G479" s="1" t="s">
        <v>140</v>
      </c>
      <c r="H479" s="3" t="s">
        <v>141</v>
      </c>
      <c r="I479" s="16"/>
      <c r="J479" s="78">
        <f>J483+J480</f>
        <v>585935.78</v>
      </c>
      <c r="K479" s="78">
        <f t="shared" ref="K479:L479" si="758">K483+K480</f>
        <v>607173.19999999995</v>
      </c>
      <c r="L479" s="78">
        <f t="shared" si="758"/>
        <v>629262.24</v>
      </c>
      <c r="M479" s="78">
        <f t="shared" ref="M479:O479" si="759">M483+M480</f>
        <v>0</v>
      </c>
      <c r="N479" s="78">
        <f t="shared" si="759"/>
        <v>0</v>
      </c>
      <c r="O479" s="78">
        <f t="shared" si="759"/>
        <v>0</v>
      </c>
      <c r="P479" s="78">
        <f t="shared" si="674"/>
        <v>585935.78</v>
      </c>
      <c r="Q479" s="78">
        <f t="shared" si="675"/>
        <v>607173.19999999995</v>
      </c>
      <c r="R479" s="78">
        <f t="shared" si="676"/>
        <v>629262.24</v>
      </c>
      <c r="S479" s="78">
        <f t="shared" ref="S479:U479" si="760">S483+S480</f>
        <v>0</v>
      </c>
      <c r="T479" s="78">
        <f t="shared" si="760"/>
        <v>0</v>
      </c>
      <c r="U479" s="78">
        <f t="shared" si="760"/>
        <v>0</v>
      </c>
      <c r="V479" s="78">
        <f t="shared" si="743"/>
        <v>585935.78</v>
      </c>
      <c r="W479" s="78">
        <f t="shared" si="744"/>
        <v>607173.19999999995</v>
      </c>
      <c r="X479" s="78">
        <f t="shared" si="745"/>
        <v>629262.24</v>
      </c>
      <c r="Y479" s="78">
        <f t="shared" ref="Y479:AA479" si="761">Y483+Y480</f>
        <v>0</v>
      </c>
      <c r="Z479" s="78">
        <f t="shared" si="761"/>
        <v>0</v>
      </c>
      <c r="AA479" s="78">
        <f t="shared" si="761"/>
        <v>0</v>
      </c>
      <c r="AB479" s="78">
        <f t="shared" si="747"/>
        <v>585935.78</v>
      </c>
      <c r="AC479" s="78">
        <f t="shared" si="748"/>
        <v>607173.19999999995</v>
      </c>
      <c r="AD479" s="78">
        <f t="shared" si="749"/>
        <v>629262.24</v>
      </c>
    </row>
    <row r="480" spans="1:30" s="269" customFormat="1" ht="26.4">
      <c r="A480" s="286" t="s">
        <v>373</v>
      </c>
      <c r="B480" s="267" t="s">
        <v>303</v>
      </c>
      <c r="C480" s="267" t="s">
        <v>20</v>
      </c>
      <c r="D480" s="267" t="s">
        <v>16</v>
      </c>
      <c r="E480" s="267" t="s">
        <v>327</v>
      </c>
      <c r="F480" s="267" t="s">
        <v>68</v>
      </c>
      <c r="G480" s="267" t="s">
        <v>140</v>
      </c>
      <c r="H480" s="267" t="s">
        <v>372</v>
      </c>
      <c r="I480" s="268"/>
      <c r="J480" s="270">
        <f>J481</f>
        <v>10000</v>
      </c>
      <c r="K480" s="270">
        <f t="shared" ref="K480:K481" si="762">K481</f>
        <v>10000</v>
      </c>
      <c r="L480" s="270">
        <f t="shared" ref="L480:O481" si="763">L481</f>
        <v>10000</v>
      </c>
      <c r="M480" s="270">
        <f t="shared" si="763"/>
        <v>0</v>
      </c>
      <c r="N480" s="270">
        <f t="shared" si="763"/>
        <v>0</v>
      </c>
      <c r="O480" s="270">
        <f t="shared" si="763"/>
        <v>0</v>
      </c>
      <c r="P480" s="270">
        <f t="shared" si="674"/>
        <v>10000</v>
      </c>
      <c r="Q480" s="270">
        <f t="shared" si="675"/>
        <v>10000</v>
      </c>
      <c r="R480" s="270">
        <f t="shared" si="676"/>
        <v>10000</v>
      </c>
      <c r="S480" s="270">
        <f t="shared" ref="S480:U481" si="764">S481</f>
        <v>0</v>
      </c>
      <c r="T480" s="270">
        <f t="shared" si="764"/>
        <v>0</v>
      </c>
      <c r="U480" s="270">
        <f t="shared" si="764"/>
        <v>0</v>
      </c>
      <c r="V480" s="270">
        <f t="shared" si="743"/>
        <v>10000</v>
      </c>
      <c r="W480" s="270">
        <f t="shared" si="744"/>
        <v>10000</v>
      </c>
      <c r="X480" s="270">
        <f t="shared" si="745"/>
        <v>10000</v>
      </c>
      <c r="Y480" s="270">
        <f t="shared" ref="Y480:AA481" si="765">Y481</f>
        <v>0</v>
      </c>
      <c r="Z480" s="270">
        <f t="shared" si="765"/>
        <v>0</v>
      </c>
      <c r="AA480" s="270">
        <f t="shared" si="765"/>
        <v>0</v>
      </c>
      <c r="AB480" s="270">
        <f t="shared" si="747"/>
        <v>10000</v>
      </c>
      <c r="AC480" s="270">
        <f t="shared" si="748"/>
        <v>10000</v>
      </c>
      <c r="AD480" s="270">
        <f t="shared" si="749"/>
        <v>10000</v>
      </c>
    </row>
    <row r="481" spans="1:30" s="269" customFormat="1" ht="26.4">
      <c r="A481" s="273" t="s">
        <v>222</v>
      </c>
      <c r="B481" s="267" t="s">
        <v>303</v>
      </c>
      <c r="C481" s="267" t="s">
        <v>20</v>
      </c>
      <c r="D481" s="267" t="s">
        <v>16</v>
      </c>
      <c r="E481" s="267" t="s">
        <v>327</v>
      </c>
      <c r="F481" s="267" t="s">
        <v>68</v>
      </c>
      <c r="G481" s="267" t="s">
        <v>140</v>
      </c>
      <c r="H481" s="267" t="s">
        <v>372</v>
      </c>
      <c r="I481" s="268" t="s">
        <v>92</v>
      </c>
      <c r="J481" s="270">
        <f>J482</f>
        <v>10000</v>
      </c>
      <c r="K481" s="270">
        <f t="shared" si="762"/>
        <v>10000</v>
      </c>
      <c r="L481" s="270">
        <f t="shared" si="763"/>
        <v>10000</v>
      </c>
      <c r="M481" s="270">
        <f t="shared" si="763"/>
        <v>0</v>
      </c>
      <c r="N481" s="270">
        <f t="shared" si="763"/>
        <v>0</v>
      </c>
      <c r="O481" s="270">
        <f t="shared" si="763"/>
        <v>0</v>
      </c>
      <c r="P481" s="270">
        <f t="shared" si="674"/>
        <v>10000</v>
      </c>
      <c r="Q481" s="270">
        <f t="shared" si="675"/>
        <v>10000</v>
      </c>
      <c r="R481" s="270">
        <f t="shared" si="676"/>
        <v>10000</v>
      </c>
      <c r="S481" s="270">
        <f t="shared" si="764"/>
        <v>0</v>
      </c>
      <c r="T481" s="270">
        <f t="shared" si="764"/>
        <v>0</v>
      </c>
      <c r="U481" s="270">
        <f t="shared" si="764"/>
        <v>0</v>
      </c>
      <c r="V481" s="270">
        <f t="shared" si="743"/>
        <v>10000</v>
      </c>
      <c r="W481" s="270">
        <f t="shared" si="744"/>
        <v>10000</v>
      </c>
      <c r="X481" s="270">
        <f t="shared" si="745"/>
        <v>10000</v>
      </c>
      <c r="Y481" s="270">
        <f t="shared" si="765"/>
        <v>0</v>
      </c>
      <c r="Z481" s="270">
        <f t="shared" si="765"/>
        <v>0</v>
      </c>
      <c r="AA481" s="270">
        <f t="shared" si="765"/>
        <v>0</v>
      </c>
      <c r="AB481" s="270">
        <f t="shared" si="747"/>
        <v>10000</v>
      </c>
      <c r="AC481" s="270">
        <f t="shared" si="748"/>
        <v>10000</v>
      </c>
      <c r="AD481" s="270">
        <f t="shared" si="749"/>
        <v>10000</v>
      </c>
    </row>
    <row r="482" spans="1:30" s="269" customFormat="1" ht="26.4">
      <c r="A482" s="274" t="s">
        <v>96</v>
      </c>
      <c r="B482" s="267" t="s">
        <v>303</v>
      </c>
      <c r="C482" s="267" t="s">
        <v>20</v>
      </c>
      <c r="D482" s="267" t="s">
        <v>16</v>
      </c>
      <c r="E482" s="267" t="s">
        <v>327</v>
      </c>
      <c r="F482" s="267" t="s">
        <v>68</v>
      </c>
      <c r="G482" s="267" t="s">
        <v>140</v>
      </c>
      <c r="H482" s="267" t="s">
        <v>372</v>
      </c>
      <c r="I482" s="268" t="s">
        <v>93</v>
      </c>
      <c r="J482" s="270">
        <f>J854</f>
        <v>10000</v>
      </c>
      <c r="K482" s="270">
        <f t="shared" ref="K482:L482" si="766">K854</f>
        <v>10000</v>
      </c>
      <c r="L482" s="270">
        <f t="shared" si="766"/>
        <v>10000</v>
      </c>
      <c r="M482" s="270">
        <f t="shared" ref="M482:O482" si="767">M854</f>
        <v>0</v>
      </c>
      <c r="N482" s="270">
        <f t="shared" si="767"/>
        <v>0</v>
      </c>
      <c r="O482" s="270">
        <f t="shared" si="767"/>
        <v>0</v>
      </c>
      <c r="P482" s="270">
        <f t="shared" si="674"/>
        <v>10000</v>
      </c>
      <c r="Q482" s="270">
        <f t="shared" si="675"/>
        <v>10000</v>
      </c>
      <c r="R482" s="270">
        <f t="shared" si="676"/>
        <v>10000</v>
      </c>
      <c r="S482" s="270">
        <f t="shared" ref="S482:U482" si="768">S854</f>
        <v>0</v>
      </c>
      <c r="T482" s="270">
        <f t="shared" si="768"/>
        <v>0</v>
      </c>
      <c r="U482" s="270">
        <f t="shared" si="768"/>
        <v>0</v>
      </c>
      <c r="V482" s="270">
        <f t="shared" si="743"/>
        <v>10000</v>
      </c>
      <c r="W482" s="270">
        <f t="shared" si="744"/>
        <v>10000</v>
      </c>
      <c r="X482" s="270">
        <f t="shared" si="745"/>
        <v>10000</v>
      </c>
      <c r="Y482" s="270">
        <f t="shared" ref="Y482:AA482" si="769">Y854</f>
        <v>0</v>
      </c>
      <c r="Z482" s="270">
        <f t="shared" si="769"/>
        <v>0</v>
      </c>
      <c r="AA482" s="270">
        <f t="shared" si="769"/>
        <v>0</v>
      </c>
      <c r="AB482" s="270">
        <f t="shared" si="747"/>
        <v>10000</v>
      </c>
      <c r="AC482" s="270">
        <f t="shared" si="748"/>
        <v>10000</v>
      </c>
      <c r="AD482" s="270">
        <f t="shared" si="749"/>
        <v>10000</v>
      </c>
    </row>
    <row r="483" spans="1:30">
      <c r="A483" s="266" t="s">
        <v>74</v>
      </c>
      <c r="B483" s="1" t="s">
        <v>303</v>
      </c>
      <c r="C483" s="1" t="s">
        <v>20</v>
      </c>
      <c r="D483" s="1" t="s">
        <v>16</v>
      </c>
      <c r="E483" s="1" t="s">
        <v>327</v>
      </c>
      <c r="F483" s="1" t="s">
        <v>68</v>
      </c>
      <c r="G483" s="1" t="s">
        <v>140</v>
      </c>
      <c r="H483" s="1" t="s">
        <v>329</v>
      </c>
      <c r="I483" s="13"/>
      <c r="J483" s="78">
        <f>J484</f>
        <v>575935.78</v>
      </c>
      <c r="K483" s="78">
        <f t="shared" ref="K483:O483" si="770">K484</f>
        <v>597173.19999999995</v>
      </c>
      <c r="L483" s="78">
        <f t="shared" si="770"/>
        <v>619262.24</v>
      </c>
      <c r="M483" s="78">
        <f t="shared" si="770"/>
        <v>0</v>
      </c>
      <c r="N483" s="78">
        <f t="shared" si="770"/>
        <v>0</v>
      </c>
      <c r="O483" s="78">
        <f t="shared" si="770"/>
        <v>0</v>
      </c>
      <c r="P483" s="78">
        <f t="shared" si="674"/>
        <v>575935.78</v>
      </c>
      <c r="Q483" s="78">
        <f t="shared" si="675"/>
        <v>597173.19999999995</v>
      </c>
      <c r="R483" s="78">
        <f t="shared" si="676"/>
        <v>619262.24</v>
      </c>
      <c r="S483" s="78">
        <f t="shared" ref="S483:U484" si="771">S484</f>
        <v>0</v>
      </c>
      <c r="T483" s="78">
        <f t="shared" si="771"/>
        <v>0</v>
      </c>
      <c r="U483" s="78">
        <f t="shared" si="771"/>
        <v>0</v>
      </c>
      <c r="V483" s="78">
        <f t="shared" si="743"/>
        <v>575935.78</v>
      </c>
      <c r="W483" s="78">
        <f t="shared" si="744"/>
        <v>597173.19999999995</v>
      </c>
      <c r="X483" s="78">
        <f t="shared" si="745"/>
        <v>619262.24</v>
      </c>
      <c r="Y483" s="78">
        <f t="shared" ref="Y483:AA484" si="772">Y484</f>
        <v>0</v>
      </c>
      <c r="Z483" s="78">
        <f t="shared" si="772"/>
        <v>0</v>
      </c>
      <c r="AA483" s="78">
        <f t="shared" si="772"/>
        <v>0</v>
      </c>
      <c r="AB483" s="78">
        <f t="shared" si="747"/>
        <v>575935.78</v>
      </c>
      <c r="AC483" s="78">
        <f t="shared" si="748"/>
        <v>597173.19999999995</v>
      </c>
      <c r="AD483" s="78">
        <f t="shared" si="749"/>
        <v>619262.24</v>
      </c>
    </row>
    <row r="484" spans="1:30" ht="39.6">
      <c r="A484" s="168" t="s">
        <v>94</v>
      </c>
      <c r="B484" s="1" t="s">
        <v>303</v>
      </c>
      <c r="C484" s="1" t="s">
        <v>20</v>
      </c>
      <c r="D484" s="1" t="s">
        <v>16</v>
      </c>
      <c r="E484" s="1" t="s">
        <v>327</v>
      </c>
      <c r="F484" s="1" t="s">
        <v>68</v>
      </c>
      <c r="G484" s="1" t="s">
        <v>140</v>
      </c>
      <c r="H484" s="1" t="s">
        <v>329</v>
      </c>
      <c r="I484" s="13" t="s">
        <v>90</v>
      </c>
      <c r="J484" s="78">
        <f>J485</f>
        <v>575935.78</v>
      </c>
      <c r="K484" s="78">
        <f t="shared" ref="K484:O484" si="773">K485</f>
        <v>597173.19999999995</v>
      </c>
      <c r="L484" s="78">
        <f t="shared" si="773"/>
        <v>619262.24</v>
      </c>
      <c r="M484" s="78">
        <f t="shared" si="773"/>
        <v>0</v>
      </c>
      <c r="N484" s="78">
        <f t="shared" si="773"/>
        <v>0</v>
      </c>
      <c r="O484" s="78">
        <f t="shared" si="773"/>
        <v>0</v>
      </c>
      <c r="P484" s="78">
        <f t="shared" si="674"/>
        <v>575935.78</v>
      </c>
      <c r="Q484" s="78">
        <f t="shared" si="675"/>
        <v>597173.19999999995</v>
      </c>
      <c r="R484" s="78">
        <f t="shared" si="676"/>
        <v>619262.24</v>
      </c>
      <c r="S484" s="78">
        <f t="shared" si="771"/>
        <v>0</v>
      </c>
      <c r="T484" s="78">
        <f t="shared" si="771"/>
        <v>0</v>
      </c>
      <c r="U484" s="78">
        <f t="shared" si="771"/>
        <v>0</v>
      </c>
      <c r="V484" s="78">
        <f t="shared" si="743"/>
        <v>575935.78</v>
      </c>
      <c r="W484" s="78">
        <f t="shared" si="744"/>
        <v>597173.19999999995</v>
      </c>
      <c r="X484" s="78">
        <f t="shared" si="745"/>
        <v>619262.24</v>
      </c>
      <c r="Y484" s="78">
        <f t="shared" si="772"/>
        <v>0</v>
      </c>
      <c r="Z484" s="78">
        <f t="shared" si="772"/>
        <v>0</v>
      </c>
      <c r="AA484" s="78">
        <f t="shared" si="772"/>
        <v>0</v>
      </c>
      <c r="AB484" s="78">
        <f t="shared" si="747"/>
        <v>575935.78</v>
      </c>
      <c r="AC484" s="78">
        <f t="shared" si="748"/>
        <v>597173.19999999995</v>
      </c>
      <c r="AD484" s="78">
        <f t="shared" si="749"/>
        <v>619262.24</v>
      </c>
    </row>
    <row r="485" spans="1:30">
      <c r="A485" s="168" t="s">
        <v>101</v>
      </c>
      <c r="B485" s="1" t="s">
        <v>303</v>
      </c>
      <c r="C485" s="1" t="s">
        <v>20</v>
      </c>
      <c r="D485" s="1" t="s">
        <v>16</v>
      </c>
      <c r="E485" s="1" t="s">
        <v>327</v>
      </c>
      <c r="F485" s="1" t="s">
        <v>68</v>
      </c>
      <c r="G485" s="1" t="s">
        <v>140</v>
      </c>
      <c r="H485" s="1" t="s">
        <v>329</v>
      </c>
      <c r="I485" s="13" t="s">
        <v>100</v>
      </c>
      <c r="J485" s="78">
        <f>J857</f>
        <v>575935.78</v>
      </c>
      <c r="K485" s="78">
        <f>K857</f>
        <v>597173.19999999995</v>
      </c>
      <c r="L485" s="78">
        <f>L857</f>
        <v>619262.24</v>
      </c>
      <c r="M485" s="78">
        <f t="shared" ref="M485:O485" si="774">M857</f>
        <v>0</v>
      </c>
      <c r="N485" s="78">
        <f t="shared" si="774"/>
        <v>0</v>
      </c>
      <c r="O485" s="78">
        <f t="shared" si="774"/>
        <v>0</v>
      </c>
      <c r="P485" s="78">
        <f t="shared" si="674"/>
        <v>575935.78</v>
      </c>
      <c r="Q485" s="78">
        <f t="shared" si="675"/>
        <v>597173.19999999995</v>
      </c>
      <c r="R485" s="78">
        <f t="shared" si="676"/>
        <v>619262.24</v>
      </c>
      <c r="S485" s="78">
        <f t="shared" ref="S485:U485" si="775">S857</f>
        <v>0</v>
      </c>
      <c r="T485" s="78">
        <f t="shared" si="775"/>
        <v>0</v>
      </c>
      <c r="U485" s="78">
        <f t="shared" si="775"/>
        <v>0</v>
      </c>
      <c r="V485" s="78">
        <f t="shared" si="743"/>
        <v>575935.78</v>
      </c>
      <c r="W485" s="78">
        <f t="shared" si="744"/>
        <v>597173.19999999995</v>
      </c>
      <c r="X485" s="78">
        <f t="shared" si="745"/>
        <v>619262.24</v>
      </c>
      <c r="Y485" s="78">
        <f t="shared" ref="Y485:AA485" si="776">Y857</f>
        <v>0</v>
      </c>
      <c r="Z485" s="78">
        <f t="shared" si="776"/>
        <v>0</v>
      </c>
      <c r="AA485" s="78">
        <f t="shared" si="776"/>
        <v>0</v>
      </c>
      <c r="AB485" s="78">
        <f t="shared" si="747"/>
        <v>575935.78</v>
      </c>
      <c r="AC485" s="78">
        <f t="shared" si="748"/>
        <v>597173.19999999995</v>
      </c>
      <c r="AD485" s="78">
        <f t="shared" si="749"/>
        <v>619262.24</v>
      </c>
    </row>
    <row r="486" spans="1:30">
      <c r="A486" s="9" t="s">
        <v>81</v>
      </c>
      <c r="B486" s="1" t="s">
        <v>303</v>
      </c>
      <c r="C486" s="1" t="s">
        <v>20</v>
      </c>
      <c r="D486" s="1" t="s">
        <v>16</v>
      </c>
      <c r="E486" s="1" t="s">
        <v>80</v>
      </c>
      <c r="F486" s="1" t="s">
        <v>68</v>
      </c>
      <c r="G486" s="1" t="s">
        <v>140</v>
      </c>
      <c r="H486" s="1" t="s">
        <v>141</v>
      </c>
      <c r="I486" s="13"/>
      <c r="J486" s="78">
        <f>J487+J496+J499+J504</f>
        <v>119865709.64999999</v>
      </c>
      <c r="K486" s="78">
        <f t="shared" ref="K486:L486" si="777">K487+K496+K499+K504</f>
        <v>121262396.66</v>
      </c>
      <c r="L486" s="78">
        <f t="shared" si="777"/>
        <v>122680304.13000003</v>
      </c>
      <c r="M486" s="78">
        <f t="shared" ref="M486:O486" si="778">M487+M496+M499+M504</f>
        <v>-108640</v>
      </c>
      <c r="N486" s="78">
        <f t="shared" si="778"/>
        <v>-112985.60000000006</v>
      </c>
      <c r="O486" s="78">
        <f t="shared" si="778"/>
        <v>-117505.03000000003</v>
      </c>
      <c r="P486" s="78">
        <f t="shared" si="674"/>
        <v>119757069.64999999</v>
      </c>
      <c r="Q486" s="78">
        <f t="shared" si="675"/>
        <v>121149411.06</v>
      </c>
      <c r="R486" s="78">
        <f t="shared" si="676"/>
        <v>122562799.10000002</v>
      </c>
      <c r="S486" s="78">
        <f t="shared" ref="S486:U486" si="779">S487+S496+S499+S504</f>
        <v>0</v>
      </c>
      <c r="T486" s="78">
        <f t="shared" si="779"/>
        <v>0</v>
      </c>
      <c r="U486" s="78">
        <f t="shared" si="779"/>
        <v>0</v>
      </c>
      <c r="V486" s="78">
        <f t="shared" si="743"/>
        <v>119757069.64999999</v>
      </c>
      <c r="W486" s="78">
        <f t="shared" si="744"/>
        <v>121149411.06</v>
      </c>
      <c r="X486" s="78">
        <f t="shared" si="745"/>
        <v>122562799.10000002</v>
      </c>
      <c r="Y486" s="78">
        <f t="shared" ref="Y486:AA486" si="780">Y487+Y496+Y499+Y504</f>
        <v>0</v>
      </c>
      <c r="Z486" s="78">
        <f t="shared" si="780"/>
        <v>0</v>
      </c>
      <c r="AA486" s="78">
        <f t="shared" si="780"/>
        <v>0</v>
      </c>
      <c r="AB486" s="78">
        <f t="shared" si="747"/>
        <v>119757069.64999999</v>
      </c>
      <c r="AC486" s="78">
        <f t="shared" si="748"/>
        <v>121149411.06</v>
      </c>
      <c r="AD486" s="78">
        <f t="shared" si="749"/>
        <v>122562799.10000002</v>
      </c>
    </row>
    <row r="487" spans="1:30" ht="26.4">
      <c r="A487" s="9" t="s">
        <v>85</v>
      </c>
      <c r="B487" s="1" t="s">
        <v>303</v>
      </c>
      <c r="C487" s="1" t="s">
        <v>20</v>
      </c>
      <c r="D487" s="1" t="s">
        <v>16</v>
      </c>
      <c r="E487" s="1" t="s">
        <v>80</v>
      </c>
      <c r="F487" s="1" t="s">
        <v>68</v>
      </c>
      <c r="G487" s="1" t="s">
        <v>140</v>
      </c>
      <c r="H487" s="1" t="s">
        <v>149</v>
      </c>
      <c r="I487" s="13"/>
      <c r="J487" s="78">
        <f>J488+J490+J494</f>
        <v>115849095</v>
      </c>
      <c r="K487" s="78">
        <f t="shared" ref="K487:L487" si="781">K488+K490+K494</f>
        <v>117118357.42</v>
      </c>
      <c r="L487" s="78">
        <f t="shared" si="781"/>
        <v>118403730.72000003</v>
      </c>
      <c r="M487" s="78">
        <f t="shared" ref="M487:O487" si="782">M488+M490+M494</f>
        <v>-108640</v>
      </c>
      <c r="N487" s="78">
        <f t="shared" si="782"/>
        <v>-112985.60000000006</v>
      </c>
      <c r="O487" s="78">
        <f t="shared" si="782"/>
        <v>-117505.03000000003</v>
      </c>
      <c r="P487" s="78">
        <f t="shared" si="674"/>
        <v>115740455</v>
      </c>
      <c r="Q487" s="78">
        <f t="shared" si="675"/>
        <v>117005371.82000001</v>
      </c>
      <c r="R487" s="78">
        <f t="shared" si="676"/>
        <v>118286225.69000003</v>
      </c>
      <c r="S487" s="78">
        <f t="shared" ref="S487:U487" si="783">S488+S490+S494</f>
        <v>0</v>
      </c>
      <c r="T487" s="78">
        <f t="shared" si="783"/>
        <v>0</v>
      </c>
      <c r="U487" s="78">
        <f t="shared" si="783"/>
        <v>0</v>
      </c>
      <c r="V487" s="78">
        <f t="shared" si="743"/>
        <v>115740455</v>
      </c>
      <c r="W487" s="78">
        <f t="shared" si="744"/>
        <v>117005371.82000001</v>
      </c>
      <c r="X487" s="78">
        <f t="shared" si="745"/>
        <v>118286225.69000003</v>
      </c>
      <c r="Y487" s="78">
        <f>Y488+Y490+Y494+Y492</f>
        <v>0</v>
      </c>
      <c r="Z487" s="78">
        <f t="shared" ref="Z487:AA487" si="784">Z488+Z490+Z494+Z492</f>
        <v>0</v>
      </c>
      <c r="AA487" s="78">
        <f t="shared" si="784"/>
        <v>0</v>
      </c>
      <c r="AB487" s="78">
        <f t="shared" si="747"/>
        <v>115740455</v>
      </c>
      <c r="AC487" s="78">
        <f t="shared" si="748"/>
        <v>117005371.82000001</v>
      </c>
      <c r="AD487" s="78">
        <f t="shared" si="749"/>
        <v>118286225.69000003</v>
      </c>
    </row>
    <row r="488" spans="1:30" ht="39.6">
      <c r="A488" s="168" t="s">
        <v>94</v>
      </c>
      <c r="B488" s="1" t="s">
        <v>303</v>
      </c>
      <c r="C488" s="1" t="s">
        <v>20</v>
      </c>
      <c r="D488" s="1" t="s">
        <v>16</v>
      </c>
      <c r="E488" s="1" t="s">
        <v>80</v>
      </c>
      <c r="F488" s="1" t="s">
        <v>68</v>
      </c>
      <c r="G488" s="1" t="s">
        <v>140</v>
      </c>
      <c r="H488" s="1" t="s">
        <v>149</v>
      </c>
      <c r="I488" s="13" t="s">
        <v>90</v>
      </c>
      <c r="J488" s="78">
        <f>J489</f>
        <v>105500000</v>
      </c>
      <c r="K488" s="78">
        <f t="shared" ref="K488:O488" si="785">K489</f>
        <v>106539456.42</v>
      </c>
      <c r="L488" s="78">
        <f t="shared" si="785"/>
        <v>107585831.48000002</v>
      </c>
      <c r="M488" s="78">
        <f t="shared" si="785"/>
        <v>0</v>
      </c>
      <c r="N488" s="78">
        <f t="shared" si="785"/>
        <v>0</v>
      </c>
      <c r="O488" s="78">
        <f t="shared" si="785"/>
        <v>0</v>
      </c>
      <c r="P488" s="78">
        <f t="shared" si="674"/>
        <v>105500000</v>
      </c>
      <c r="Q488" s="78">
        <f t="shared" si="675"/>
        <v>106539456.42</v>
      </c>
      <c r="R488" s="78">
        <f t="shared" si="676"/>
        <v>107585831.48000002</v>
      </c>
      <c r="S488" s="78">
        <f t="shared" ref="S488:U488" si="786">S489</f>
        <v>0</v>
      </c>
      <c r="T488" s="78">
        <f t="shared" si="786"/>
        <v>0</v>
      </c>
      <c r="U488" s="78">
        <f t="shared" si="786"/>
        <v>0</v>
      </c>
      <c r="V488" s="78">
        <f t="shared" si="743"/>
        <v>105500000</v>
      </c>
      <c r="W488" s="78">
        <f t="shared" si="744"/>
        <v>106539456.42</v>
      </c>
      <c r="X488" s="78">
        <f t="shared" si="745"/>
        <v>107585831.48000002</v>
      </c>
      <c r="Y488" s="78">
        <f t="shared" ref="Y488:AA488" si="787">Y489</f>
        <v>-207592.98</v>
      </c>
      <c r="Z488" s="78">
        <f t="shared" si="787"/>
        <v>0</v>
      </c>
      <c r="AA488" s="78">
        <f t="shared" si="787"/>
        <v>0</v>
      </c>
      <c r="AB488" s="78">
        <f t="shared" si="747"/>
        <v>105292407.02</v>
      </c>
      <c r="AC488" s="78">
        <f t="shared" si="748"/>
        <v>106539456.42</v>
      </c>
      <c r="AD488" s="78">
        <f t="shared" si="749"/>
        <v>107585831.48000002</v>
      </c>
    </row>
    <row r="489" spans="1:30">
      <c r="A489" s="168" t="s">
        <v>101</v>
      </c>
      <c r="B489" s="1" t="s">
        <v>303</v>
      </c>
      <c r="C489" s="1" t="s">
        <v>20</v>
      </c>
      <c r="D489" s="1" t="s">
        <v>16</v>
      </c>
      <c r="E489" s="1" t="s">
        <v>80</v>
      </c>
      <c r="F489" s="1" t="s">
        <v>68</v>
      </c>
      <c r="G489" s="1" t="s">
        <v>140</v>
      </c>
      <c r="H489" s="1" t="s">
        <v>149</v>
      </c>
      <c r="I489" s="13" t="s">
        <v>100</v>
      </c>
      <c r="J489" s="78">
        <f t="shared" ref="J489:O489" si="788">J861+J1111+J1171+J1240+J1298+J1361+J1404+J1450+J1513+J1561</f>
        <v>105500000</v>
      </c>
      <c r="K489" s="78">
        <f t="shared" si="788"/>
        <v>106539456.42</v>
      </c>
      <c r="L489" s="78">
        <f t="shared" si="788"/>
        <v>107585831.48000002</v>
      </c>
      <c r="M489" s="78">
        <f t="shared" si="788"/>
        <v>0</v>
      </c>
      <c r="N489" s="78">
        <f t="shared" si="788"/>
        <v>0</v>
      </c>
      <c r="O489" s="78">
        <f t="shared" si="788"/>
        <v>0</v>
      </c>
      <c r="P489" s="78">
        <f t="shared" si="674"/>
        <v>105500000</v>
      </c>
      <c r="Q489" s="78">
        <f t="shared" si="675"/>
        <v>106539456.42</v>
      </c>
      <c r="R489" s="78">
        <f t="shared" si="676"/>
        <v>107585831.48000002</v>
      </c>
      <c r="S489" s="78">
        <f>S861+S1111+S1171+S1240+S1298+S1361+S1404+S1450+S1513+S1561</f>
        <v>0</v>
      </c>
      <c r="T489" s="78">
        <f>T861+T1111+T1171+T1240+T1298+T1361+T1404+T1450+T1513+T1561</f>
        <v>0</v>
      </c>
      <c r="U489" s="78">
        <f>U861+U1111+U1171+U1240+U1298+U1361+U1404+U1450+U1513+U1561</f>
        <v>0</v>
      </c>
      <c r="V489" s="78">
        <f t="shared" si="743"/>
        <v>105500000</v>
      </c>
      <c r="W489" s="78">
        <f t="shared" si="744"/>
        <v>106539456.42</v>
      </c>
      <c r="X489" s="78">
        <f t="shared" si="745"/>
        <v>107585831.48000002</v>
      </c>
      <c r="Y489" s="78">
        <f>Y861+Y1111+Y1171+Y1240+Y1298+Y1361+Y1404+Y1450+Y1513+Y1561</f>
        <v>-207592.98</v>
      </c>
      <c r="Z489" s="78">
        <f>Z861+Z1111+Z1171+Z1240+Z1298+Z1361+Z1404+Z1450+Z1513+Z1561</f>
        <v>0</v>
      </c>
      <c r="AA489" s="78">
        <f>AA861+AA1111+AA1171+AA1240+AA1298+AA1361+AA1404+AA1450+AA1513+AA1561</f>
        <v>0</v>
      </c>
      <c r="AB489" s="78">
        <f t="shared" si="747"/>
        <v>105292407.02</v>
      </c>
      <c r="AC489" s="78">
        <f t="shared" si="748"/>
        <v>106539456.42</v>
      </c>
      <c r="AD489" s="78">
        <f t="shared" si="749"/>
        <v>107585831.48000002</v>
      </c>
    </row>
    <row r="490" spans="1:30" ht="26.4">
      <c r="A490" s="169" t="s">
        <v>222</v>
      </c>
      <c r="B490" s="1" t="s">
        <v>303</v>
      </c>
      <c r="C490" s="1" t="s">
        <v>20</v>
      </c>
      <c r="D490" s="1" t="s">
        <v>16</v>
      </c>
      <c r="E490" s="1" t="s">
        <v>80</v>
      </c>
      <c r="F490" s="1" t="s">
        <v>68</v>
      </c>
      <c r="G490" s="1" t="s">
        <v>140</v>
      </c>
      <c r="H490" s="1" t="s">
        <v>149</v>
      </c>
      <c r="I490" s="13" t="s">
        <v>92</v>
      </c>
      <c r="J490" s="78">
        <f>J491</f>
        <v>10134575</v>
      </c>
      <c r="K490" s="78">
        <f t="shared" ref="K490:O490" si="789">K491</f>
        <v>10364380.999999998</v>
      </c>
      <c r="L490" s="78">
        <f t="shared" si="789"/>
        <v>10603379.240000002</v>
      </c>
      <c r="M490" s="78">
        <f t="shared" si="789"/>
        <v>-108640</v>
      </c>
      <c r="N490" s="78">
        <f t="shared" si="789"/>
        <v>-112985.60000000006</v>
      </c>
      <c r="O490" s="78">
        <f t="shared" si="789"/>
        <v>-117505.03000000003</v>
      </c>
      <c r="P490" s="78">
        <f t="shared" si="674"/>
        <v>10025935</v>
      </c>
      <c r="Q490" s="78">
        <f t="shared" si="675"/>
        <v>10251395.399999999</v>
      </c>
      <c r="R490" s="78">
        <f t="shared" si="676"/>
        <v>10485874.210000003</v>
      </c>
      <c r="S490" s="78">
        <f t="shared" ref="S490:U490" si="790">S491</f>
        <v>0</v>
      </c>
      <c r="T490" s="78">
        <f t="shared" si="790"/>
        <v>0</v>
      </c>
      <c r="U490" s="78">
        <f t="shared" si="790"/>
        <v>0</v>
      </c>
      <c r="V490" s="78">
        <f t="shared" si="743"/>
        <v>10025935</v>
      </c>
      <c r="W490" s="78">
        <f t="shared" si="744"/>
        <v>10251395.399999999</v>
      </c>
      <c r="X490" s="78">
        <f t="shared" si="745"/>
        <v>10485874.210000003</v>
      </c>
      <c r="Y490" s="78">
        <f t="shared" ref="Y490:AA490" si="791">Y491</f>
        <v>0</v>
      </c>
      <c r="Z490" s="78">
        <f t="shared" si="791"/>
        <v>0</v>
      </c>
      <c r="AA490" s="78">
        <f t="shared" si="791"/>
        <v>0</v>
      </c>
      <c r="AB490" s="78">
        <f t="shared" si="747"/>
        <v>10025935</v>
      </c>
      <c r="AC490" s="78">
        <f t="shared" si="748"/>
        <v>10251395.399999999</v>
      </c>
      <c r="AD490" s="78">
        <f t="shared" si="749"/>
        <v>10485874.210000003</v>
      </c>
    </row>
    <row r="491" spans="1:30" ht="26.4">
      <c r="A491" s="168" t="s">
        <v>96</v>
      </c>
      <c r="B491" s="1" t="s">
        <v>303</v>
      </c>
      <c r="C491" s="1" t="s">
        <v>20</v>
      </c>
      <c r="D491" s="1" t="s">
        <v>16</v>
      </c>
      <c r="E491" s="1" t="s">
        <v>80</v>
      </c>
      <c r="F491" s="1" t="s">
        <v>68</v>
      </c>
      <c r="G491" s="1" t="s">
        <v>140</v>
      </c>
      <c r="H491" s="1" t="s">
        <v>149</v>
      </c>
      <c r="I491" s="13" t="s">
        <v>93</v>
      </c>
      <c r="J491" s="78">
        <f t="shared" ref="J491:O491" si="792">J863+J1113+J1173+J1242+J1300+J1363+J1406+J1452+J1515+J1563</f>
        <v>10134575</v>
      </c>
      <c r="K491" s="78">
        <f t="shared" si="792"/>
        <v>10364380.999999998</v>
      </c>
      <c r="L491" s="78">
        <f t="shared" si="792"/>
        <v>10603379.240000002</v>
      </c>
      <c r="M491" s="78">
        <f t="shared" si="792"/>
        <v>-108640</v>
      </c>
      <c r="N491" s="78">
        <f t="shared" si="792"/>
        <v>-112985.60000000006</v>
      </c>
      <c r="O491" s="78">
        <f t="shared" si="792"/>
        <v>-117505.03000000003</v>
      </c>
      <c r="P491" s="78">
        <f t="shared" si="674"/>
        <v>10025935</v>
      </c>
      <c r="Q491" s="78">
        <f t="shared" si="675"/>
        <v>10251395.399999999</v>
      </c>
      <c r="R491" s="78">
        <f t="shared" si="676"/>
        <v>10485874.210000003</v>
      </c>
      <c r="S491" s="78">
        <f>S863+S1113+S1173+S1242+S1300+S1363+S1406+S1452+S1515+S1563</f>
        <v>0</v>
      </c>
      <c r="T491" s="78">
        <f>T863+T1113+T1173+T1242+T1300+T1363+T1406+T1452+T1515+T1563</f>
        <v>0</v>
      </c>
      <c r="U491" s="78">
        <f>U863+U1113+U1173+U1242+U1300+U1363+U1406+U1452+U1515+U1563</f>
        <v>0</v>
      </c>
      <c r="V491" s="78">
        <f t="shared" si="743"/>
        <v>10025935</v>
      </c>
      <c r="W491" s="78">
        <f t="shared" si="744"/>
        <v>10251395.399999999</v>
      </c>
      <c r="X491" s="78">
        <f t="shared" si="745"/>
        <v>10485874.210000003</v>
      </c>
      <c r="Y491" s="78">
        <f>Y863+Y1113+Y1173+Y1242+Y1300+Y1363+Y1406+Y1452+Y1515+Y1563</f>
        <v>0</v>
      </c>
      <c r="Z491" s="78">
        <f>Z863+Z1113+Z1173+Z1242+Z1300+Z1363+Z1406+Z1452+Z1515+Z1563</f>
        <v>0</v>
      </c>
      <c r="AA491" s="78">
        <f>AA863+AA1113+AA1173+AA1242+AA1300+AA1363+AA1406+AA1452+AA1515+AA1563</f>
        <v>0</v>
      </c>
      <c r="AB491" s="78">
        <f t="shared" si="747"/>
        <v>10025935</v>
      </c>
      <c r="AC491" s="78">
        <f t="shared" si="748"/>
        <v>10251395.399999999</v>
      </c>
      <c r="AD491" s="78">
        <f t="shared" si="749"/>
        <v>10485874.210000003</v>
      </c>
    </row>
    <row r="492" spans="1:30" s="269" customFormat="1">
      <c r="A492" s="286" t="s">
        <v>98</v>
      </c>
      <c r="B492" s="350" t="s">
        <v>303</v>
      </c>
      <c r="C492" s="267" t="s">
        <v>20</v>
      </c>
      <c r="D492" s="267" t="s">
        <v>16</v>
      </c>
      <c r="E492" s="267" t="s">
        <v>80</v>
      </c>
      <c r="F492" s="267" t="s">
        <v>68</v>
      </c>
      <c r="G492" s="267" t="s">
        <v>140</v>
      </c>
      <c r="H492" s="267" t="s">
        <v>149</v>
      </c>
      <c r="I492" s="351" t="s">
        <v>97</v>
      </c>
      <c r="J492" s="270"/>
      <c r="K492" s="270"/>
      <c r="L492" s="270"/>
      <c r="M492" s="270"/>
      <c r="N492" s="270"/>
      <c r="O492" s="270"/>
      <c r="P492" s="270"/>
      <c r="Q492" s="270"/>
      <c r="R492" s="270"/>
      <c r="S492" s="270"/>
      <c r="T492" s="270"/>
      <c r="U492" s="270"/>
      <c r="V492" s="270"/>
      <c r="W492" s="270"/>
      <c r="X492" s="270"/>
      <c r="Y492" s="270">
        <f>Y493</f>
        <v>207592.98</v>
      </c>
      <c r="Z492" s="270">
        <f t="shared" ref="Z492" si="793">Z493</f>
        <v>0</v>
      </c>
      <c r="AA492" s="270">
        <f t="shared" ref="AA492" si="794">AA493</f>
        <v>0</v>
      </c>
      <c r="AB492" s="270">
        <f t="shared" si="747"/>
        <v>207592.98</v>
      </c>
      <c r="AC492" s="270">
        <f t="shared" si="748"/>
        <v>0</v>
      </c>
      <c r="AD492" s="270">
        <f t="shared" si="749"/>
        <v>0</v>
      </c>
    </row>
    <row r="493" spans="1:30" s="269" customFormat="1" ht="26.4">
      <c r="A493" s="286" t="s">
        <v>104</v>
      </c>
      <c r="B493" s="350" t="s">
        <v>303</v>
      </c>
      <c r="C493" s="267" t="s">
        <v>20</v>
      </c>
      <c r="D493" s="267" t="s">
        <v>16</v>
      </c>
      <c r="E493" s="267" t="s">
        <v>80</v>
      </c>
      <c r="F493" s="267" t="s">
        <v>68</v>
      </c>
      <c r="G493" s="267" t="s">
        <v>140</v>
      </c>
      <c r="H493" s="267" t="s">
        <v>149</v>
      </c>
      <c r="I493" s="351" t="s">
        <v>105</v>
      </c>
      <c r="J493" s="270"/>
      <c r="K493" s="270"/>
      <c r="L493" s="270"/>
      <c r="M493" s="270"/>
      <c r="N493" s="270"/>
      <c r="O493" s="270"/>
      <c r="P493" s="270"/>
      <c r="Q493" s="270"/>
      <c r="R493" s="270"/>
      <c r="S493" s="270"/>
      <c r="T493" s="270"/>
      <c r="U493" s="270"/>
      <c r="V493" s="270"/>
      <c r="W493" s="270"/>
      <c r="X493" s="270"/>
      <c r="Y493" s="270">
        <f>Y865</f>
        <v>207592.98</v>
      </c>
      <c r="Z493" s="270">
        <f t="shared" ref="Z493:AA493" si="795">Z865</f>
        <v>0</v>
      </c>
      <c r="AA493" s="270">
        <f t="shared" si="795"/>
        <v>0</v>
      </c>
      <c r="AB493" s="270">
        <f t="shared" si="747"/>
        <v>207592.98</v>
      </c>
      <c r="AC493" s="270">
        <f t="shared" si="748"/>
        <v>0</v>
      </c>
      <c r="AD493" s="270">
        <f t="shared" si="749"/>
        <v>0</v>
      </c>
    </row>
    <row r="494" spans="1:30">
      <c r="A494" s="168" t="s">
        <v>78</v>
      </c>
      <c r="B494" s="1" t="s">
        <v>303</v>
      </c>
      <c r="C494" s="1" t="s">
        <v>20</v>
      </c>
      <c r="D494" s="1" t="s">
        <v>16</v>
      </c>
      <c r="E494" s="1" t="s">
        <v>80</v>
      </c>
      <c r="F494" s="1" t="s">
        <v>68</v>
      </c>
      <c r="G494" s="1" t="s">
        <v>140</v>
      </c>
      <c r="H494" s="1" t="s">
        <v>149</v>
      </c>
      <c r="I494" s="13" t="s">
        <v>75</v>
      </c>
      <c r="J494" s="78">
        <f>J495</f>
        <v>214520</v>
      </c>
      <c r="K494" s="78">
        <f t="shared" ref="K494:O494" si="796">K495</f>
        <v>214520</v>
      </c>
      <c r="L494" s="78">
        <f t="shared" si="796"/>
        <v>214520</v>
      </c>
      <c r="M494" s="78">
        <f t="shared" si="796"/>
        <v>0</v>
      </c>
      <c r="N494" s="78">
        <f t="shared" si="796"/>
        <v>0</v>
      </c>
      <c r="O494" s="78">
        <f t="shared" si="796"/>
        <v>0</v>
      </c>
      <c r="P494" s="78">
        <f t="shared" si="674"/>
        <v>214520</v>
      </c>
      <c r="Q494" s="78">
        <f t="shared" si="675"/>
        <v>214520</v>
      </c>
      <c r="R494" s="78">
        <f t="shared" si="676"/>
        <v>214520</v>
      </c>
      <c r="S494" s="78">
        <f t="shared" ref="S494:U494" si="797">S495</f>
        <v>0</v>
      </c>
      <c r="T494" s="78">
        <f t="shared" si="797"/>
        <v>0</v>
      </c>
      <c r="U494" s="78">
        <f t="shared" si="797"/>
        <v>0</v>
      </c>
      <c r="V494" s="78">
        <f t="shared" ref="V494:V514" si="798">P494+S494</f>
        <v>214520</v>
      </c>
      <c r="W494" s="78">
        <f t="shared" ref="W494:W514" si="799">Q494+T494</f>
        <v>214520</v>
      </c>
      <c r="X494" s="78">
        <f t="shared" ref="X494:X514" si="800">R494+U494</f>
        <v>214520</v>
      </c>
      <c r="Y494" s="78">
        <f t="shared" ref="Y494:AA494" si="801">Y495</f>
        <v>0</v>
      </c>
      <c r="Z494" s="78">
        <f t="shared" si="801"/>
        <v>0</v>
      </c>
      <c r="AA494" s="78">
        <f t="shared" si="801"/>
        <v>0</v>
      </c>
      <c r="AB494" s="78">
        <f t="shared" si="747"/>
        <v>214520</v>
      </c>
      <c r="AC494" s="78">
        <f t="shared" si="748"/>
        <v>214520</v>
      </c>
      <c r="AD494" s="78">
        <f t="shared" si="749"/>
        <v>214520</v>
      </c>
    </row>
    <row r="495" spans="1:30">
      <c r="A495" s="170" t="s">
        <v>118</v>
      </c>
      <c r="B495" s="1" t="s">
        <v>303</v>
      </c>
      <c r="C495" s="1" t="s">
        <v>20</v>
      </c>
      <c r="D495" s="1" t="s">
        <v>16</v>
      </c>
      <c r="E495" s="1" t="s">
        <v>80</v>
      </c>
      <c r="F495" s="1" t="s">
        <v>68</v>
      </c>
      <c r="G495" s="1" t="s">
        <v>140</v>
      </c>
      <c r="H495" s="1" t="s">
        <v>149</v>
      </c>
      <c r="I495" s="13" t="s">
        <v>117</v>
      </c>
      <c r="J495" s="78">
        <f t="shared" ref="J495:O495" si="802">J867+J1115+J1175+J1244+J1302+J1365+J1408+J1454+J1517+J1565</f>
        <v>214520</v>
      </c>
      <c r="K495" s="78">
        <f t="shared" si="802"/>
        <v>214520</v>
      </c>
      <c r="L495" s="78">
        <f t="shared" si="802"/>
        <v>214520</v>
      </c>
      <c r="M495" s="78">
        <f t="shared" si="802"/>
        <v>0</v>
      </c>
      <c r="N495" s="78">
        <f t="shared" si="802"/>
        <v>0</v>
      </c>
      <c r="O495" s="78">
        <f t="shared" si="802"/>
        <v>0</v>
      </c>
      <c r="P495" s="78">
        <f t="shared" si="674"/>
        <v>214520</v>
      </c>
      <c r="Q495" s="78">
        <f t="shared" si="675"/>
        <v>214520</v>
      </c>
      <c r="R495" s="78">
        <f t="shared" si="676"/>
        <v>214520</v>
      </c>
      <c r="S495" s="78">
        <f>S867+S1115+S1175+S1244+S1302+S1365+S1408+S1454+S1517+S1565</f>
        <v>0</v>
      </c>
      <c r="T495" s="78">
        <f>T867+T1115+T1175+T1244+T1302+T1365+T1408+T1454+T1517+T1565</f>
        <v>0</v>
      </c>
      <c r="U495" s="78">
        <f>U867+U1115+U1175+U1244+U1302+U1365+U1408+U1454+U1517+U1565</f>
        <v>0</v>
      </c>
      <c r="V495" s="78">
        <f t="shared" si="798"/>
        <v>214520</v>
      </c>
      <c r="W495" s="78">
        <f t="shared" si="799"/>
        <v>214520</v>
      </c>
      <c r="X495" s="78">
        <f t="shared" si="800"/>
        <v>214520</v>
      </c>
      <c r="Y495" s="78">
        <f>Y867+Y1115+Y1175+Y1244+Y1302+Y1365+Y1408+Y1454+Y1517+Y1565</f>
        <v>0</v>
      </c>
      <c r="Z495" s="78">
        <f>Z867+Z1115+Z1175+Z1244+Z1302+Z1365+Z1408+Z1454+Z1517+Z1565</f>
        <v>0</v>
      </c>
      <c r="AA495" s="78">
        <f>AA867+AA1115+AA1175+AA1244+AA1302+AA1365+AA1408+AA1454+AA1517+AA1565</f>
        <v>0</v>
      </c>
      <c r="AB495" s="78">
        <f t="shared" si="747"/>
        <v>214520</v>
      </c>
      <c r="AC495" s="78">
        <f t="shared" si="748"/>
        <v>214520</v>
      </c>
      <c r="AD495" s="78">
        <f t="shared" si="749"/>
        <v>214520</v>
      </c>
    </row>
    <row r="496" spans="1:30">
      <c r="A496" s="168" t="s">
        <v>88</v>
      </c>
      <c r="B496" s="1" t="s">
        <v>303</v>
      </c>
      <c r="C496" s="1" t="s">
        <v>20</v>
      </c>
      <c r="D496" s="1" t="s">
        <v>16</v>
      </c>
      <c r="E496" s="1" t="s">
        <v>80</v>
      </c>
      <c r="F496" s="1" t="s">
        <v>68</v>
      </c>
      <c r="G496" s="1" t="s">
        <v>140</v>
      </c>
      <c r="H496" s="1" t="s">
        <v>161</v>
      </c>
      <c r="I496" s="13"/>
      <c r="J496" s="78">
        <f>J497</f>
        <v>456000</v>
      </c>
      <c r="K496" s="78">
        <f t="shared" ref="K496:O497" si="803">K497</f>
        <v>456000</v>
      </c>
      <c r="L496" s="78">
        <f t="shared" si="803"/>
        <v>456000</v>
      </c>
      <c r="M496" s="78">
        <f t="shared" si="803"/>
        <v>0</v>
      </c>
      <c r="N496" s="78">
        <f t="shared" si="803"/>
        <v>0</v>
      </c>
      <c r="O496" s="78">
        <f t="shared" si="803"/>
        <v>0</v>
      </c>
      <c r="P496" s="78">
        <f t="shared" si="674"/>
        <v>456000</v>
      </c>
      <c r="Q496" s="78">
        <f t="shared" si="675"/>
        <v>456000</v>
      </c>
      <c r="R496" s="78">
        <f t="shared" si="676"/>
        <v>456000</v>
      </c>
      <c r="S496" s="78">
        <f t="shared" ref="S496:U497" si="804">S497</f>
        <v>0</v>
      </c>
      <c r="T496" s="78">
        <f t="shared" si="804"/>
        <v>0</v>
      </c>
      <c r="U496" s="78">
        <f t="shared" si="804"/>
        <v>0</v>
      </c>
      <c r="V496" s="78">
        <f t="shared" si="798"/>
        <v>456000</v>
      </c>
      <c r="W496" s="78">
        <f t="shared" si="799"/>
        <v>456000</v>
      </c>
      <c r="X496" s="78">
        <f t="shared" si="800"/>
        <v>456000</v>
      </c>
      <c r="Y496" s="78">
        <f t="shared" ref="Y496:AA497" si="805">Y497</f>
        <v>0</v>
      </c>
      <c r="Z496" s="78">
        <f t="shared" si="805"/>
        <v>0</v>
      </c>
      <c r="AA496" s="78">
        <f t="shared" si="805"/>
        <v>0</v>
      </c>
      <c r="AB496" s="78">
        <f t="shared" si="747"/>
        <v>456000</v>
      </c>
      <c r="AC496" s="78">
        <f t="shared" si="748"/>
        <v>456000</v>
      </c>
      <c r="AD496" s="78">
        <f t="shared" si="749"/>
        <v>456000</v>
      </c>
    </row>
    <row r="497" spans="1:30" ht="26.4">
      <c r="A497" s="169" t="s">
        <v>222</v>
      </c>
      <c r="B497" s="1" t="s">
        <v>303</v>
      </c>
      <c r="C497" s="1" t="s">
        <v>20</v>
      </c>
      <c r="D497" s="1" t="s">
        <v>16</v>
      </c>
      <c r="E497" s="1" t="s">
        <v>80</v>
      </c>
      <c r="F497" s="1" t="s">
        <v>68</v>
      </c>
      <c r="G497" s="1" t="s">
        <v>140</v>
      </c>
      <c r="H497" s="1" t="s">
        <v>161</v>
      </c>
      <c r="I497" s="13" t="s">
        <v>92</v>
      </c>
      <c r="J497" s="78">
        <f>J498</f>
        <v>456000</v>
      </c>
      <c r="K497" s="78">
        <f t="shared" si="803"/>
        <v>456000</v>
      </c>
      <c r="L497" s="78">
        <f t="shared" si="803"/>
        <v>456000</v>
      </c>
      <c r="M497" s="78">
        <f t="shared" si="803"/>
        <v>0</v>
      </c>
      <c r="N497" s="78">
        <f t="shared" si="803"/>
        <v>0</v>
      </c>
      <c r="O497" s="78">
        <f t="shared" si="803"/>
        <v>0</v>
      </c>
      <c r="P497" s="78">
        <f t="shared" si="674"/>
        <v>456000</v>
      </c>
      <c r="Q497" s="78">
        <f t="shared" si="675"/>
        <v>456000</v>
      </c>
      <c r="R497" s="78">
        <f t="shared" si="676"/>
        <v>456000</v>
      </c>
      <c r="S497" s="78">
        <f t="shared" si="804"/>
        <v>0</v>
      </c>
      <c r="T497" s="78">
        <f t="shared" si="804"/>
        <v>0</v>
      </c>
      <c r="U497" s="78">
        <f t="shared" si="804"/>
        <v>0</v>
      </c>
      <c r="V497" s="78">
        <f t="shared" si="798"/>
        <v>456000</v>
      </c>
      <c r="W497" s="78">
        <f t="shared" si="799"/>
        <v>456000</v>
      </c>
      <c r="X497" s="78">
        <f t="shared" si="800"/>
        <v>456000</v>
      </c>
      <c r="Y497" s="78">
        <f t="shared" si="805"/>
        <v>0</v>
      </c>
      <c r="Z497" s="78">
        <f t="shared" si="805"/>
        <v>0</v>
      </c>
      <c r="AA497" s="78">
        <f t="shared" si="805"/>
        <v>0</v>
      </c>
      <c r="AB497" s="78">
        <f t="shared" si="747"/>
        <v>456000</v>
      </c>
      <c r="AC497" s="78">
        <f t="shared" si="748"/>
        <v>456000</v>
      </c>
      <c r="AD497" s="78">
        <f t="shared" si="749"/>
        <v>456000</v>
      </c>
    </row>
    <row r="498" spans="1:30" ht="26.4">
      <c r="A498" s="168" t="s">
        <v>96</v>
      </c>
      <c r="B498" s="1" t="s">
        <v>303</v>
      </c>
      <c r="C498" s="1" t="s">
        <v>20</v>
      </c>
      <c r="D498" s="1" t="s">
        <v>16</v>
      </c>
      <c r="E498" s="1" t="s">
        <v>80</v>
      </c>
      <c r="F498" s="1" t="s">
        <v>68</v>
      </c>
      <c r="G498" s="1" t="s">
        <v>140</v>
      </c>
      <c r="H498" s="1" t="s">
        <v>161</v>
      </c>
      <c r="I498" s="13" t="s">
        <v>93</v>
      </c>
      <c r="J498" s="78">
        <f t="shared" ref="J498:O498" si="806">J870+J1118+J1178+J1247+J1305+J1368+J1411+J1457+J1520+J1568</f>
        <v>456000</v>
      </c>
      <c r="K498" s="78">
        <f t="shared" si="806"/>
        <v>456000</v>
      </c>
      <c r="L498" s="78">
        <f t="shared" si="806"/>
        <v>456000</v>
      </c>
      <c r="M498" s="78">
        <f t="shared" si="806"/>
        <v>0</v>
      </c>
      <c r="N498" s="78">
        <f t="shared" si="806"/>
        <v>0</v>
      </c>
      <c r="O498" s="78">
        <f t="shared" si="806"/>
        <v>0</v>
      </c>
      <c r="P498" s="78">
        <f t="shared" si="674"/>
        <v>456000</v>
      </c>
      <c r="Q498" s="78">
        <f t="shared" si="675"/>
        <v>456000</v>
      </c>
      <c r="R498" s="78">
        <f t="shared" si="676"/>
        <v>456000</v>
      </c>
      <c r="S498" s="78">
        <f>S870+S1118+S1178+S1247+S1305+S1368+S1411+S1457+S1520+S1568</f>
        <v>0</v>
      </c>
      <c r="T498" s="78">
        <f>T870+T1118+T1178+T1247+T1305+T1368+T1411+T1457+T1520+T1568</f>
        <v>0</v>
      </c>
      <c r="U498" s="78">
        <f>U870+U1118+U1178+U1247+U1305+U1368+U1411+U1457+U1520+U1568</f>
        <v>0</v>
      </c>
      <c r="V498" s="78">
        <f t="shared" si="798"/>
        <v>456000</v>
      </c>
      <c r="W498" s="78">
        <f t="shared" si="799"/>
        <v>456000</v>
      </c>
      <c r="X498" s="78">
        <f t="shared" si="800"/>
        <v>456000</v>
      </c>
      <c r="Y498" s="78">
        <f>Y870+Y1118+Y1178+Y1247+Y1305+Y1368+Y1411+Y1457+Y1520+Y1568</f>
        <v>0</v>
      </c>
      <c r="Z498" s="78">
        <f>Z870+Z1118+Z1178+Z1247+Z1305+Z1368+Z1411+Z1457+Z1520+Z1568</f>
        <v>0</v>
      </c>
      <c r="AA498" s="78">
        <f>AA870+AA1118+AA1178+AA1247+AA1305+AA1368+AA1411+AA1457+AA1520+AA1568</f>
        <v>0</v>
      </c>
      <c r="AB498" s="78">
        <f t="shared" si="747"/>
        <v>456000</v>
      </c>
      <c r="AC498" s="78">
        <f t="shared" si="748"/>
        <v>456000</v>
      </c>
      <c r="AD498" s="78">
        <f t="shared" si="749"/>
        <v>456000</v>
      </c>
    </row>
    <row r="499" spans="1:30" ht="52.8">
      <c r="A499" s="266" t="s">
        <v>363</v>
      </c>
      <c r="B499" s="1" t="s">
        <v>303</v>
      </c>
      <c r="C499" s="1" t="s">
        <v>20</v>
      </c>
      <c r="D499" s="1" t="s">
        <v>16</v>
      </c>
      <c r="E499" s="1" t="s">
        <v>80</v>
      </c>
      <c r="F499" s="1" t="s">
        <v>68</v>
      </c>
      <c r="G499" s="1" t="s">
        <v>140</v>
      </c>
      <c r="H499" s="1" t="s">
        <v>337</v>
      </c>
      <c r="I499" s="13"/>
      <c r="J499" s="78">
        <f>J500+J502</f>
        <v>2303743.1</v>
      </c>
      <c r="K499" s="78">
        <f t="shared" ref="K499:L499" si="807">K500+K502</f>
        <v>2388692.83</v>
      </c>
      <c r="L499" s="78">
        <f t="shared" si="807"/>
        <v>2477048.94</v>
      </c>
      <c r="M499" s="78">
        <f t="shared" ref="M499:O499" si="808">M500+M502</f>
        <v>0</v>
      </c>
      <c r="N499" s="78">
        <f t="shared" si="808"/>
        <v>0</v>
      </c>
      <c r="O499" s="78">
        <f t="shared" si="808"/>
        <v>0</v>
      </c>
      <c r="P499" s="78">
        <f t="shared" si="674"/>
        <v>2303743.1</v>
      </c>
      <c r="Q499" s="78">
        <f t="shared" si="675"/>
        <v>2388692.83</v>
      </c>
      <c r="R499" s="78">
        <f t="shared" si="676"/>
        <v>2477048.94</v>
      </c>
      <c r="S499" s="78">
        <f t="shared" ref="S499:U499" si="809">S500+S502</f>
        <v>0</v>
      </c>
      <c r="T499" s="78">
        <f t="shared" si="809"/>
        <v>0</v>
      </c>
      <c r="U499" s="78">
        <f t="shared" si="809"/>
        <v>0</v>
      </c>
      <c r="V499" s="78">
        <f t="shared" si="798"/>
        <v>2303743.1</v>
      </c>
      <c r="W499" s="78">
        <f t="shared" si="799"/>
        <v>2388692.83</v>
      </c>
      <c r="X499" s="78">
        <f t="shared" si="800"/>
        <v>2477048.94</v>
      </c>
      <c r="Y499" s="78">
        <f t="shared" ref="Y499:AA499" si="810">Y500+Y502</f>
        <v>0</v>
      </c>
      <c r="Z499" s="78">
        <f t="shared" si="810"/>
        <v>0</v>
      </c>
      <c r="AA499" s="78">
        <f t="shared" si="810"/>
        <v>0</v>
      </c>
      <c r="AB499" s="78">
        <f t="shared" si="747"/>
        <v>2303743.1</v>
      </c>
      <c r="AC499" s="78">
        <f t="shared" si="748"/>
        <v>2388692.83</v>
      </c>
      <c r="AD499" s="78">
        <f t="shared" si="749"/>
        <v>2477048.94</v>
      </c>
    </row>
    <row r="500" spans="1:30" ht="39.6">
      <c r="A500" s="168" t="s">
        <v>94</v>
      </c>
      <c r="B500" s="1" t="s">
        <v>303</v>
      </c>
      <c r="C500" s="1" t="s">
        <v>20</v>
      </c>
      <c r="D500" s="1" t="s">
        <v>16</v>
      </c>
      <c r="E500" s="1" t="s">
        <v>80</v>
      </c>
      <c r="F500" s="1" t="s">
        <v>68</v>
      </c>
      <c r="G500" s="1" t="s">
        <v>140</v>
      </c>
      <c r="H500" s="1" t="s">
        <v>337</v>
      </c>
      <c r="I500" s="13" t="s">
        <v>90</v>
      </c>
      <c r="J500" s="78">
        <f>J501</f>
        <v>2163743.1</v>
      </c>
      <c r="K500" s="78">
        <f>K501</f>
        <v>2248692.83</v>
      </c>
      <c r="L500" s="78">
        <f>L501</f>
        <v>2337048.94</v>
      </c>
      <c r="M500" s="78">
        <f t="shared" ref="M500:O500" si="811">M501</f>
        <v>0</v>
      </c>
      <c r="N500" s="78">
        <f t="shared" si="811"/>
        <v>0</v>
      </c>
      <c r="O500" s="78">
        <f t="shared" si="811"/>
        <v>0</v>
      </c>
      <c r="P500" s="78">
        <f t="shared" si="674"/>
        <v>2163743.1</v>
      </c>
      <c r="Q500" s="78">
        <f t="shared" si="675"/>
        <v>2248692.83</v>
      </c>
      <c r="R500" s="78">
        <f t="shared" si="676"/>
        <v>2337048.94</v>
      </c>
      <c r="S500" s="78">
        <f t="shared" ref="S500:U500" si="812">S501</f>
        <v>0</v>
      </c>
      <c r="T500" s="78">
        <f t="shared" si="812"/>
        <v>0</v>
      </c>
      <c r="U500" s="78">
        <f t="shared" si="812"/>
        <v>0</v>
      </c>
      <c r="V500" s="78">
        <f t="shared" si="798"/>
        <v>2163743.1</v>
      </c>
      <c r="W500" s="78">
        <f t="shared" si="799"/>
        <v>2248692.83</v>
      </c>
      <c r="X500" s="78">
        <f t="shared" si="800"/>
        <v>2337048.94</v>
      </c>
      <c r="Y500" s="78">
        <f t="shared" ref="Y500:AA500" si="813">Y501</f>
        <v>0</v>
      </c>
      <c r="Z500" s="78">
        <f t="shared" si="813"/>
        <v>0</v>
      </c>
      <c r="AA500" s="78">
        <f t="shared" si="813"/>
        <v>0</v>
      </c>
      <c r="AB500" s="78">
        <f t="shared" si="747"/>
        <v>2163743.1</v>
      </c>
      <c r="AC500" s="78">
        <f t="shared" si="748"/>
        <v>2248692.83</v>
      </c>
      <c r="AD500" s="78">
        <f t="shared" si="749"/>
        <v>2337048.94</v>
      </c>
    </row>
    <row r="501" spans="1:30">
      <c r="A501" s="168" t="s">
        <v>101</v>
      </c>
      <c r="B501" s="1" t="s">
        <v>303</v>
      </c>
      <c r="C501" s="1" t="s">
        <v>20</v>
      </c>
      <c r="D501" s="1" t="s">
        <v>16</v>
      </c>
      <c r="E501" s="1" t="s">
        <v>80</v>
      </c>
      <c r="F501" s="1" t="s">
        <v>68</v>
      </c>
      <c r="G501" s="1" t="s">
        <v>140</v>
      </c>
      <c r="H501" s="1" t="s">
        <v>337</v>
      </c>
      <c r="I501" s="13" t="s">
        <v>100</v>
      </c>
      <c r="J501" s="78">
        <f>J873</f>
        <v>2163743.1</v>
      </c>
      <c r="K501" s="78">
        <f t="shared" ref="K501:L501" si="814">K873</f>
        <v>2248692.83</v>
      </c>
      <c r="L501" s="78">
        <f t="shared" si="814"/>
        <v>2337048.94</v>
      </c>
      <c r="M501" s="78">
        <f t="shared" ref="M501:O501" si="815">M873</f>
        <v>0</v>
      </c>
      <c r="N501" s="78">
        <f t="shared" si="815"/>
        <v>0</v>
      </c>
      <c r="O501" s="78">
        <f t="shared" si="815"/>
        <v>0</v>
      </c>
      <c r="P501" s="78">
        <f t="shared" si="674"/>
        <v>2163743.1</v>
      </c>
      <c r="Q501" s="78">
        <f t="shared" si="675"/>
        <v>2248692.83</v>
      </c>
      <c r="R501" s="78">
        <f t="shared" si="676"/>
        <v>2337048.94</v>
      </c>
      <c r="S501" s="78">
        <f t="shared" ref="S501:U501" si="816">S873</f>
        <v>0</v>
      </c>
      <c r="T501" s="78">
        <f t="shared" si="816"/>
        <v>0</v>
      </c>
      <c r="U501" s="78">
        <f t="shared" si="816"/>
        <v>0</v>
      </c>
      <c r="V501" s="78">
        <f t="shared" si="798"/>
        <v>2163743.1</v>
      </c>
      <c r="W501" s="78">
        <f t="shared" si="799"/>
        <v>2248692.83</v>
      </c>
      <c r="X501" s="78">
        <f t="shared" si="800"/>
        <v>2337048.94</v>
      </c>
      <c r="Y501" s="78">
        <f t="shared" ref="Y501:AA501" si="817">Y873</f>
        <v>0</v>
      </c>
      <c r="Z501" s="78">
        <f t="shared" si="817"/>
        <v>0</v>
      </c>
      <c r="AA501" s="78">
        <f t="shared" si="817"/>
        <v>0</v>
      </c>
      <c r="AB501" s="78">
        <f t="shared" si="747"/>
        <v>2163743.1</v>
      </c>
      <c r="AC501" s="78">
        <f t="shared" si="748"/>
        <v>2248692.83</v>
      </c>
      <c r="AD501" s="78">
        <f t="shared" si="749"/>
        <v>2337048.94</v>
      </c>
    </row>
    <row r="502" spans="1:30" ht="26.4">
      <c r="A502" s="169" t="s">
        <v>222</v>
      </c>
      <c r="B502" s="1" t="s">
        <v>303</v>
      </c>
      <c r="C502" s="1" t="s">
        <v>20</v>
      </c>
      <c r="D502" s="1" t="s">
        <v>16</v>
      </c>
      <c r="E502" s="1" t="s">
        <v>80</v>
      </c>
      <c r="F502" s="1" t="s">
        <v>68</v>
      </c>
      <c r="G502" s="1" t="s">
        <v>140</v>
      </c>
      <c r="H502" s="1" t="s">
        <v>337</v>
      </c>
      <c r="I502" s="13" t="s">
        <v>92</v>
      </c>
      <c r="J502" s="78">
        <f>J503</f>
        <v>140000</v>
      </c>
      <c r="K502" s="78">
        <f t="shared" ref="K502:O502" si="818">K503</f>
        <v>140000</v>
      </c>
      <c r="L502" s="78">
        <f t="shared" si="818"/>
        <v>140000</v>
      </c>
      <c r="M502" s="78">
        <f t="shared" si="818"/>
        <v>0</v>
      </c>
      <c r="N502" s="78">
        <f t="shared" si="818"/>
        <v>0</v>
      </c>
      <c r="O502" s="78">
        <f t="shared" si="818"/>
        <v>0</v>
      </c>
      <c r="P502" s="78">
        <f t="shared" si="674"/>
        <v>140000</v>
      </c>
      <c r="Q502" s="78">
        <f t="shared" si="675"/>
        <v>140000</v>
      </c>
      <c r="R502" s="78">
        <f t="shared" si="676"/>
        <v>140000</v>
      </c>
      <c r="S502" s="78">
        <f t="shared" ref="S502:U502" si="819">S503</f>
        <v>0</v>
      </c>
      <c r="T502" s="78">
        <f t="shared" si="819"/>
        <v>0</v>
      </c>
      <c r="U502" s="78">
        <f t="shared" si="819"/>
        <v>0</v>
      </c>
      <c r="V502" s="78">
        <f t="shared" si="798"/>
        <v>140000</v>
      </c>
      <c r="W502" s="78">
        <f t="shared" si="799"/>
        <v>140000</v>
      </c>
      <c r="X502" s="78">
        <f t="shared" si="800"/>
        <v>140000</v>
      </c>
      <c r="Y502" s="78">
        <f t="shared" ref="Y502:AA502" si="820">Y503</f>
        <v>0</v>
      </c>
      <c r="Z502" s="78">
        <f t="shared" si="820"/>
        <v>0</v>
      </c>
      <c r="AA502" s="78">
        <f t="shared" si="820"/>
        <v>0</v>
      </c>
      <c r="AB502" s="78">
        <f t="shared" si="747"/>
        <v>140000</v>
      </c>
      <c r="AC502" s="78">
        <f t="shared" si="748"/>
        <v>140000</v>
      </c>
      <c r="AD502" s="78">
        <f t="shared" si="749"/>
        <v>140000</v>
      </c>
    </row>
    <row r="503" spans="1:30" ht="26.4">
      <c r="A503" s="168" t="s">
        <v>96</v>
      </c>
      <c r="B503" s="1" t="s">
        <v>303</v>
      </c>
      <c r="C503" s="1" t="s">
        <v>20</v>
      </c>
      <c r="D503" s="1" t="s">
        <v>16</v>
      </c>
      <c r="E503" s="1" t="s">
        <v>80</v>
      </c>
      <c r="F503" s="1" t="s">
        <v>68</v>
      </c>
      <c r="G503" s="1" t="s">
        <v>140</v>
      </c>
      <c r="H503" s="1" t="s">
        <v>337</v>
      </c>
      <c r="I503" s="13" t="s">
        <v>93</v>
      </c>
      <c r="J503" s="78">
        <f>J875</f>
        <v>140000</v>
      </c>
      <c r="K503" s="78">
        <f t="shared" ref="K503:L503" si="821">K875</f>
        <v>140000</v>
      </c>
      <c r="L503" s="78">
        <f t="shared" si="821"/>
        <v>140000</v>
      </c>
      <c r="M503" s="78">
        <f t="shared" ref="M503:O503" si="822">M875</f>
        <v>0</v>
      </c>
      <c r="N503" s="78">
        <f t="shared" si="822"/>
        <v>0</v>
      </c>
      <c r="O503" s="78">
        <f t="shared" si="822"/>
        <v>0</v>
      </c>
      <c r="P503" s="78">
        <f t="shared" ref="P503:P573" si="823">J503+M503</f>
        <v>140000</v>
      </c>
      <c r="Q503" s="78">
        <f t="shared" ref="Q503:Q573" si="824">K503+N503</f>
        <v>140000</v>
      </c>
      <c r="R503" s="78">
        <f t="shared" ref="R503:R573" si="825">L503+O503</f>
        <v>140000</v>
      </c>
      <c r="S503" s="78">
        <f t="shared" ref="S503:U503" si="826">S875</f>
        <v>0</v>
      </c>
      <c r="T503" s="78">
        <f t="shared" si="826"/>
        <v>0</v>
      </c>
      <c r="U503" s="78">
        <f t="shared" si="826"/>
        <v>0</v>
      </c>
      <c r="V503" s="78">
        <f t="shared" si="798"/>
        <v>140000</v>
      </c>
      <c r="W503" s="78">
        <f t="shared" si="799"/>
        <v>140000</v>
      </c>
      <c r="X503" s="78">
        <f t="shared" si="800"/>
        <v>140000</v>
      </c>
      <c r="Y503" s="78">
        <f t="shared" ref="Y503:AA503" si="827">Y875</f>
        <v>0</v>
      </c>
      <c r="Z503" s="78">
        <f t="shared" si="827"/>
        <v>0</v>
      </c>
      <c r="AA503" s="78">
        <f t="shared" si="827"/>
        <v>0</v>
      </c>
      <c r="AB503" s="78">
        <f t="shared" si="747"/>
        <v>140000</v>
      </c>
      <c r="AC503" s="78">
        <f t="shared" si="748"/>
        <v>140000</v>
      </c>
      <c r="AD503" s="78">
        <f t="shared" si="749"/>
        <v>140000</v>
      </c>
    </row>
    <row r="504" spans="1:30" ht="52.8">
      <c r="A504" s="266" t="s">
        <v>364</v>
      </c>
      <c r="B504" s="1" t="s">
        <v>303</v>
      </c>
      <c r="C504" s="1" t="s">
        <v>20</v>
      </c>
      <c r="D504" s="1" t="s">
        <v>16</v>
      </c>
      <c r="E504" s="1" t="s">
        <v>80</v>
      </c>
      <c r="F504" s="1" t="s">
        <v>68</v>
      </c>
      <c r="G504" s="1" t="s">
        <v>140</v>
      </c>
      <c r="H504" s="267" t="s">
        <v>399</v>
      </c>
      <c r="I504" s="13"/>
      <c r="J504" s="78">
        <f>J505+J507</f>
        <v>1256871.55</v>
      </c>
      <c r="K504" s="78">
        <f t="shared" ref="K504:L504" si="828">K505+K507</f>
        <v>1299346.4099999999</v>
      </c>
      <c r="L504" s="78">
        <f t="shared" si="828"/>
        <v>1343524.47</v>
      </c>
      <c r="M504" s="78">
        <f t="shared" ref="M504:O504" si="829">M505+M507</f>
        <v>0</v>
      </c>
      <c r="N504" s="78">
        <f t="shared" si="829"/>
        <v>0</v>
      </c>
      <c r="O504" s="78">
        <f t="shared" si="829"/>
        <v>0</v>
      </c>
      <c r="P504" s="78">
        <f t="shared" si="823"/>
        <v>1256871.55</v>
      </c>
      <c r="Q504" s="78">
        <f t="shared" si="824"/>
        <v>1299346.4099999999</v>
      </c>
      <c r="R504" s="78">
        <f t="shared" si="825"/>
        <v>1343524.47</v>
      </c>
      <c r="S504" s="78">
        <f t="shared" ref="S504:U504" si="830">S505+S507</f>
        <v>0</v>
      </c>
      <c r="T504" s="78">
        <f t="shared" si="830"/>
        <v>0</v>
      </c>
      <c r="U504" s="78">
        <f t="shared" si="830"/>
        <v>0</v>
      </c>
      <c r="V504" s="78">
        <f t="shared" si="798"/>
        <v>1256871.55</v>
      </c>
      <c r="W504" s="78">
        <f t="shared" si="799"/>
        <v>1299346.4099999999</v>
      </c>
      <c r="X504" s="78">
        <f t="shared" si="800"/>
        <v>1343524.47</v>
      </c>
      <c r="Y504" s="78">
        <f t="shared" ref="Y504:AA504" si="831">Y505+Y507</f>
        <v>0</v>
      </c>
      <c r="Z504" s="78">
        <f t="shared" si="831"/>
        <v>0</v>
      </c>
      <c r="AA504" s="78">
        <f t="shared" si="831"/>
        <v>0</v>
      </c>
      <c r="AB504" s="78">
        <f t="shared" si="747"/>
        <v>1256871.55</v>
      </c>
      <c r="AC504" s="78">
        <f t="shared" si="748"/>
        <v>1299346.4099999999</v>
      </c>
      <c r="AD504" s="78">
        <f t="shared" si="749"/>
        <v>1343524.47</v>
      </c>
    </row>
    <row r="505" spans="1:30" ht="39.6">
      <c r="A505" s="168" t="s">
        <v>94</v>
      </c>
      <c r="B505" s="1" t="s">
        <v>303</v>
      </c>
      <c r="C505" s="1" t="s">
        <v>20</v>
      </c>
      <c r="D505" s="1" t="s">
        <v>16</v>
      </c>
      <c r="E505" s="1" t="s">
        <v>80</v>
      </c>
      <c r="F505" s="1" t="s">
        <v>68</v>
      </c>
      <c r="G505" s="1" t="s">
        <v>140</v>
      </c>
      <c r="H505" s="267" t="s">
        <v>399</v>
      </c>
      <c r="I505" s="13" t="s">
        <v>90</v>
      </c>
      <c r="J505" s="78">
        <f>J506</f>
        <v>1081871.55</v>
      </c>
      <c r="K505" s="78">
        <f t="shared" ref="K505:O505" si="832">K506</f>
        <v>1124346.4099999999</v>
      </c>
      <c r="L505" s="78">
        <f t="shared" si="832"/>
        <v>1168524.47</v>
      </c>
      <c r="M505" s="78">
        <f t="shared" si="832"/>
        <v>0</v>
      </c>
      <c r="N505" s="78">
        <f t="shared" si="832"/>
        <v>0</v>
      </c>
      <c r="O505" s="78">
        <f t="shared" si="832"/>
        <v>0</v>
      </c>
      <c r="P505" s="78">
        <f t="shared" si="823"/>
        <v>1081871.55</v>
      </c>
      <c r="Q505" s="78">
        <f t="shared" si="824"/>
        <v>1124346.4099999999</v>
      </c>
      <c r="R505" s="78">
        <f t="shared" si="825"/>
        <v>1168524.47</v>
      </c>
      <c r="S505" s="78">
        <f t="shared" ref="S505:U505" si="833">S506</f>
        <v>0</v>
      </c>
      <c r="T505" s="78">
        <f t="shared" si="833"/>
        <v>0</v>
      </c>
      <c r="U505" s="78">
        <f t="shared" si="833"/>
        <v>0</v>
      </c>
      <c r="V505" s="78">
        <f t="shared" si="798"/>
        <v>1081871.55</v>
      </c>
      <c r="W505" s="78">
        <f t="shared" si="799"/>
        <v>1124346.4099999999</v>
      </c>
      <c r="X505" s="78">
        <f t="shared" si="800"/>
        <v>1168524.47</v>
      </c>
      <c r="Y505" s="78">
        <f t="shared" ref="Y505:AA505" si="834">Y506</f>
        <v>0</v>
      </c>
      <c r="Z505" s="78">
        <f t="shared" si="834"/>
        <v>0</v>
      </c>
      <c r="AA505" s="78">
        <f t="shared" si="834"/>
        <v>0</v>
      </c>
      <c r="AB505" s="78">
        <f t="shared" si="747"/>
        <v>1081871.55</v>
      </c>
      <c r="AC505" s="78">
        <f t="shared" si="748"/>
        <v>1124346.4099999999</v>
      </c>
      <c r="AD505" s="78">
        <f t="shared" si="749"/>
        <v>1168524.47</v>
      </c>
    </row>
    <row r="506" spans="1:30">
      <c r="A506" s="168" t="s">
        <v>101</v>
      </c>
      <c r="B506" s="1" t="s">
        <v>303</v>
      </c>
      <c r="C506" s="1" t="s">
        <v>20</v>
      </c>
      <c r="D506" s="1" t="s">
        <v>16</v>
      </c>
      <c r="E506" s="1" t="s">
        <v>80</v>
      </c>
      <c r="F506" s="1" t="s">
        <v>68</v>
      </c>
      <c r="G506" s="1" t="s">
        <v>140</v>
      </c>
      <c r="H506" s="267" t="s">
        <v>399</v>
      </c>
      <c r="I506" s="13" t="s">
        <v>100</v>
      </c>
      <c r="J506" s="78">
        <f>J878</f>
        <v>1081871.55</v>
      </c>
      <c r="K506" s="78">
        <f t="shared" ref="K506:L506" si="835">K878</f>
        <v>1124346.4099999999</v>
      </c>
      <c r="L506" s="78">
        <f t="shared" si="835"/>
        <v>1168524.47</v>
      </c>
      <c r="M506" s="78">
        <f t="shared" ref="M506:O506" si="836">M878</f>
        <v>0</v>
      </c>
      <c r="N506" s="78">
        <f t="shared" si="836"/>
        <v>0</v>
      </c>
      <c r="O506" s="78">
        <f t="shared" si="836"/>
        <v>0</v>
      </c>
      <c r="P506" s="78">
        <f t="shared" si="823"/>
        <v>1081871.55</v>
      </c>
      <c r="Q506" s="78">
        <f t="shared" si="824"/>
        <v>1124346.4099999999</v>
      </c>
      <c r="R506" s="78">
        <f t="shared" si="825"/>
        <v>1168524.47</v>
      </c>
      <c r="S506" s="78">
        <f t="shared" ref="S506:U506" si="837">S878</f>
        <v>0</v>
      </c>
      <c r="T506" s="78">
        <f t="shared" si="837"/>
        <v>0</v>
      </c>
      <c r="U506" s="78">
        <f t="shared" si="837"/>
        <v>0</v>
      </c>
      <c r="V506" s="78">
        <f t="shared" si="798"/>
        <v>1081871.55</v>
      </c>
      <c r="W506" s="78">
        <f t="shared" si="799"/>
        <v>1124346.4099999999</v>
      </c>
      <c r="X506" s="78">
        <f t="shared" si="800"/>
        <v>1168524.47</v>
      </c>
      <c r="Y506" s="78">
        <f t="shared" ref="Y506:AA506" si="838">Y878</f>
        <v>0</v>
      </c>
      <c r="Z506" s="78">
        <f t="shared" si="838"/>
        <v>0</v>
      </c>
      <c r="AA506" s="78">
        <f t="shared" si="838"/>
        <v>0</v>
      </c>
      <c r="AB506" s="78">
        <f t="shared" si="747"/>
        <v>1081871.55</v>
      </c>
      <c r="AC506" s="78">
        <f t="shared" si="748"/>
        <v>1124346.4099999999</v>
      </c>
      <c r="AD506" s="78">
        <f t="shared" si="749"/>
        <v>1168524.47</v>
      </c>
    </row>
    <row r="507" spans="1:30" ht="26.4">
      <c r="A507" s="169" t="s">
        <v>222</v>
      </c>
      <c r="B507" s="1" t="s">
        <v>303</v>
      </c>
      <c r="C507" s="1" t="s">
        <v>20</v>
      </c>
      <c r="D507" s="1" t="s">
        <v>16</v>
      </c>
      <c r="E507" s="1" t="s">
        <v>80</v>
      </c>
      <c r="F507" s="1" t="s">
        <v>68</v>
      </c>
      <c r="G507" s="1" t="s">
        <v>140</v>
      </c>
      <c r="H507" s="267" t="s">
        <v>399</v>
      </c>
      <c r="I507" s="13" t="s">
        <v>92</v>
      </c>
      <c r="J507" s="78">
        <f>J508</f>
        <v>175000</v>
      </c>
      <c r="K507" s="78">
        <f t="shared" ref="K507:O507" si="839">K508</f>
        <v>175000</v>
      </c>
      <c r="L507" s="78">
        <f t="shared" si="839"/>
        <v>175000</v>
      </c>
      <c r="M507" s="78">
        <f t="shared" si="839"/>
        <v>0</v>
      </c>
      <c r="N507" s="78">
        <f t="shared" si="839"/>
        <v>0</v>
      </c>
      <c r="O507" s="78">
        <f t="shared" si="839"/>
        <v>0</v>
      </c>
      <c r="P507" s="78">
        <f t="shared" si="823"/>
        <v>175000</v>
      </c>
      <c r="Q507" s="78">
        <f t="shared" si="824"/>
        <v>175000</v>
      </c>
      <c r="R507" s="78">
        <f t="shared" si="825"/>
        <v>175000</v>
      </c>
      <c r="S507" s="78">
        <f t="shared" ref="S507:U507" si="840">S508</f>
        <v>0</v>
      </c>
      <c r="T507" s="78">
        <f t="shared" si="840"/>
        <v>0</v>
      </c>
      <c r="U507" s="78">
        <f t="shared" si="840"/>
        <v>0</v>
      </c>
      <c r="V507" s="78">
        <f t="shared" si="798"/>
        <v>175000</v>
      </c>
      <c r="W507" s="78">
        <f t="shared" si="799"/>
        <v>175000</v>
      </c>
      <c r="X507" s="78">
        <f t="shared" si="800"/>
        <v>175000</v>
      </c>
      <c r="Y507" s="78">
        <f t="shared" ref="Y507:AA507" si="841">Y508</f>
        <v>0</v>
      </c>
      <c r="Z507" s="78">
        <f t="shared" si="841"/>
        <v>0</v>
      </c>
      <c r="AA507" s="78">
        <f t="shared" si="841"/>
        <v>0</v>
      </c>
      <c r="AB507" s="78">
        <f t="shared" si="747"/>
        <v>175000</v>
      </c>
      <c r="AC507" s="78">
        <f t="shared" si="748"/>
        <v>175000</v>
      </c>
      <c r="AD507" s="78">
        <f t="shared" si="749"/>
        <v>175000</v>
      </c>
    </row>
    <row r="508" spans="1:30" ht="26.4">
      <c r="A508" s="168" t="s">
        <v>96</v>
      </c>
      <c r="B508" s="1" t="s">
        <v>303</v>
      </c>
      <c r="C508" s="1" t="s">
        <v>20</v>
      </c>
      <c r="D508" s="1" t="s">
        <v>16</v>
      </c>
      <c r="E508" s="1" t="s">
        <v>80</v>
      </c>
      <c r="F508" s="1" t="s">
        <v>68</v>
      </c>
      <c r="G508" s="1" t="s">
        <v>140</v>
      </c>
      <c r="H508" s="267" t="s">
        <v>399</v>
      </c>
      <c r="I508" s="13" t="s">
        <v>93</v>
      </c>
      <c r="J508" s="78">
        <f>J880</f>
        <v>175000</v>
      </c>
      <c r="K508" s="78">
        <f t="shared" ref="K508:L508" si="842">K880</f>
        <v>175000</v>
      </c>
      <c r="L508" s="78">
        <f t="shared" si="842"/>
        <v>175000</v>
      </c>
      <c r="M508" s="78">
        <f t="shared" ref="M508:O508" si="843">M880</f>
        <v>0</v>
      </c>
      <c r="N508" s="78">
        <f t="shared" si="843"/>
        <v>0</v>
      </c>
      <c r="O508" s="78">
        <f t="shared" si="843"/>
        <v>0</v>
      </c>
      <c r="P508" s="78">
        <f t="shared" si="823"/>
        <v>175000</v>
      </c>
      <c r="Q508" s="78">
        <f t="shared" si="824"/>
        <v>175000</v>
      </c>
      <c r="R508" s="78">
        <f t="shared" si="825"/>
        <v>175000</v>
      </c>
      <c r="S508" s="78">
        <f t="shared" ref="S508:U508" si="844">S880</f>
        <v>0</v>
      </c>
      <c r="T508" s="78">
        <f t="shared" si="844"/>
        <v>0</v>
      </c>
      <c r="U508" s="78">
        <f t="shared" si="844"/>
        <v>0</v>
      </c>
      <c r="V508" s="78">
        <f t="shared" si="798"/>
        <v>175000</v>
      </c>
      <c r="W508" s="78">
        <f t="shared" si="799"/>
        <v>175000</v>
      </c>
      <c r="X508" s="78">
        <f t="shared" si="800"/>
        <v>175000</v>
      </c>
      <c r="Y508" s="78">
        <f t="shared" ref="Y508:AA508" si="845">Y880</f>
        <v>0</v>
      </c>
      <c r="Z508" s="78">
        <f t="shared" si="845"/>
        <v>0</v>
      </c>
      <c r="AA508" s="78">
        <f t="shared" si="845"/>
        <v>0</v>
      </c>
      <c r="AB508" s="78">
        <f t="shared" si="747"/>
        <v>175000</v>
      </c>
      <c r="AC508" s="78">
        <f t="shared" si="748"/>
        <v>175000</v>
      </c>
      <c r="AD508" s="78">
        <f t="shared" si="749"/>
        <v>175000</v>
      </c>
    </row>
    <row r="509" spans="1:30">
      <c r="A509" s="168"/>
      <c r="B509" s="1"/>
      <c r="C509" s="1"/>
      <c r="D509" s="1"/>
      <c r="E509" s="1"/>
      <c r="F509" s="1"/>
      <c r="G509" s="1"/>
      <c r="H509" s="1"/>
      <c r="I509" s="13"/>
      <c r="J509" s="78"/>
      <c r="K509" s="78"/>
      <c r="L509" s="78"/>
      <c r="M509" s="78"/>
      <c r="N509" s="78"/>
      <c r="O509" s="78"/>
      <c r="P509" s="78">
        <f t="shared" si="823"/>
        <v>0</v>
      </c>
      <c r="Q509" s="78">
        <f t="shared" si="824"/>
        <v>0</v>
      </c>
      <c r="R509" s="78">
        <f t="shared" si="825"/>
        <v>0</v>
      </c>
      <c r="S509" s="78"/>
      <c r="T509" s="78"/>
      <c r="U509" s="78"/>
      <c r="V509" s="78">
        <f t="shared" si="798"/>
        <v>0</v>
      </c>
      <c r="W509" s="78">
        <f t="shared" si="799"/>
        <v>0</v>
      </c>
      <c r="X509" s="78">
        <f t="shared" si="800"/>
        <v>0</v>
      </c>
      <c r="Y509" s="78"/>
      <c r="Z509" s="78"/>
      <c r="AA509" s="78"/>
      <c r="AB509" s="78">
        <f t="shared" si="747"/>
        <v>0</v>
      </c>
      <c r="AC509" s="78">
        <f t="shared" si="748"/>
        <v>0</v>
      </c>
      <c r="AD509" s="78">
        <f t="shared" si="749"/>
        <v>0</v>
      </c>
    </row>
    <row r="510" spans="1:30">
      <c r="A510" s="22" t="s">
        <v>174</v>
      </c>
      <c r="B510" s="14" t="s">
        <v>303</v>
      </c>
      <c r="C510" s="14" t="s">
        <v>20</v>
      </c>
      <c r="D510" s="14" t="s">
        <v>18</v>
      </c>
      <c r="E510" s="14"/>
      <c r="F510" s="14"/>
      <c r="G510" s="14"/>
      <c r="H510" s="14"/>
      <c r="I510" s="27"/>
      <c r="J510" s="97">
        <f>J511</f>
        <v>3128.01</v>
      </c>
      <c r="K510" s="97">
        <f t="shared" ref="K510:O511" si="846">K511</f>
        <v>97108.87</v>
      </c>
      <c r="L510" s="97">
        <f t="shared" si="846"/>
        <v>3097.79</v>
      </c>
      <c r="M510" s="97">
        <f t="shared" si="846"/>
        <v>0</v>
      </c>
      <c r="N510" s="97">
        <f t="shared" si="846"/>
        <v>0</v>
      </c>
      <c r="O510" s="97">
        <f t="shared" si="846"/>
        <v>0</v>
      </c>
      <c r="P510" s="97">
        <f t="shared" si="823"/>
        <v>3128.01</v>
      </c>
      <c r="Q510" s="97">
        <f t="shared" si="824"/>
        <v>97108.87</v>
      </c>
      <c r="R510" s="97">
        <f t="shared" si="825"/>
        <v>3097.79</v>
      </c>
      <c r="S510" s="97">
        <f t="shared" ref="S510:U513" si="847">S511</f>
        <v>0</v>
      </c>
      <c r="T510" s="97">
        <f t="shared" si="847"/>
        <v>0</v>
      </c>
      <c r="U510" s="97">
        <f t="shared" si="847"/>
        <v>0</v>
      </c>
      <c r="V510" s="97">
        <f t="shared" si="798"/>
        <v>3128.01</v>
      </c>
      <c r="W510" s="97">
        <f t="shared" si="799"/>
        <v>97108.87</v>
      </c>
      <c r="X510" s="97">
        <f t="shared" si="800"/>
        <v>3097.79</v>
      </c>
      <c r="Y510" s="97">
        <f t="shared" ref="Y510:AA513" si="848">Y511</f>
        <v>0</v>
      </c>
      <c r="Z510" s="97">
        <f t="shared" si="848"/>
        <v>0</v>
      </c>
      <c r="AA510" s="97">
        <f t="shared" si="848"/>
        <v>0</v>
      </c>
      <c r="AB510" s="97">
        <f t="shared" si="747"/>
        <v>3128.01</v>
      </c>
      <c r="AC510" s="97">
        <f t="shared" si="748"/>
        <v>97108.87</v>
      </c>
      <c r="AD510" s="97">
        <f t="shared" si="749"/>
        <v>3097.79</v>
      </c>
    </row>
    <row r="511" spans="1:30">
      <c r="A511" s="9" t="s">
        <v>81</v>
      </c>
      <c r="B511" s="1" t="s">
        <v>303</v>
      </c>
      <c r="C511" s="1" t="s">
        <v>20</v>
      </c>
      <c r="D511" s="1" t="s">
        <v>18</v>
      </c>
      <c r="E511" s="1" t="s">
        <v>80</v>
      </c>
      <c r="F511" s="1" t="s">
        <v>68</v>
      </c>
      <c r="G511" s="1" t="s">
        <v>140</v>
      </c>
      <c r="H511" s="1" t="s">
        <v>141</v>
      </c>
      <c r="I511" s="13"/>
      <c r="J511" s="78">
        <f>J512</f>
        <v>3128.01</v>
      </c>
      <c r="K511" s="78">
        <f t="shared" si="846"/>
        <v>97108.87</v>
      </c>
      <c r="L511" s="78">
        <f t="shared" si="846"/>
        <v>3097.79</v>
      </c>
      <c r="M511" s="78">
        <f t="shared" si="846"/>
        <v>0</v>
      </c>
      <c r="N511" s="78">
        <f t="shared" si="846"/>
        <v>0</v>
      </c>
      <c r="O511" s="78">
        <f t="shared" si="846"/>
        <v>0</v>
      </c>
      <c r="P511" s="78">
        <f t="shared" si="823"/>
        <v>3128.01</v>
      </c>
      <c r="Q511" s="78">
        <f t="shared" si="824"/>
        <v>97108.87</v>
      </c>
      <c r="R511" s="78">
        <f t="shared" si="825"/>
        <v>3097.79</v>
      </c>
      <c r="S511" s="78">
        <f t="shared" si="847"/>
        <v>0</v>
      </c>
      <c r="T511" s="78">
        <f t="shared" si="847"/>
        <v>0</v>
      </c>
      <c r="U511" s="78">
        <f t="shared" si="847"/>
        <v>0</v>
      </c>
      <c r="V511" s="78">
        <f t="shared" si="798"/>
        <v>3128.01</v>
      </c>
      <c r="W511" s="78">
        <f t="shared" si="799"/>
        <v>97108.87</v>
      </c>
      <c r="X511" s="78">
        <f t="shared" si="800"/>
        <v>3097.79</v>
      </c>
      <c r="Y511" s="78">
        <f t="shared" si="848"/>
        <v>0</v>
      </c>
      <c r="Z511" s="78">
        <f t="shared" si="848"/>
        <v>0</v>
      </c>
      <c r="AA511" s="78">
        <f t="shared" si="848"/>
        <v>0</v>
      </c>
      <c r="AB511" s="78">
        <f t="shared" si="747"/>
        <v>3128.01</v>
      </c>
      <c r="AC511" s="78">
        <f t="shared" si="748"/>
        <v>97108.87</v>
      </c>
      <c r="AD511" s="78">
        <f t="shared" si="749"/>
        <v>3097.79</v>
      </c>
    </row>
    <row r="512" spans="1:30" ht="39.6">
      <c r="A512" s="266" t="s">
        <v>187</v>
      </c>
      <c r="B512" s="1" t="s">
        <v>303</v>
      </c>
      <c r="C512" s="1" t="s">
        <v>20</v>
      </c>
      <c r="D512" s="1" t="s">
        <v>18</v>
      </c>
      <c r="E512" s="1" t="s">
        <v>80</v>
      </c>
      <c r="F512" s="1" t="s">
        <v>68</v>
      </c>
      <c r="G512" s="1" t="s">
        <v>140</v>
      </c>
      <c r="H512" s="1" t="s">
        <v>336</v>
      </c>
      <c r="I512" s="13"/>
      <c r="J512" s="78">
        <f>J513</f>
        <v>3128.01</v>
      </c>
      <c r="K512" s="78">
        <f t="shared" ref="K512:O513" si="849">K513</f>
        <v>97108.87</v>
      </c>
      <c r="L512" s="78">
        <f t="shared" si="849"/>
        <v>3097.79</v>
      </c>
      <c r="M512" s="78">
        <f t="shared" si="849"/>
        <v>0</v>
      </c>
      <c r="N512" s="78">
        <f t="shared" si="849"/>
        <v>0</v>
      </c>
      <c r="O512" s="78">
        <f t="shared" si="849"/>
        <v>0</v>
      </c>
      <c r="P512" s="78">
        <f t="shared" si="823"/>
        <v>3128.01</v>
      </c>
      <c r="Q512" s="78">
        <f t="shared" si="824"/>
        <v>97108.87</v>
      </c>
      <c r="R512" s="78">
        <f t="shared" si="825"/>
        <v>3097.79</v>
      </c>
      <c r="S512" s="78">
        <f t="shared" si="847"/>
        <v>0</v>
      </c>
      <c r="T512" s="78">
        <f t="shared" si="847"/>
        <v>0</v>
      </c>
      <c r="U512" s="78">
        <f t="shared" si="847"/>
        <v>0</v>
      </c>
      <c r="V512" s="78">
        <f t="shared" si="798"/>
        <v>3128.01</v>
      </c>
      <c r="W512" s="78">
        <f t="shared" si="799"/>
        <v>97108.87</v>
      </c>
      <c r="X512" s="78">
        <f t="shared" si="800"/>
        <v>3097.79</v>
      </c>
      <c r="Y512" s="78">
        <f t="shared" si="848"/>
        <v>0</v>
      </c>
      <c r="Z512" s="78">
        <f t="shared" si="848"/>
        <v>0</v>
      </c>
      <c r="AA512" s="78">
        <f t="shared" si="848"/>
        <v>0</v>
      </c>
      <c r="AB512" s="78">
        <f t="shared" si="747"/>
        <v>3128.01</v>
      </c>
      <c r="AC512" s="78">
        <f t="shared" si="748"/>
        <v>97108.87</v>
      </c>
      <c r="AD512" s="78">
        <f t="shared" si="749"/>
        <v>3097.79</v>
      </c>
    </row>
    <row r="513" spans="1:30" ht="26.4">
      <c r="A513" s="169" t="s">
        <v>222</v>
      </c>
      <c r="B513" s="1" t="s">
        <v>303</v>
      </c>
      <c r="C513" s="1" t="s">
        <v>20</v>
      </c>
      <c r="D513" s="1" t="s">
        <v>18</v>
      </c>
      <c r="E513" s="1" t="s">
        <v>80</v>
      </c>
      <c r="F513" s="1" t="s">
        <v>68</v>
      </c>
      <c r="G513" s="1" t="s">
        <v>140</v>
      </c>
      <c r="H513" s="1" t="s">
        <v>336</v>
      </c>
      <c r="I513" s="13" t="s">
        <v>92</v>
      </c>
      <c r="J513" s="78">
        <f>J514</f>
        <v>3128.01</v>
      </c>
      <c r="K513" s="78">
        <f t="shared" si="849"/>
        <v>97108.87</v>
      </c>
      <c r="L513" s="78">
        <f t="shared" si="849"/>
        <v>3097.79</v>
      </c>
      <c r="M513" s="78">
        <f t="shared" si="849"/>
        <v>0</v>
      </c>
      <c r="N513" s="78">
        <f t="shared" si="849"/>
        <v>0</v>
      </c>
      <c r="O513" s="78">
        <f t="shared" si="849"/>
        <v>0</v>
      </c>
      <c r="P513" s="78">
        <f t="shared" si="823"/>
        <v>3128.01</v>
      </c>
      <c r="Q513" s="78">
        <f t="shared" si="824"/>
        <v>97108.87</v>
      </c>
      <c r="R513" s="78">
        <f t="shared" si="825"/>
        <v>3097.79</v>
      </c>
      <c r="S513" s="78">
        <f t="shared" si="847"/>
        <v>0</v>
      </c>
      <c r="T513" s="78">
        <f t="shared" si="847"/>
        <v>0</v>
      </c>
      <c r="U513" s="78">
        <f t="shared" si="847"/>
        <v>0</v>
      </c>
      <c r="V513" s="78">
        <f t="shared" si="798"/>
        <v>3128.01</v>
      </c>
      <c r="W513" s="78">
        <f t="shared" si="799"/>
        <v>97108.87</v>
      </c>
      <c r="X513" s="78">
        <f t="shared" si="800"/>
        <v>3097.79</v>
      </c>
      <c r="Y513" s="78">
        <f t="shared" si="848"/>
        <v>0</v>
      </c>
      <c r="Z513" s="78">
        <f t="shared" si="848"/>
        <v>0</v>
      </c>
      <c r="AA513" s="78">
        <f t="shared" si="848"/>
        <v>0</v>
      </c>
      <c r="AB513" s="78">
        <f t="shared" si="747"/>
        <v>3128.01</v>
      </c>
      <c r="AC513" s="78">
        <f t="shared" si="748"/>
        <v>97108.87</v>
      </c>
      <c r="AD513" s="78">
        <f t="shared" si="749"/>
        <v>3097.79</v>
      </c>
    </row>
    <row r="514" spans="1:30" ht="26.4">
      <c r="A514" s="168" t="s">
        <v>96</v>
      </c>
      <c r="B514" s="1" t="s">
        <v>303</v>
      </c>
      <c r="C514" s="1" t="s">
        <v>20</v>
      </c>
      <c r="D514" s="1" t="s">
        <v>18</v>
      </c>
      <c r="E514" s="1" t="s">
        <v>80</v>
      </c>
      <c r="F514" s="1" t="s">
        <v>68</v>
      </c>
      <c r="G514" s="1" t="s">
        <v>140</v>
      </c>
      <c r="H514" s="1" t="s">
        <v>336</v>
      </c>
      <c r="I514" s="13" t="s">
        <v>93</v>
      </c>
      <c r="J514" s="78">
        <f>J885</f>
        <v>3128.01</v>
      </c>
      <c r="K514" s="78">
        <f t="shared" ref="K514:L514" si="850">K885</f>
        <v>97108.87</v>
      </c>
      <c r="L514" s="78">
        <f t="shared" si="850"/>
        <v>3097.79</v>
      </c>
      <c r="M514" s="78">
        <f t="shared" ref="M514:O514" si="851">M885</f>
        <v>0</v>
      </c>
      <c r="N514" s="78">
        <f t="shared" si="851"/>
        <v>0</v>
      </c>
      <c r="O514" s="78">
        <f t="shared" si="851"/>
        <v>0</v>
      </c>
      <c r="P514" s="78">
        <f t="shared" si="823"/>
        <v>3128.01</v>
      </c>
      <c r="Q514" s="78">
        <f t="shared" si="824"/>
        <v>97108.87</v>
      </c>
      <c r="R514" s="78">
        <f t="shared" si="825"/>
        <v>3097.79</v>
      </c>
      <c r="S514" s="78">
        <f t="shared" ref="S514:U514" si="852">S885</f>
        <v>0</v>
      </c>
      <c r="T514" s="78">
        <f t="shared" si="852"/>
        <v>0</v>
      </c>
      <c r="U514" s="78">
        <f t="shared" si="852"/>
        <v>0</v>
      </c>
      <c r="V514" s="78">
        <f t="shared" si="798"/>
        <v>3128.01</v>
      </c>
      <c r="W514" s="78">
        <f t="shared" si="799"/>
        <v>97108.87</v>
      </c>
      <c r="X514" s="78">
        <f t="shared" si="800"/>
        <v>3097.79</v>
      </c>
      <c r="Y514" s="78">
        <f t="shared" ref="Y514:AA514" si="853">Y885</f>
        <v>0</v>
      </c>
      <c r="Z514" s="78">
        <f t="shared" si="853"/>
        <v>0</v>
      </c>
      <c r="AA514" s="78">
        <f t="shared" si="853"/>
        <v>0</v>
      </c>
      <c r="AB514" s="78">
        <f t="shared" si="747"/>
        <v>3128.01</v>
      </c>
      <c r="AC514" s="78">
        <f t="shared" si="748"/>
        <v>97108.87</v>
      </c>
      <c r="AD514" s="78">
        <f t="shared" si="749"/>
        <v>3097.79</v>
      </c>
    </row>
    <row r="515" spans="1:30">
      <c r="A515" s="168"/>
      <c r="B515" s="1"/>
      <c r="C515" s="1"/>
      <c r="D515" s="1"/>
      <c r="E515" s="1"/>
      <c r="F515" s="1"/>
      <c r="G515" s="1"/>
      <c r="H515" s="1"/>
      <c r="I515" s="13"/>
      <c r="J515" s="78"/>
      <c r="K515" s="78"/>
      <c r="L515" s="78"/>
      <c r="M515" s="78"/>
      <c r="N515" s="78"/>
      <c r="O515" s="78"/>
      <c r="P515" s="78"/>
      <c r="Q515" s="78"/>
      <c r="R515" s="78"/>
      <c r="S515" s="78"/>
      <c r="T515" s="78"/>
      <c r="U515" s="78"/>
      <c r="V515" s="78"/>
      <c r="W515" s="78"/>
      <c r="X515" s="78"/>
      <c r="Y515" s="78"/>
      <c r="Z515" s="78"/>
      <c r="AA515" s="78"/>
      <c r="AB515" s="78"/>
      <c r="AC515" s="78"/>
      <c r="AD515" s="78"/>
    </row>
    <row r="516" spans="1:30">
      <c r="A516" s="22" t="s">
        <v>1</v>
      </c>
      <c r="B516" s="14" t="s">
        <v>303</v>
      </c>
      <c r="C516" s="14" t="s">
        <v>20</v>
      </c>
      <c r="D516" s="14" t="s">
        <v>48</v>
      </c>
      <c r="E516" s="14"/>
      <c r="F516" s="14"/>
      <c r="G516" s="14"/>
      <c r="H516" s="1"/>
      <c r="I516" s="13"/>
      <c r="J516" s="97">
        <f>J517+J521</f>
        <v>72635333.329999998</v>
      </c>
      <c r="K516" s="97">
        <f t="shared" ref="K516:L516" si="854">K517+K521</f>
        <v>74447200.640000001</v>
      </c>
      <c r="L516" s="97">
        <f t="shared" si="854"/>
        <v>75559778.25</v>
      </c>
      <c r="M516" s="97">
        <f t="shared" ref="M516:O516" si="855">M517+M521</f>
        <v>663640</v>
      </c>
      <c r="N516" s="97">
        <f t="shared" si="855"/>
        <v>112985.59999999999</v>
      </c>
      <c r="O516" s="97">
        <f t="shared" si="855"/>
        <v>117505.03</v>
      </c>
      <c r="P516" s="97">
        <f t="shared" si="823"/>
        <v>73298973.329999998</v>
      </c>
      <c r="Q516" s="97">
        <f t="shared" si="824"/>
        <v>74560186.239999995</v>
      </c>
      <c r="R516" s="97">
        <f t="shared" si="825"/>
        <v>75677283.280000001</v>
      </c>
      <c r="S516" s="97">
        <f t="shared" ref="S516:U516" si="856">S517+S521</f>
        <v>0</v>
      </c>
      <c r="T516" s="97">
        <f t="shared" si="856"/>
        <v>0</v>
      </c>
      <c r="U516" s="97">
        <f t="shared" si="856"/>
        <v>0</v>
      </c>
      <c r="V516" s="97">
        <f t="shared" ref="V516:V531" si="857">P516+S516</f>
        <v>73298973.329999998</v>
      </c>
      <c r="W516" s="97">
        <f t="shared" ref="W516:W531" si="858">Q516+T516</f>
        <v>74560186.239999995</v>
      </c>
      <c r="X516" s="97">
        <f t="shared" ref="X516:X531" si="859">R516+U516</f>
        <v>75677283.280000001</v>
      </c>
      <c r="Y516" s="97">
        <f t="shared" ref="Y516:AA516" si="860">Y517+Y521</f>
        <v>725977.4</v>
      </c>
      <c r="Z516" s="97">
        <f t="shared" si="860"/>
        <v>0</v>
      </c>
      <c r="AA516" s="97">
        <f t="shared" si="860"/>
        <v>0</v>
      </c>
      <c r="AB516" s="97">
        <f t="shared" ref="AB516:AB538" si="861">V516+Y516</f>
        <v>74024950.730000004</v>
      </c>
      <c r="AC516" s="97">
        <f t="shared" ref="AC516:AC538" si="862">W516+Z516</f>
        <v>74560186.239999995</v>
      </c>
      <c r="AD516" s="97">
        <f t="shared" ref="AD516:AD538" si="863">X516+AA516</f>
        <v>75677283.280000001</v>
      </c>
    </row>
    <row r="517" spans="1:30" ht="39.6">
      <c r="A517" s="266" t="s">
        <v>353</v>
      </c>
      <c r="B517" s="10" t="s">
        <v>303</v>
      </c>
      <c r="C517" s="10" t="s">
        <v>20</v>
      </c>
      <c r="D517" s="1" t="s">
        <v>48</v>
      </c>
      <c r="E517" s="1" t="s">
        <v>13</v>
      </c>
      <c r="F517" s="1" t="s">
        <v>68</v>
      </c>
      <c r="G517" s="1" t="s">
        <v>140</v>
      </c>
      <c r="H517" s="1" t="s">
        <v>141</v>
      </c>
      <c r="I517" s="13"/>
      <c r="J517" s="98">
        <f>J518</f>
        <v>941333.33</v>
      </c>
      <c r="K517" s="98">
        <f t="shared" ref="K517:O517" si="864">K518</f>
        <v>0</v>
      </c>
      <c r="L517" s="98">
        <f t="shared" si="864"/>
        <v>0</v>
      </c>
      <c r="M517" s="98">
        <f t="shared" si="864"/>
        <v>0</v>
      </c>
      <c r="N517" s="98">
        <f t="shared" si="864"/>
        <v>0</v>
      </c>
      <c r="O517" s="98">
        <f t="shared" si="864"/>
        <v>0</v>
      </c>
      <c r="P517" s="98">
        <f t="shared" si="823"/>
        <v>941333.33</v>
      </c>
      <c r="Q517" s="98">
        <f t="shared" si="824"/>
        <v>0</v>
      </c>
      <c r="R517" s="98">
        <f t="shared" si="825"/>
        <v>0</v>
      </c>
      <c r="S517" s="98">
        <f t="shared" ref="S517:U519" si="865">S518</f>
        <v>0</v>
      </c>
      <c r="T517" s="98">
        <f t="shared" si="865"/>
        <v>0</v>
      </c>
      <c r="U517" s="98">
        <f t="shared" si="865"/>
        <v>0</v>
      </c>
      <c r="V517" s="98">
        <f t="shared" si="857"/>
        <v>941333.33</v>
      </c>
      <c r="W517" s="98">
        <f t="shared" si="858"/>
        <v>0</v>
      </c>
      <c r="X517" s="98">
        <f t="shared" si="859"/>
        <v>0</v>
      </c>
      <c r="Y517" s="98">
        <f t="shared" ref="Y517:AA519" si="866">Y518</f>
        <v>0</v>
      </c>
      <c r="Z517" s="98">
        <f t="shared" si="866"/>
        <v>0</v>
      </c>
      <c r="AA517" s="98">
        <f t="shared" si="866"/>
        <v>0</v>
      </c>
      <c r="AB517" s="98">
        <f t="shared" si="861"/>
        <v>941333.33</v>
      </c>
      <c r="AC517" s="98">
        <f t="shared" si="862"/>
        <v>0</v>
      </c>
      <c r="AD517" s="98">
        <f t="shared" si="863"/>
        <v>0</v>
      </c>
    </row>
    <row r="518" spans="1:30" ht="26.4">
      <c r="A518" s="9" t="s">
        <v>77</v>
      </c>
      <c r="B518" s="10" t="s">
        <v>303</v>
      </c>
      <c r="C518" s="1" t="s">
        <v>20</v>
      </c>
      <c r="D518" s="1" t="s">
        <v>48</v>
      </c>
      <c r="E518" s="1" t="s">
        <v>13</v>
      </c>
      <c r="F518" s="1" t="s">
        <v>68</v>
      </c>
      <c r="G518" s="1" t="s">
        <v>140</v>
      </c>
      <c r="H518" s="1" t="s">
        <v>254</v>
      </c>
      <c r="I518" s="13"/>
      <c r="J518" s="78">
        <f>J519</f>
        <v>941333.33</v>
      </c>
      <c r="K518" s="78">
        <f t="shared" ref="K518:O519" si="867">K519</f>
        <v>0</v>
      </c>
      <c r="L518" s="78">
        <f t="shared" si="867"/>
        <v>0</v>
      </c>
      <c r="M518" s="78">
        <f t="shared" si="867"/>
        <v>0</v>
      </c>
      <c r="N518" s="78">
        <f t="shared" si="867"/>
        <v>0</v>
      </c>
      <c r="O518" s="78">
        <f t="shared" si="867"/>
        <v>0</v>
      </c>
      <c r="P518" s="78">
        <f t="shared" si="823"/>
        <v>941333.33</v>
      </c>
      <c r="Q518" s="78">
        <f t="shared" si="824"/>
        <v>0</v>
      </c>
      <c r="R518" s="78">
        <f t="shared" si="825"/>
        <v>0</v>
      </c>
      <c r="S518" s="78">
        <f t="shared" si="865"/>
        <v>0</v>
      </c>
      <c r="T518" s="78">
        <f t="shared" si="865"/>
        <v>0</v>
      </c>
      <c r="U518" s="78">
        <f t="shared" si="865"/>
        <v>0</v>
      </c>
      <c r="V518" s="78">
        <f t="shared" si="857"/>
        <v>941333.33</v>
      </c>
      <c r="W518" s="78">
        <f t="shared" si="858"/>
        <v>0</v>
      </c>
      <c r="X518" s="78">
        <f t="shared" si="859"/>
        <v>0</v>
      </c>
      <c r="Y518" s="78">
        <f t="shared" si="866"/>
        <v>0</v>
      </c>
      <c r="Z518" s="78">
        <f t="shared" si="866"/>
        <v>0</v>
      </c>
      <c r="AA518" s="78">
        <f t="shared" si="866"/>
        <v>0</v>
      </c>
      <c r="AB518" s="78">
        <f t="shared" si="861"/>
        <v>941333.33</v>
      </c>
      <c r="AC518" s="78">
        <f t="shared" si="862"/>
        <v>0</v>
      </c>
      <c r="AD518" s="78">
        <f t="shared" si="863"/>
        <v>0</v>
      </c>
    </row>
    <row r="519" spans="1:30">
      <c r="A519" s="304" t="s">
        <v>70</v>
      </c>
      <c r="B519" s="10" t="s">
        <v>303</v>
      </c>
      <c r="C519" s="1" t="s">
        <v>20</v>
      </c>
      <c r="D519" s="1" t="s">
        <v>48</v>
      </c>
      <c r="E519" s="1" t="s">
        <v>13</v>
      </c>
      <c r="F519" s="1" t="s">
        <v>68</v>
      </c>
      <c r="G519" s="1" t="s">
        <v>140</v>
      </c>
      <c r="H519" s="1" t="s">
        <v>254</v>
      </c>
      <c r="I519" s="13" t="s">
        <v>69</v>
      </c>
      <c r="J519" s="78">
        <f>J520</f>
        <v>941333.33</v>
      </c>
      <c r="K519" s="78">
        <f t="shared" si="867"/>
        <v>0</v>
      </c>
      <c r="L519" s="78">
        <f t="shared" si="867"/>
        <v>0</v>
      </c>
      <c r="M519" s="78">
        <f t="shared" si="867"/>
        <v>0</v>
      </c>
      <c r="N519" s="78">
        <f t="shared" si="867"/>
        <v>0</v>
      </c>
      <c r="O519" s="78">
        <f t="shared" si="867"/>
        <v>0</v>
      </c>
      <c r="P519" s="78">
        <f t="shared" si="823"/>
        <v>941333.33</v>
      </c>
      <c r="Q519" s="78">
        <f t="shared" si="824"/>
        <v>0</v>
      </c>
      <c r="R519" s="78">
        <f t="shared" si="825"/>
        <v>0</v>
      </c>
      <c r="S519" s="78">
        <f t="shared" si="865"/>
        <v>0</v>
      </c>
      <c r="T519" s="78">
        <f t="shared" si="865"/>
        <v>0</v>
      </c>
      <c r="U519" s="78">
        <f t="shared" si="865"/>
        <v>0</v>
      </c>
      <c r="V519" s="78">
        <f t="shared" si="857"/>
        <v>941333.33</v>
      </c>
      <c r="W519" s="78">
        <f t="shared" si="858"/>
        <v>0</v>
      </c>
      <c r="X519" s="78">
        <f t="shared" si="859"/>
        <v>0</v>
      </c>
      <c r="Y519" s="78">
        <f t="shared" si="866"/>
        <v>0</v>
      </c>
      <c r="Z519" s="78">
        <f t="shared" si="866"/>
        <v>0</v>
      </c>
      <c r="AA519" s="78">
        <f t="shared" si="866"/>
        <v>0</v>
      </c>
      <c r="AB519" s="78">
        <f t="shared" si="861"/>
        <v>941333.33</v>
      </c>
      <c r="AC519" s="78">
        <f t="shared" si="862"/>
        <v>0</v>
      </c>
      <c r="AD519" s="78">
        <f t="shared" si="863"/>
        <v>0</v>
      </c>
    </row>
    <row r="520" spans="1:30" ht="39.6">
      <c r="A520" s="305" t="s">
        <v>402</v>
      </c>
      <c r="B520" s="10" t="s">
        <v>303</v>
      </c>
      <c r="C520" s="1" t="s">
        <v>20</v>
      </c>
      <c r="D520" s="1" t="s">
        <v>48</v>
      </c>
      <c r="E520" s="1" t="s">
        <v>13</v>
      </c>
      <c r="F520" s="1" t="s">
        <v>68</v>
      </c>
      <c r="G520" s="1" t="s">
        <v>140</v>
      </c>
      <c r="H520" s="1" t="s">
        <v>254</v>
      </c>
      <c r="I520" s="268" t="s">
        <v>215</v>
      </c>
      <c r="J520" s="78">
        <f>J890</f>
        <v>941333.33</v>
      </c>
      <c r="K520" s="78">
        <f t="shared" ref="K520:L520" si="868">K890</f>
        <v>0</v>
      </c>
      <c r="L520" s="78">
        <f t="shared" si="868"/>
        <v>0</v>
      </c>
      <c r="M520" s="78">
        <f t="shared" ref="M520:O520" si="869">M890</f>
        <v>0</v>
      </c>
      <c r="N520" s="78">
        <f t="shared" si="869"/>
        <v>0</v>
      </c>
      <c r="O520" s="78">
        <f t="shared" si="869"/>
        <v>0</v>
      </c>
      <c r="P520" s="78">
        <f t="shared" si="823"/>
        <v>941333.33</v>
      </c>
      <c r="Q520" s="78">
        <f t="shared" si="824"/>
        <v>0</v>
      </c>
      <c r="R520" s="78">
        <f t="shared" si="825"/>
        <v>0</v>
      </c>
      <c r="S520" s="78">
        <f t="shared" ref="S520:U520" si="870">S890</f>
        <v>0</v>
      </c>
      <c r="T520" s="78">
        <f t="shared" si="870"/>
        <v>0</v>
      </c>
      <c r="U520" s="78">
        <f t="shared" si="870"/>
        <v>0</v>
      </c>
      <c r="V520" s="78">
        <f t="shared" si="857"/>
        <v>941333.33</v>
      </c>
      <c r="W520" s="78">
        <f t="shared" si="858"/>
        <v>0</v>
      </c>
      <c r="X520" s="78">
        <f t="shared" si="859"/>
        <v>0</v>
      </c>
      <c r="Y520" s="78">
        <f t="shared" ref="Y520:AA520" si="871">Y890</f>
        <v>0</v>
      </c>
      <c r="Z520" s="78">
        <f t="shared" si="871"/>
        <v>0</v>
      </c>
      <c r="AA520" s="78">
        <f t="shared" si="871"/>
        <v>0</v>
      </c>
      <c r="AB520" s="78">
        <f t="shared" si="861"/>
        <v>941333.33</v>
      </c>
      <c r="AC520" s="78">
        <f t="shared" si="862"/>
        <v>0</v>
      </c>
      <c r="AD520" s="78">
        <f t="shared" si="863"/>
        <v>0</v>
      </c>
    </row>
    <row r="521" spans="1:30">
      <c r="A521" s="9" t="s">
        <v>81</v>
      </c>
      <c r="B521" s="1" t="s">
        <v>303</v>
      </c>
      <c r="C521" s="1" t="s">
        <v>20</v>
      </c>
      <c r="D521" s="1" t="s">
        <v>48</v>
      </c>
      <c r="E521" s="1" t="s">
        <v>80</v>
      </c>
      <c r="F521" s="1" t="s">
        <v>68</v>
      </c>
      <c r="G521" s="1" t="s">
        <v>140</v>
      </c>
      <c r="H521" s="1" t="s">
        <v>141</v>
      </c>
      <c r="I521" s="13"/>
      <c r="J521" s="78">
        <f>J522+J527</f>
        <v>71694000</v>
      </c>
      <c r="K521" s="78">
        <f t="shared" ref="K521:L521" si="872">K522+K527</f>
        <v>74447200.640000001</v>
      </c>
      <c r="L521" s="78">
        <f t="shared" si="872"/>
        <v>75559778.25</v>
      </c>
      <c r="M521" s="78">
        <f t="shared" ref="M521:O521" si="873">M522+M527</f>
        <v>663640</v>
      </c>
      <c r="N521" s="78">
        <f t="shared" si="873"/>
        <v>112985.59999999999</v>
      </c>
      <c r="O521" s="78">
        <f t="shared" si="873"/>
        <v>117505.03</v>
      </c>
      <c r="P521" s="78">
        <f t="shared" si="823"/>
        <v>72357640</v>
      </c>
      <c r="Q521" s="78">
        <f t="shared" si="824"/>
        <v>74560186.239999995</v>
      </c>
      <c r="R521" s="78">
        <f t="shared" si="825"/>
        <v>75677283.280000001</v>
      </c>
      <c r="S521" s="78">
        <f t="shared" ref="S521:U521" si="874">S522+S527</f>
        <v>0</v>
      </c>
      <c r="T521" s="78">
        <f t="shared" si="874"/>
        <v>0</v>
      </c>
      <c r="U521" s="78">
        <f t="shared" si="874"/>
        <v>0</v>
      </c>
      <c r="V521" s="78">
        <f t="shared" si="857"/>
        <v>72357640</v>
      </c>
      <c r="W521" s="78">
        <f t="shared" si="858"/>
        <v>74560186.239999995</v>
      </c>
      <c r="X521" s="78">
        <f t="shared" si="859"/>
        <v>75677283.280000001</v>
      </c>
      <c r="Y521" s="78">
        <f>Y522+Y527+Y536</f>
        <v>725977.4</v>
      </c>
      <c r="Z521" s="78">
        <f t="shared" ref="Z521:AA521" si="875">Z522+Z527+Z536</f>
        <v>0</v>
      </c>
      <c r="AA521" s="78">
        <f t="shared" si="875"/>
        <v>0</v>
      </c>
      <c r="AB521" s="78">
        <f t="shared" si="861"/>
        <v>73083617.400000006</v>
      </c>
      <c r="AC521" s="78">
        <f t="shared" si="862"/>
        <v>74560186.239999995</v>
      </c>
      <c r="AD521" s="78">
        <f t="shared" si="863"/>
        <v>75677283.280000001</v>
      </c>
    </row>
    <row r="522" spans="1:30" s="269" customFormat="1">
      <c r="A522" s="286" t="s">
        <v>371</v>
      </c>
      <c r="B522" s="287" t="s">
        <v>303</v>
      </c>
      <c r="C522" s="287" t="s">
        <v>20</v>
      </c>
      <c r="D522" s="287" t="s">
        <v>48</v>
      </c>
      <c r="E522" s="288" t="s">
        <v>80</v>
      </c>
      <c r="F522" s="288" t="s">
        <v>68</v>
      </c>
      <c r="G522" s="288" t="s">
        <v>140</v>
      </c>
      <c r="H522" s="267" t="s">
        <v>370</v>
      </c>
      <c r="I522" s="268"/>
      <c r="J522" s="272">
        <f>J525</f>
        <v>80000</v>
      </c>
      <c r="K522" s="272">
        <f>K525</f>
        <v>80000</v>
      </c>
      <c r="L522" s="272">
        <f>L525</f>
        <v>80000</v>
      </c>
      <c r="M522" s="272">
        <f>M525+M523</f>
        <v>555000</v>
      </c>
      <c r="N522" s="272">
        <f t="shared" ref="N522:O522" si="876">N525+N523</f>
        <v>0</v>
      </c>
      <c r="O522" s="272">
        <f t="shared" si="876"/>
        <v>0</v>
      </c>
      <c r="P522" s="272">
        <f t="shared" si="823"/>
        <v>635000</v>
      </c>
      <c r="Q522" s="272">
        <f t="shared" si="824"/>
        <v>80000</v>
      </c>
      <c r="R522" s="272">
        <f t="shared" si="825"/>
        <v>80000</v>
      </c>
      <c r="S522" s="272">
        <f>S525+S523</f>
        <v>0</v>
      </c>
      <c r="T522" s="272">
        <f t="shared" ref="T522:U522" si="877">T525+T523</f>
        <v>0</v>
      </c>
      <c r="U522" s="272">
        <f t="shared" si="877"/>
        <v>0</v>
      </c>
      <c r="V522" s="272">
        <f t="shared" si="857"/>
        <v>635000</v>
      </c>
      <c r="W522" s="272">
        <f t="shared" si="858"/>
        <v>80000</v>
      </c>
      <c r="X522" s="272">
        <f t="shared" si="859"/>
        <v>80000</v>
      </c>
      <c r="Y522" s="272">
        <f>Y525+Y523</f>
        <v>720000</v>
      </c>
      <c r="Z522" s="272">
        <f t="shared" ref="Z522:AA522" si="878">Z525+Z523</f>
        <v>0</v>
      </c>
      <c r="AA522" s="272">
        <f t="shared" si="878"/>
        <v>0</v>
      </c>
      <c r="AB522" s="272">
        <f t="shared" si="861"/>
        <v>1355000</v>
      </c>
      <c r="AC522" s="272">
        <f t="shared" si="862"/>
        <v>80000</v>
      </c>
      <c r="AD522" s="272">
        <f t="shared" si="863"/>
        <v>80000</v>
      </c>
    </row>
    <row r="523" spans="1:30" s="269" customFormat="1" ht="26.4">
      <c r="A523" s="273" t="s">
        <v>222</v>
      </c>
      <c r="B523" s="287" t="s">
        <v>303</v>
      </c>
      <c r="C523" s="287" t="s">
        <v>20</v>
      </c>
      <c r="D523" s="287" t="s">
        <v>48</v>
      </c>
      <c r="E523" s="288" t="s">
        <v>80</v>
      </c>
      <c r="F523" s="288" t="s">
        <v>68</v>
      </c>
      <c r="G523" s="288" t="s">
        <v>140</v>
      </c>
      <c r="H523" s="267" t="s">
        <v>370</v>
      </c>
      <c r="I523" s="268" t="s">
        <v>92</v>
      </c>
      <c r="J523" s="272"/>
      <c r="K523" s="272"/>
      <c r="L523" s="272"/>
      <c r="M523" s="272">
        <f>M524</f>
        <v>555000</v>
      </c>
      <c r="N523" s="272">
        <f t="shared" ref="N523" si="879">N524</f>
        <v>0</v>
      </c>
      <c r="O523" s="272">
        <f t="shared" ref="O523" si="880">O524</f>
        <v>0</v>
      </c>
      <c r="P523" s="272">
        <f t="shared" si="823"/>
        <v>555000</v>
      </c>
      <c r="Q523" s="272">
        <f t="shared" si="824"/>
        <v>0</v>
      </c>
      <c r="R523" s="272">
        <f t="shared" si="825"/>
        <v>0</v>
      </c>
      <c r="S523" s="272">
        <f>S524</f>
        <v>0</v>
      </c>
      <c r="T523" s="272">
        <f t="shared" ref="T523:U523" si="881">T524</f>
        <v>0</v>
      </c>
      <c r="U523" s="272">
        <f t="shared" si="881"/>
        <v>0</v>
      </c>
      <c r="V523" s="272">
        <f t="shared" si="857"/>
        <v>555000</v>
      </c>
      <c r="W523" s="272">
        <f t="shared" si="858"/>
        <v>0</v>
      </c>
      <c r="X523" s="272">
        <f t="shared" si="859"/>
        <v>0</v>
      </c>
      <c r="Y523" s="272">
        <f>Y524</f>
        <v>0</v>
      </c>
      <c r="Z523" s="272">
        <f t="shared" ref="Z523:AA523" si="882">Z524</f>
        <v>0</v>
      </c>
      <c r="AA523" s="272">
        <f t="shared" si="882"/>
        <v>0</v>
      </c>
      <c r="AB523" s="272">
        <f t="shared" si="861"/>
        <v>555000</v>
      </c>
      <c r="AC523" s="272">
        <f t="shared" si="862"/>
        <v>0</v>
      </c>
      <c r="AD523" s="272">
        <f t="shared" si="863"/>
        <v>0</v>
      </c>
    </row>
    <row r="524" spans="1:30" s="269" customFormat="1" ht="26.4">
      <c r="A524" s="274" t="s">
        <v>96</v>
      </c>
      <c r="B524" s="287" t="s">
        <v>303</v>
      </c>
      <c r="C524" s="287" t="s">
        <v>20</v>
      </c>
      <c r="D524" s="287" t="s">
        <v>48</v>
      </c>
      <c r="E524" s="288" t="s">
        <v>80</v>
      </c>
      <c r="F524" s="288" t="s">
        <v>68</v>
      </c>
      <c r="G524" s="288" t="s">
        <v>140</v>
      </c>
      <c r="H524" s="267" t="s">
        <v>370</v>
      </c>
      <c r="I524" s="268" t="s">
        <v>93</v>
      </c>
      <c r="J524" s="272"/>
      <c r="K524" s="272"/>
      <c r="L524" s="272"/>
      <c r="M524" s="272">
        <f>M894</f>
        <v>555000</v>
      </c>
      <c r="N524" s="272">
        <f t="shared" ref="N524:O524" si="883">N894</f>
        <v>0</v>
      </c>
      <c r="O524" s="272">
        <f t="shared" si="883"/>
        <v>0</v>
      </c>
      <c r="P524" s="272">
        <f t="shared" si="823"/>
        <v>555000</v>
      </c>
      <c r="Q524" s="272">
        <f t="shared" si="824"/>
        <v>0</v>
      </c>
      <c r="R524" s="272">
        <f t="shared" si="825"/>
        <v>0</v>
      </c>
      <c r="S524" s="272">
        <f>S894</f>
        <v>0</v>
      </c>
      <c r="T524" s="272">
        <f t="shared" ref="T524:U524" si="884">T894</f>
        <v>0</v>
      </c>
      <c r="U524" s="272">
        <f t="shared" si="884"/>
        <v>0</v>
      </c>
      <c r="V524" s="272">
        <f t="shared" si="857"/>
        <v>555000</v>
      </c>
      <c r="W524" s="272">
        <f t="shared" si="858"/>
        <v>0</v>
      </c>
      <c r="X524" s="272">
        <f t="shared" si="859"/>
        <v>0</v>
      </c>
      <c r="Y524" s="272">
        <f>Y894</f>
        <v>0</v>
      </c>
      <c r="Z524" s="272">
        <f t="shared" ref="Z524:AA524" si="885">Z894</f>
        <v>0</v>
      </c>
      <c r="AA524" s="272">
        <f t="shared" si="885"/>
        <v>0</v>
      </c>
      <c r="AB524" s="272">
        <f t="shared" si="861"/>
        <v>555000</v>
      </c>
      <c r="AC524" s="272">
        <f t="shared" si="862"/>
        <v>0</v>
      </c>
      <c r="AD524" s="272">
        <f t="shared" si="863"/>
        <v>0</v>
      </c>
    </row>
    <row r="525" spans="1:30" s="269" customFormat="1">
      <c r="A525" s="274" t="s">
        <v>78</v>
      </c>
      <c r="B525" s="287" t="s">
        <v>303</v>
      </c>
      <c r="C525" s="287" t="s">
        <v>20</v>
      </c>
      <c r="D525" s="287" t="s">
        <v>48</v>
      </c>
      <c r="E525" s="288" t="s">
        <v>80</v>
      </c>
      <c r="F525" s="288" t="s">
        <v>68</v>
      </c>
      <c r="G525" s="288" t="s">
        <v>140</v>
      </c>
      <c r="H525" s="267" t="s">
        <v>370</v>
      </c>
      <c r="I525" s="268" t="s">
        <v>75</v>
      </c>
      <c r="J525" s="272">
        <f>J526</f>
        <v>80000</v>
      </c>
      <c r="K525" s="272">
        <f t="shared" ref="K525" si="886">K526</f>
        <v>80000</v>
      </c>
      <c r="L525" s="272">
        <f t="shared" ref="L525:O525" si="887">L526</f>
        <v>80000</v>
      </c>
      <c r="M525" s="272">
        <f t="shared" si="887"/>
        <v>0</v>
      </c>
      <c r="N525" s="272">
        <f t="shared" si="887"/>
        <v>0</v>
      </c>
      <c r="O525" s="272">
        <f t="shared" si="887"/>
        <v>0</v>
      </c>
      <c r="P525" s="272">
        <f t="shared" si="823"/>
        <v>80000</v>
      </c>
      <c r="Q525" s="272">
        <f t="shared" si="824"/>
        <v>80000</v>
      </c>
      <c r="R525" s="272">
        <f t="shared" si="825"/>
        <v>80000</v>
      </c>
      <c r="S525" s="272">
        <f t="shared" ref="S525:U525" si="888">S526</f>
        <v>0</v>
      </c>
      <c r="T525" s="272">
        <f t="shared" si="888"/>
        <v>0</v>
      </c>
      <c r="U525" s="272">
        <f t="shared" si="888"/>
        <v>0</v>
      </c>
      <c r="V525" s="272">
        <f t="shared" si="857"/>
        <v>80000</v>
      </c>
      <c r="W525" s="272">
        <f t="shared" si="858"/>
        <v>80000</v>
      </c>
      <c r="X525" s="272">
        <f t="shared" si="859"/>
        <v>80000</v>
      </c>
      <c r="Y525" s="272">
        <f t="shared" ref="Y525:AA525" si="889">Y526</f>
        <v>720000</v>
      </c>
      <c r="Z525" s="272">
        <f t="shared" si="889"/>
        <v>0</v>
      </c>
      <c r="AA525" s="272">
        <f t="shared" si="889"/>
        <v>0</v>
      </c>
      <c r="AB525" s="272">
        <f t="shared" si="861"/>
        <v>800000</v>
      </c>
      <c r="AC525" s="272">
        <f t="shared" si="862"/>
        <v>80000</v>
      </c>
      <c r="AD525" s="272">
        <f t="shared" si="863"/>
        <v>80000</v>
      </c>
    </row>
    <row r="526" spans="1:30" s="269" customFormat="1">
      <c r="A526" s="289" t="s">
        <v>118</v>
      </c>
      <c r="B526" s="287" t="s">
        <v>303</v>
      </c>
      <c r="C526" s="287" t="s">
        <v>20</v>
      </c>
      <c r="D526" s="287" t="s">
        <v>48</v>
      </c>
      <c r="E526" s="288" t="s">
        <v>80</v>
      </c>
      <c r="F526" s="288" t="s">
        <v>68</v>
      </c>
      <c r="G526" s="288" t="s">
        <v>140</v>
      </c>
      <c r="H526" s="267" t="s">
        <v>370</v>
      </c>
      <c r="I526" s="268" t="s">
        <v>117</v>
      </c>
      <c r="J526" s="272">
        <f>J896</f>
        <v>80000</v>
      </c>
      <c r="K526" s="272">
        <f t="shared" ref="K526:L526" si="890">K896</f>
        <v>80000</v>
      </c>
      <c r="L526" s="272">
        <f t="shared" si="890"/>
        <v>80000</v>
      </c>
      <c r="M526" s="272">
        <f t="shared" ref="M526:O526" si="891">M896</f>
        <v>0</v>
      </c>
      <c r="N526" s="272">
        <f t="shared" si="891"/>
        <v>0</v>
      </c>
      <c r="O526" s="272">
        <f t="shared" si="891"/>
        <v>0</v>
      </c>
      <c r="P526" s="272">
        <f t="shared" si="823"/>
        <v>80000</v>
      </c>
      <c r="Q526" s="272">
        <f t="shared" si="824"/>
        <v>80000</v>
      </c>
      <c r="R526" s="272">
        <f t="shared" si="825"/>
        <v>80000</v>
      </c>
      <c r="S526" s="272">
        <f t="shared" ref="S526:U526" si="892">S896</f>
        <v>0</v>
      </c>
      <c r="T526" s="272">
        <f t="shared" si="892"/>
        <v>0</v>
      </c>
      <c r="U526" s="272">
        <f t="shared" si="892"/>
        <v>0</v>
      </c>
      <c r="V526" s="272">
        <f t="shared" si="857"/>
        <v>80000</v>
      </c>
      <c r="W526" s="272">
        <f t="shared" si="858"/>
        <v>80000</v>
      </c>
      <c r="X526" s="272">
        <f t="shared" si="859"/>
        <v>80000</v>
      </c>
      <c r="Y526" s="272">
        <f t="shared" ref="Y526:AA526" si="893">Y896</f>
        <v>720000</v>
      </c>
      <c r="Z526" s="272">
        <f t="shared" si="893"/>
        <v>0</v>
      </c>
      <c r="AA526" s="272">
        <f t="shared" si="893"/>
        <v>0</v>
      </c>
      <c r="AB526" s="272">
        <f t="shared" si="861"/>
        <v>800000</v>
      </c>
      <c r="AC526" s="272">
        <f t="shared" si="862"/>
        <v>80000</v>
      </c>
      <c r="AD526" s="272">
        <f t="shared" si="863"/>
        <v>80000</v>
      </c>
    </row>
    <row r="527" spans="1:30">
      <c r="A527" s="9" t="s">
        <v>89</v>
      </c>
      <c r="B527" s="3" t="s">
        <v>303</v>
      </c>
      <c r="C527" s="3" t="s">
        <v>20</v>
      </c>
      <c r="D527" s="3" t="s">
        <v>48</v>
      </c>
      <c r="E527" s="1" t="s">
        <v>80</v>
      </c>
      <c r="F527" s="1" t="s">
        <v>68</v>
      </c>
      <c r="G527" s="1" t="s">
        <v>140</v>
      </c>
      <c r="H527" s="3" t="s">
        <v>162</v>
      </c>
      <c r="I527" s="16"/>
      <c r="J527" s="78">
        <f>J528+J530+J534</f>
        <v>71614000</v>
      </c>
      <c r="K527" s="78">
        <f t="shared" ref="K527:L527" si="894">K528+K530+K534</f>
        <v>74367200.640000001</v>
      </c>
      <c r="L527" s="78">
        <f t="shared" si="894"/>
        <v>75479778.25</v>
      </c>
      <c r="M527" s="78">
        <f t="shared" ref="M527:O527" si="895">M528+M530+M534</f>
        <v>108640</v>
      </c>
      <c r="N527" s="78">
        <f t="shared" si="895"/>
        <v>112985.59999999999</v>
      </c>
      <c r="O527" s="78">
        <f t="shared" si="895"/>
        <v>117505.03</v>
      </c>
      <c r="P527" s="78">
        <f t="shared" si="823"/>
        <v>71722640</v>
      </c>
      <c r="Q527" s="78">
        <f t="shared" si="824"/>
        <v>74480186.239999995</v>
      </c>
      <c r="R527" s="78">
        <f t="shared" si="825"/>
        <v>75597283.280000001</v>
      </c>
      <c r="S527" s="78">
        <f t="shared" ref="S527:U527" si="896">S528+S530+S534</f>
        <v>0</v>
      </c>
      <c r="T527" s="78">
        <f t="shared" si="896"/>
        <v>0</v>
      </c>
      <c r="U527" s="78">
        <f t="shared" si="896"/>
        <v>0</v>
      </c>
      <c r="V527" s="78">
        <f t="shared" si="857"/>
        <v>71722640</v>
      </c>
      <c r="W527" s="78">
        <f t="shared" si="858"/>
        <v>74480186.239999995</v>
      </c>
      <c r="X527" s="78">
        <f t="shared" si="859"/>
        <v>75597283.280000001</v>
      </c>
      <c r="Y527" s="78">
        <f>Y528+Y530+Y534+Y532</f>
        <v>0</v>
      </c>
      <c r="Z527" s="78">
        <f t="shared" ref="Z527:AA527" si="897">Z528+Z530+Z534+Z532</f>
        <v>0</v>
      </c>
      <c r="AA527" s="78">
        <f t="shared" si="897"/>
        <v>0</v>
      </c>
      <c r="AB527" s="78">
        <f t="shared" si="861"/>
        <v>71722640</v>
      </c>
      <c r="AC527" s="78">
        <f t="shared" si="862"/>
        <v>74480186.239999995</v>
      </c>
      <c r="AD527" s="78">
        <f t="shared" si="863"/>
        <v>75597283.280000001</v>
      </c>
    </row>
    <row r="528" spans="1:30" ht="39.6">
      <c r="A528" s="168" t="s">
        <v>94</v>
      </c>
      <c r="B528" s="3" t="s">
        <v>303</v>
      </c>
      <c r="C528" s="3" t="s">
        <v>20</v>
      </c>
      <c r="D528" s="3" t="s">
        <v>48</v>
      </c>
      <c r="E528" s="1" t="s">
        <v>80</v>
      </c>
      <c r="F528" s="1" t="s">
        <v>68</v>
      </c>
      <c r="G528" s="1" t="s">
        <v>140</v>
      </c>
      <c r="H528" s="3" t="s">
        <v>162</v>
      </c>
      <c r="I528" s="16" t="s">
        <v>90</v>
      </c>
      <c r="J528" s="78">
        <f>J529</f>
        <v>56419000</v>
      </c>
      <c r="K528" s="78">
        <f t="shared" ref="K528:O528" si="898">K529</f>
        <v>58663680.640000001</v>
      </c>
      <c r="L528" s="78">
        <f t="shared" si="898"/>
        <v>59247397.450000003</v>
      </c>
      <c r="M528" s="78">
        <f t="shared" si="898"/>
        <v>0</v>
      </c>
      <c r="N528" s="78">
        <f t="shared" si="898"/>
        <v>0</v>
      </c>
      <c r="O528" s="78">
        <f t="shared" si="898"/>
        <v>0</v>
      </c>
      <c r="P528" s="78">
        <f t="shared" si="823"/>
        <v>56419000</v>
      </c>
      <c r="Q528" s="78">
        <f t="shared" si="824"/>
        <v>58663680.640000001</v>
      </c>
      <c r="R528" s="78">
        <f t="shared" si="825"/>
        <v>59247397.450000003</v>
      </c>
      <c r="S528" s="78">
        <f t="shared" ref="S528:U528" si="899">S529</f>
        <v>0</v>
      </c>
      <c r="T528" s="78">
        <f t="shared" si="899"/>
        <v>0</v>
      </c>
      <c r="U528" s="78">
        <f t="shared" si="899"/>
        <v>0</v>
      </c>
      <c r="V528" s="78">
        <f t="shared" si="857"/>
        <v>56419000</v>
      </c>
      <c r="W528" s="78">
        <f t="shared" si="858"/>
        <v>58663680.640000001</v>
      </c>
      <c r="X528" s="78">
        <f t="shared" si="859"/>
        <v>59247397.450000003</v>
      </c>
      <c r="Y528" s="78">
        <f t="shared" ref="Y528:AA528" si="900">Y529</f>
        <v>-210253</v>
      </c>
      <c r="Z528" s="78">
        <f t="shared" si="900"/>
        <v>0</v>
      </c>
      <c r="AA528" s="78">
        <f t="shared" si="900"/>
        <v>0</v>
      </c>
      <c r="AB528" s="78">
        <f t="shared" si="861"/>
        <v>56208747</v>
      </c>
      <c r="AC528" s="78">
        <f t="shared" si="862"/>
        <v>58663680.640000001</v>
      </c>
      <c r="AD528" s="78">
        <f t="shared" si="863"/>
        <v>59247397.450000003</v>
      </c>
    </row>
    <row r="529" spans="1:30">
      <c r="A529" s="168" t="s">
        <v>95</v>
      </c>
      <c r="B529" s="3" t="s">
        <v>303</v>
      </c>
      <c r="C529" s="3" t="s">
        <v>20</v>
      </c>
      <c r="D529" s="3" t="s">
        <v>48</v>
      </c>
      <c r="E529" s="1" t="s">
        <v>80</v>
      </c>
      <c r="F529" s="1" t="s">
        <v>68</v>
      </c>
      <c r="G529" s="1" t="s">
        <v>140</v>
      </c>
      <c r="H529" s="3" t="s">
        <v>162</v>
      </c>
      <c r="I529" s="16" t="s">
        <v>91</v>
      </c>
      <c r="J529" s="78">
        <f>J1616</f>
        <v>56419000</v>
      </c>
      <c r="K529" s="78">
        <f t="shared" ref="K529:L529" si="901">K1616</f>
        <v>58663680.640000001</v>
      </c>
      <c r="L529" s="78">
        <f t="shared" si="901"/>
        <v>59247397.450000003</v>
      </c>
      <c r="M529" s="78">
        <f t="shared" ref="M529:O529" si="902">M1616</f>
        <v>0</v>
      </c>
      <c r="N529" s="78">
        <f t="shared" si="902"/>
        <v>0</v>
      </c>
      <c r="O529" s="78">
        <f t="shared" si="902"/>
        <v>0</v>
      </c>
      <c r="P529" s="78">
        <f t="shared" si="823"/>
        <v>56419000</v>
      </c>
      <c r="Q529" s="78">
        <f t="shared" si="824"/>
        <v>58663680.640000001</v>
      </c>
      <c r="R529" s="78">
        <f t="shared" si="825"/>
        <v>59247397.450000003</v>
      </c>
      <c r="S529" s="78">
        <f t="shared" ref="S529:U529" si="903">S1616</f>
        <v>0</v>
      </c>
      <c r="T529" s="78">
        <f t="shared" si="903"/>
        <v>0</v>
      </c>
      <c r="U529" s="78">
        <f t="shared" si="903"/>
        <v>0</v>
      </c>
      <c r="V529" s="78">
        <f t="shared" si="857"/>
        <v>56419000</v>
      </c>
      <c r="W529" s="78">
        <f t="shared" si="858"/>
        <v>58663680.640000001</v>
      </c>
      <c r="X529" s="78">
        <f t="shared" si="859"/>
        <v>59247397.450000003</v>
      </c>
      <c r="Y529" s="78">
        <f t="shared" ref="Y529:AA529" si="904">Y1616</f>
        <v>-210253</v>
      </c>
      <c r="Z529" s="78">
        <f t="shared" si="904"/>
        <v>0</v>
      </c>
      <c r="AA529" s="78">
        <f t="shared" si="904"/>
        <v>0</v>
      </c>
      <c r="AB529" s="78">
        <f t="shared" si="861"/>
        <v>56208747</v>
      </c>
      <c r="AC529" s="78">
        <f t="shared" si="862"/>
        <v>58663680.640000001</v>
      </c>
      <c r="AD529" s="78">
        <f t="shared" si="863"/>
        <v>59247397.450000003</v>
      </c>
    </row>
    <row r="530" spans="1:30" ht="26.4">
      <c r="A530" s="169" t="s">
        <v>222</v>
      </c>
      <c r="B530" s="3" t="s">
        <v>303</v>
      </c>
      <c r="C530" s="3" t="s">
        <v>20</v>
      </c>
      <c r="D530" s="3" t="s">
        <v>48</v>
      </c>
      <c r="E530" s="1" t="s">
        <v>80</v>
      </c>
      <c r="F530" s="1" t="s">
        <v>68</v>
      </c>
      <c r="G530" s="1" t="s">
        <v>140</v>
      </c>
      <c r="H530" s="3" t="s">
        <v>162</v>
      </c>
      <c r="I530" s="16" t="s">
        <v>92</v>
      </c>
      <c r="J530" s="78">
        <f>J531</f>
        <v>15151000</v>
      </c>
      <c r="K530" s="78">
        <f t="shared" ref="K530:O530" si="905">K531</f>
        <v>15659520</v>
      </c>
      <c r="L530" s="78">
        <f t="shared" si="905"/>
        <v>16188380.800000001</v>
      </c>
      <c r="M530" s="78">
        <f t="shared" si="905"/>
        <v>108640</v>
      </c>
      <c r="N530" s="78">
        <f t="shared" si="905"/>
        <v>112985.59999999999</v>
      </c>
      <c r="O530" s="78">
        <f t="shared" si="905"/>
        <v>117505.03</v>
      </c>
      <c r="P530" s="78">
        <f t="shared" si="823"/>
        <v>15259640</v>
      </c>
      <c r="Q530" s="78">
        <f t="shared" si="824"/>
        <v>15772505.6</v>
      </c>
      <c r="R530" s="78">
        <f t="shared" si="825"/>
        <v>16305885.83</v>
      </c>
      <c r="S530" s="78">
        <f t="shared" ref="S530:U530" si="906">S531</f>
        <v>0</v>
      </c>
      <c r="T530" s="78">
        <f t="shared" si="906"/>
        <v>0</v>
      </c>
      <c r="U530" s="78">
        <f t="shared" si="906"/>
        <v>0</v>
      </c>
      <c r="V530" s="78">
        <f t="shared" si="857"/>
        <v>15259640</v>
      </c>
      <c r="W530" s="78">
        <f t="shared" si="858"/>
        <v>15772505.6</v>
      </c>
      <c r="X530" s="78">
        <f t="shared" si="859"/>
        <v>16305885.83</v>
      </c>
      <c r="Y530" s="78">
        <f t="shared" ref="Y530:AA530" si="907">Y531</f>
        <v>0</v>
      </c>
      <c r="Z530" s="78">
        <f t="shared" si="907"/>
        <v>0</v>
      </c>
      <c r="AA530" s="78">
        <f t="shared" si="907"/>
        <v>0</v>
      </c>
      <c r="AB530" s="78">
        <f t="shared" si="861"/>
        <v>15259640</v>
      </c>
      <c r="AC530" s="78">
        <f t="shared" si="862"/>
        <v>15772505.6</v>
      </c>
      <c r="AD530" s="78">
        <f t="shared" si="863"/>
        <v>16305885.83</v>
      </c>
    </row>
    <row r="531" spans="1:30" ht="26.4">
      <c r="A531" s="168" t="s">
        <v>96</v>
      </c>
      <c r="B531" s="3" t="s">
        <v>303</v>
      </c>
      <c r="C531" s="3" t="s">
        <v>20</v>
      </c>
      <c r="D531" s="3" t="s">
        <v>48</v>
      </c>
      <c r="E531" s="1" t="s">
        <v>80</v>
      </c>
      <c r="F531" s="1" t="s">
        <v>68</v>
      </c>
      <c r="G531" s="1" t="s">
        <v>140</v>
      </c>
      <c r="H531" s="3" t="s">
        <v>162</v>
      </c>
      <c r="I531" s="16" t="s">
        <v>93</v>
      </c>
      <c r="J531" s="78">
        <f>J1618</f>
        <v>15151000</v>
      </c>
      <c r="K531" s="78">
        <f t="shared" ref="K531:L531" si="908">K1618</f>
        <v>15659520</v>
      </c>
      <c r="L531" s="78">
        <f t="shared" si="908"/>
        <v>16188380.800000001</v>
      </c>
      <c r="M531" s="78">
        <f t="shared" ref="M531:O531" si="909">M1618</f>
        <v>108640</v>
      </c>
      <c r="N531" s="78">
        <f t="shared" si="909"/>
        <v>112985.59999999999</v>
      </c>
      <c r="O531" s="78">
        <f t="shared" si="909"/>
        <v>117505.03</v>
      </c>
      <c r="P531" s="78">
        <f t="shared" si="823"/>
        <v>15259640</v>
      </c>
      <c r="Q531" s="78">
        <f t="shared" si="824"/>
        <v>15772505.6</v>
      </c>
      <c r="R531" s="78">
        <f t="shared" si="825"/>
        <v>16305885.83</v>
      </c>
      <c r="S531" s="78">
        <f t="shared" ref="S531:U531" si="910">S1618</f>
        <v>0</v>
      </c>
      <c r="T531" s="78">
        <f t="shared" si="910"/>
        <v>0</v>
      </c>
      <c r="U531" s="78">
        <f t="shared" si="910"/>
        <v>0</v>
      </c>
      <c r="V531" s="78">
        <f t="shared" si="857"/>
        <v>15259640</v>
      </c>
      <c r="W531" s="78">
        <f t="shared" si="858"/>
        <v>15772505.6</v>
      </c>
      <c r="X531" s="78">
        <f t="shared" si="859"/>
        <v>16305885.83</v>
      </c>
      <c r="Y531" s="78">
        <f t="shared" ref="Y531:AA531" si="911">Y1618</f>
        <v>0</v>
      </c>
      <c r="Z531" s="78">
        <f t="shared" si="911"/>
        <v>0</v>
      </c>
      <c r="AA531" s="78">
        <f t="shared" si="911"/>
        <v>0</v>
      </c>
      <c r="AB531" s="78">
        <f t="shared" si="861"/>
        <v>15259640</v>
      </c>
      <c r="AC531" s="78">
        <f t="shared" si="862"/>
        <v>15772505.6</v>
      </c>
      <c r="AD531" s="78">
        <f t="shared" si="863"/>
        <v>16305885.83</v>
      </c>
    </row>
    <row r="532" spans="1:30" s="269" customFormat="1">
      <c r="A532" s="286" t="s">
        <v>98</v>
      </c>
      <c r="B532" s="350" t="s">
        <v>303</v>
      </c>
      <c r="C532" s="350" t="s">
        <v>20</v>
      </c>
      <c r="D532" s="350" t="s">
        <v>48</v>
      </c>
      <c r="E532" s="267" t="s">
        <v>80</v>
      </c>
      <c r="F532" s="267" t="s">
        <v>68</v>
      </c>
      <c r="G532" s="267" t="s">
        <v>140</v>
      </c>
      <c r="H532" s="350" t="s">
        <v>162</v>
      </c>
      <c r="I532" s="351" t="s">
        <v>97</v>
      </c>
      <c r="J532" s="270"/>
      <c r="K532" s="270"/>
      <c r="L532" s="270"/>
      <c r="M532" s="270"/>
      <c r="N532" s="270"/>
      <c r="O532" s="270"/>
      <c r="P532" s="270"/>
      <c r="Q532" s="270"/>
      <c r="R532" s="270"/>
      <c r="S532" s="270"/>
      <c r="T532" s="270"/>
      <c r="U532" s="270"/>
      <c r="V532" s="270"/>
      <c r="W532" s="270"/>
      <c r="X532" s="270"/>
      <c r="Y532" s="270">
        <f>Y533</f>
        <v>210253</v>
      </c>
      <c r="Z532" s="270">
        <f t="shared" ref="Z532" si="912">Z533</f>
        <v>0</v>
      </c>
      <c r="AA532" s="270">
        <f t="shared" ref="AA532" si="913">AA533</f>
        <v>0</v>
      </c>
      <c r="AB532" s="270">
        <f t="shared" si="861"/>
        <v>210253</v>
      </c>
      <c r="AC532" s="270">
        <f t="shared" si="862"/>
        <v>0</v>
      </c>
      <c r="AD532" s="270">
        <f t="shared" si="863"/>
        <v>0</v>
      </c>
    </row>
    <row r="533" spans="1:30" s="269" customFormat="1" ht="26.4">
      <c r="A533" s="286" t="s">
        <v>104</v>
      </c>
      <c r="B533" s="350" t="s">
        <v>303</v>
      </c>
      <c r="C533" s="350" t="s">
        <v>20</v>
      </c>
      <c r="D533" s="350" t="s">
        <v>48</v>
      </c>
      <c r="E533" s="267" t="s">
        <v>80</v>
      </c>
      <c r="F533" s="267" t="s">
        <v>68</v>
      </c>
      <c r="G533" s="267" t="s">
        <v>140</v>
      </c>
      <c r="H533" s="350" t="s">
        <v>162</v>
      </c>
      <c r="I533" s="351" t="s">
        <v>105</v>
      </c>
      <c r="J533" s="270"/>
      <c r="K533" s="270"/>
      <c r="L533" s="270"/>
      <c r="M533" s="270"/>
      <c r="N533" s="270"/>
      <c r="O533" s="270"/>
      <c r="P533" s="270"/>
      <c r="Q533" s="270"/>
      <c r="R533" s="270"/>
      <c r="S533" s="270"/>
      <c r="T533" s="270"/>
      <c r="U533" s="270"/>
      <c r="V533" s="270"/>
      <c r="W533" s="270"/>
      <c r="X533" s="270"/>
      <c r="Y533" s="270">
        <f>Y1620</f>
        <v>210253</v>
      </c>
      <c r="Z533" s="270">
        <f t="shared" ref="Z533:AA533" si="914">Z1620</f>
        <v>0</v>
      </c>
      <c r="AA533" s="270">
        <f t="shared" si="914"/>
        <v>0</v>
      </c>
      <c r="AB533" s="270">
        <f t="shared" si="861"/>
        <v>210253</v>
      </c>
      <c r="AC533" s="270">
        <f t="shared" si="862"/>
        <v>0</v>
      </c>
      <c r="AD533" s="270">
        <f t="shared" si="863"/>
        <v>0</v>
      </c>
    </row>
    <row r="534" spans="1:30">
      <c r="A534" s="168" t="s">
        <v>78</v>
      </c>
      <c r="B534" s="3" t="s">
        <v>303</v>
      </c>
      <c r="C534" s="3" t="s">
        <v>20</v>
      </c>
      <c r="D534" s="3" t="s">
        <v>48</v>
      </c>
      <c r="E534" s="1" t="s">
        <v>80</v>
      </c>
      <c r="F534" s="1" t="s">
        <v>68</v>
      </c>
      <c r="G534" s="1" t="s">
        <v>140</v>
      </c>
      <c r="H534" s="3" t="s">
        <v>162</v>
      </c>
      <c r="I534" s="16" t="s">
        <v>75</v>
      </c>
      <c r="J534" s="78">
        <f>J535</f>
        <v>44000</v>
      </c>
      <c r="K534" s="78">
        <f t="shared" ref="K534:O534" si="915">K535</f>
        <v>44000</v>
      </c>
      <c r="L534" s="78">
        <f t="shared" si="915"/>
        <v>44000</v>
      </c>
      <c r="M534" s="78">
        <f t="shared" si="915"/>
        <v>0</v>
      </c>
      <c r="N534" s="78">
        <f t="shared" si="915"/>
        <v>0</v>
      </c>
      <c r="O534" s="78">
        <f t="shared" si="915"/>
        <v>0</v>
      </c>
      <c r="P534" s="78">
        <f t="shared" si="823"/>
        <v>44000</v>
      </c>
      <c r="Q534" s="78">
        <f t="shared" si="824"/>
        <v>44000</v>
      </c>
      <c r="R534" s="78">
        <f t="shared" si="825"/>
        <v>44000</v>
      </c>
      <c r="S534" s="78">
        <f t="shared" ref="S534:U534" si="916">S535</f>
        <v>0</v>
      </c>
      <c r="T534" s="78">
        <f t="shared" si="916"/>
        <v>0</v>
      </c>
      <c r="U534" s="78">
        <f t="shared" si="916"/>
        <v>0</v>
      </c>
      <c r="V534" s="78">
        <f t="shared" ref="V534:X535" si="917">P534+S534</f>
        <v>44000</v>
      </c>
      <c r="W534" s="78">
        <f t="shared" si="917"/>
        <v>44000</v>
      </c>
      <c r="X534" s="78">
        <f t="shared" si="917"/>
        <v>44000</v>
      </c>
      <c r="Y534" s="78">
        <f t="shared" ref="Y534:AA534" si="918">Y535</f>
        <v>0</v>
      </c>
      <c r="Z534" s="78">
        <f t="shared" si="918"/>
        <v>0</v>
      </c>
      <c r="AA534" s="78">
        <f t="shared" si="918"/>
        <v>0</v>
      </c>
      <c r="AB534" s="78">
        <f t="shared" si="861"/>
        <v>44000</v>
      </c>
      <c r="AC534" s="78">
        <f t="shared" si="862"/>
        <v>44000</v>
      </c>
      <c r="AD534" s="78">
        <f t="shared" si="863"/>
        <v>44000</v>
      </c>
    </row>
    <row r="535" spans="1:30">
      <c r="A535" s="170" t="s">
        <v>118</v>
      </c>
      <c r="B535" s="3" t="s">
        <v>303</v>
      </c>
      <c r="C535" s="3" t="s">
        <v>20</v>
      </c>
      <c r="D535" s="3" t="s">
        <v>48</v>
      </c>
      <c r="E535" s="1" t="s">
        <v>80</v>
      </c>
      <c r="F535" s="1" t="s">
        <v>68</v>
      </c>
      <c r="G535" s="1" t="s">
        <v>140</v>
      </c>
      <c r="H535" s="3" t="s">
        <v>162</v>
      </c>
      <c r="I535" s="16" t="s">
        <v>117</v>
      </c>
      <c r="J535" s="78">
        <f>J1622</f>
        <v>44000</v>
      </c>
      <c r="K535" s="78">
        <f t="shared" ref="K535:L535" si="919">K1622</f>
        <v>44000</v>
      </c>
      <c r="L535" s="78">
        <f t="shared" si="919"/>
        <v>44000</v>
      </c>
      <c r="M535" s="78">
        <f t="shared" ref="M535:O535" si="920">M1622</f>
        <v>0</v>
      </c>
      <c r="N535" s="78">
        <f t="shared" si="920"/>
        <v>0</v>
      </c>
      <c r="O535" s="78">
        <f t="shared" si="920"/>
        <v>0</v>
      </c>
      <c r="P535" s="78">
        <f t="shared" si="823"/>
        <v>44000</v>
      </c>
      <c r="Q535" s="78">
        <f t="shared" si="824"/>
        <v>44000</v>
      </c>
      <c r="R535" s="78">
        <f t="shared" si="825"/>
        <v>44000</v>
      </c>
      <c r="S535" s="78">
        <f t="shared" ref="S535:U535" si="921">S1622</f>
        <v>0</v>
      </c>
      <c r="T535" s="78">
        <f t="shared" si="921"/>
        <v>0</v>
      </c>
      <c r="U535" s="78">
        <f t="shared" si="921"/>
        <v>0</v>
      </c>
      <c r="V535" s="78">
        <f t="shared" si="917"/>
        <v>44000</v>
      </c>
      <c r="W535" s="78">
        <f t="shared" si="917"/>
        <v>44000</v>
      </c>
      <c r="X535" s="78">
        <f t="shared" si="917"/>
        <v>44000</v>
      </c>
      <c r="Y535" s="78">
        <f t="shared" ref="Y535:AA535" si="922">Y1622</f>
        <v>0</v>
      </c>
      <c r="Z535" s="78">
        <f t="shared" si="922"/>
        <v>0</v>
      </c>
      <c r="AA535" s="78">
        <f t="shared" si="922"/>
        <v>0</v>
      </c>
      <c r="AB535" s="78">
        <f t="shared" si="861"/>
        <v>44000</v>
      </c>
      <c r="AC535" s="78">
        <f t="shared" si="862"/>
        <v>44000</v>
      </c>
      <c r="AD535" s="78">
        <f t="shared" si="863"/>
        <v>44000</v>
      </c>
    </row>
    <row r="536" spans="1:30" s="269" customFormat="1">
      <c r="A536" s="286" t="s">
        <v>255</v>
      </c>
      <c r="B536" s="287" t="s">
        <v>303</v>
      </c>
      <c r="C536" s="287" t="s">
        <v>20</v>
      </c>
      <c r="D536" s="287" t="s">
        <v>48</v>
      </c>
      <c r="E536" s="288" t="s">
        <v>80</v>
      </c>
      <c r="F536" s="288" t="s">
        <v>68</v>
      </c>
      <c r="G536" s="288" t="s">
        <v>140</v>
      </c>
      <c r="H536" s="267" t="s">
        <v>169</v>
      </c>
      <c r="I536" s="268"/>
      <c r="J536" s="272"/>
      <c r="K536" s="272"/>
      <c r="L536" s="272"/>
      <c r="M536" s="272"/>
      <c r="N536" s="272"/>
      <c r="O536" s="272"/>
      <c r="P536" s="272"/>
      <c r="Q536" s="272"/>
      <c r="R536" s="272"/>
      <c r="S536" s="272"/>
      <c r="T536" s="272"/>
      <c r="U536" s="272"/>
      <c r="V536" s="272"/>
      <c r="W536" s="272"/>
      <c r="X536" s="272"/>
      <c r="Y536" s="272">
        <f>Y537</f>
        <v>5977.4</v>
      </c>
      <c r="Z536" s="272">
        <f t="shared" ref="Z536:AA536" si="923">Z537</f>
        <v>0</v>
      </c>
      <c r="AA536" s="272">
        <f t="shared" si="923"/>
        <v>0</v>
      </c>
      <c r="AB536" s="272">
        <f t="shared" si="861"/>
        <v>5977.4</v>
      </c>
      <c r="AC536" s="272">
        <f t="shared" si="862"/>
        <v>0</v>
      </c>
      <c r="AD536" s="272">
        <f t="shared" si="863"/>
        <v>0</v>
      </c>
    </row>
    <row r="537" spans="1:30" s="269" customFormat="1" ht="26.4">
      <c r="A537" s="273" t="s">
        <v>222</v>
      </c>
      <c r="B537" s="287" t="s">
        <v>303</v>
      </c>
      <c r="C537" s="287" t="s">
        <v>20</v>
      </c>
      <c r="D537" s="287" t="s">
        <v>48</v>
      </c>
      <c r="E537" s="288" t="s">
        <v>80</v>
      </c>
      <c r="F537" s="288" t="s">
        <v>68</v>
      </c>
      <c r="G537" s="288" t="s">
        <v>140</v>
      </c>
      <c r="H537" s="267" t="s">
        <v>169</v>
      </c>
      <c r="I537" s="268" t="s">
        <v>92</v>
      </c>
      <c r="J537" s="272"/>
      <c r="K537" s="272"/>
      <c r="L537" s="272"/>
      <c r="M537" s="272"/>
      <c r="N537" s="272"/>
      <c r="O537" s="272"/>
      <c r="P537" s="272"/>
      <c r="Q537" s="272"/>
      <c r="R537" s="272"/>
      <c r="S537" s="272"/>
      <c r="T537" s="272"/>
      <c r="U537" s="272"/>
      <c r="V537" s="272"/>
      <c r="W537" s="272"/>
      <c r="X537" s="272"/>
      <c r="Y537" s="272">
        <f>Y538</f>
        <v>5977.4</v>
      </c>
      <c r="Z537" s="272">
        <f t="shared" ref="Z537:AA537" si="924">Z538</f>
        <v>0</v>
      </c>
      <c r="AA537" s="272">
        <f t="shared" si="924"/>
        <v>0</v>
      </c>
      <c r="AB537" s="272">
        <f t="shared" si="861"/>
        <v>5977.4</v>
      </c>
      <c r="AC537" s="272">
        <f t="shared" si="862"/>
        <v>0</v>
      </c>
      <c r="AD537" s="272">
        <f t="shared" si="863"/>
        <v>0</v>
      </c>
    </row>
    <row r="538" spans="1:30" s="269" customFormat="1" ht="26.4">
      <c r="A538" s="274" t="s">
        <v>96</v>
      </c>
      <c r="B538" s="287" t="s">
        <v>303</v>
      </c>
      <c r="C538" s="287" t="s">
        <v>20</v>
      </c>
      <c r="D538" s="287" t="s">
        <v>48</v>
      </c>
      <c r="E538" s="288" t="s">
        <v>80</v>
      </c>
      <c r="F538" s="288" t="s">
        <v>68</v>
      </c>
      <c r="G538" s="288" t="s">
        <v>140</v>
      </c>
      <c r="H538" s="267" t="s">
        <v>169</v>
      </c>
      <c r="I538" s="268" t="s">
        <v>93</v>
      </c>
      <c r="J538" s="272"/>
      <c r="K538" s="272"/>
      <c r="L538" s="272"/>
      <c r="M538" s="272"/>
      <c r="N538" s="272"/>
      <c r="O538" s="272"/>
      <c r="P538" s="272"/>
      <c r="Q538" s="272"/>
      <c r="R538" s="272"/>
      <c r="S538" s="272"/>
      <c r="T538" s="272"/>
      <c r="U538" s="272"/>
      <c r="V538" s="272"/>
      <c r="W538" s="272"/>
      <c r="X538" s="272"/>
      <c r="Y538" s="272">
        <f>Y1462</f>
        <v>5977.4</v>
      </c>
      <c r="Z538" s="272">
        <f t="shared" ref="Z538:AA538" si="925">Z1462</f>
        <v>0</v>
      </c>
      <c r="AA538" s="272">
        <f t="shared" si="925"/>
        <v>0</v>
      </c>
      <c r="AB538" s="272">
        <f t="shared" si="861"/>
        <v>5977.4</v>
      </c>
      <c r="AC538" s="272">
        <f t="shared" si="862"/>
        <v>0</v>
      </c>
      <c r="AD538" s="272">
        <f t="shared" si="863"/>
        <v>0</v>
      </c>
    </row>
    <row r="539" spans="1:30">
      <c r="A539" s="170"/>
      <c r="B539" s="3"/>
      <c r="C539" s="3"/>
      <c r="D539" s="3"/>
      <c r="E539" s="1"/>
      <c r="F539" s="1"/>
      <c r="G539" s="1"/>
      <c r="H539" s="3"/>
      <c r="I539" s="16"/>
      <c r="J539" s="78"/>
      <c r="K539" s="78"/>
      <c r="L539" s="78"/>
      <c r="M539" s="78"/>
      <c r="N539" s="78"/>
      <c r="O539" s="78"/>
      <c r="P539" s="78"/>
      <c r="Q539" s="78"/>
      <c r="R539" s="78"/>
      <c r="S539" s="78"/>
      <c r="T539" s="78"/>
      <c r="U539" s="78"/>
      <c r="V539" s="78"/>
      <c r="W539" s="78"/>
      <c r="X539" s="78"/>
      <c r="Y539" s="78"/>
      <c r="Z539" s="78"/>
      <c r="AA539" s="78"/>
      <c r="AB539" s="78"/>
      <c r="AC539" s="78"/>
      <c r="AD539" s="78"/>
    </row>
    <row r="540" spans="1:30" ht="15.6">
      <c r="A540" s="171" t="s">
        <v>53</v>
      </c>
      <c r="B540" s="24" t="s">
        <v>303</v>
      </c>
      <c r="C540" s="24" t="s">
        <v>17</v>
      </c>
      <c r="D540" s="1"/>
      <c r="E540" s="1"/>
      <c r="F540" s="1"/>
      <c r="G540" s="1"/>
      <c r="H540" s="1"/>
      <c r="I540" s="13"/>
      <c r="J540" s="96">
        <f>J541</f>
        <v>852607.80000000016</v>
      </c>
      <c r="K540" s="96">
        <f t="shared" ref="K540:O542" si="926">K541</f>
        <v>938041.53</v>
      </c>
      <c r="L540" s="96">
        <f t="shared" si="926"/>
        <v>973390.26</v>
      </c>
      <c r="M540" s="96">
        <f t="shared" si="926"/>
        <v>11601.999999999971</v>
      </c>
      <c r="N540" s="96">
        <f t="shared" si="926"/>
        <v>8554.66</v>
      </c>
      <c r="O540" s="96">
        <f t="shared" si="926"/>
        <v>8950.59</v>
      </c>
      <c r="P540" s="96">
        <f t="shared" si="823"/>
        <v>864209.80000000016</v>
      </c>
      <c r="Q540" s="96">
        <f t="shared" si="824"/>
        <v>946596.19000000006</v>
      </c>
      <c r="R540" s="96">
        <f t="shared" si="825"/>
        <v>982340.85</v>
      </c>
      <c r="S540" s="96">
        <f t="shared" ref="S540:U542" si="927">S541</f>
        <v>0</v>
      </c>
      <c r="T540" s="96">
        <f t="shared" si="927"/>
        <v>0</v>
      </c>
      <c r="U540" s="96">
        <f t="shared" si="927"/>
        <v>0</v>
      </c>
      <c r="V540" s="96">
        <f t="shared" ref="V540:X547" si="928">P540+S540</f>
        <v>864209.80000000016</v>
      </c>
      <c r="W540" s="96">
        <f t="shared" si="928"/>
        <v>946596.19000000006</v>
      </c>
      <c r="X540" s="96">
        <f t="shared" si="928"/>
        <v>982340.85</v>
      </c>
      <c r="Y540" s="96">
        <f t="shared" ref="Y540:AA542" si="929">Y541</f>
        <v>0</v>
      </c>
      <c r="Z540" s="96">
        <f t="shared" si="929"/>
        <v>0</v>
      </c>
      <c r="AA540" s="96">
        <f t="shared" si="929"/>
        <v>0</v>
      </c>
      <c r="AB540" s="96">
        <f t="shared" ref="AB540:AB547" si="930">V540+Y540</f>
        <v>864209.80000000016</v>
      </c>
      <c r="AC540" s="96">
        <f t="shared" ref="AC540:AC547" si="931">W540+Z540</f>
        <v>946596.19000000006</v>
      </c>
      <c r="AD540" s="96">
        <f t="shared" ref="AD540:AD547" si="932">X540+AA540</f>
        <v>982340.85</v>
      </c>
    </row>
    <row r="541" spans="1:30">
      <c r="A541" s="172" t="s">
        <v>54</v>
      </c>
      <c r="B541" s="15" t="s">
        <v>303</v>
      </c>
      <c r="C541" s="15" t="s">
        <v>17</v>
      </c>
      <c r="D541" s="15" t="s">
        <v>13</v>
      </c>
      <c r="E541" s="15"/>
      <c r="F541" s="15"/>
      <c r="G541" s="15"/>
      <c r="H541" s="15"/>
      <c r="I541" s="25"/>
      <c r="J541" s="97">
        <f>J542</f>
        <v>852607.80000000016</v>
      </c>
      <c r="K541" s="97">
        <f t="shared" si="926"/>
        <v>938041.53</v>
      </c>
      <c r="L541" s="97">
        <f t="shared" si="926"/>
        <v>973390.26</v>
      </c>
      <c r="M541" s="97">
        <f t="shared" si="926"/>
        <v>11601.999999999971</v>
      </c>
      <c r="N541" s="97">
        <f t="shared" si="926"/>
        <v>8554.66</v>
      </c>
      <c r="O541" s="97">
        <f t="shared" si="926"/>
        <v>8950.59</v>
      </c>
      <c r="P541" s="97">
        <f t="shared" si="823"/>
        <v>864209.80000000016</v>
      </c>
      <c r="Q541" s="97">
        <f t="shared" si="824"/>
        <v>946596.19000000006</v>
      </c>
      <c r="R541" s="97">
        <f t="shared" si="825"/>
        <v>982340.85</v>
      </c>
      <c r="S541" s="97">
        <f t="shared" si="927"/>
        <v>0</v>
      </c>
      <c r="T541" s="97">
        <f t="shared" si="927"/>
        <v>0</v>
      </c>
      <c r="U541" s="97">
        <f t="shared" si="927"/>
        <v>0</v>
      </c>
      <c r="V541" s="97">
        <f t="shared" si="928"/>
        <v>864209.80000000016</v>
      </c>
      <c r="W541" s="97">
        <f t="shared" si="928"/>
        <v>946596.19000000006</v>
      </c>
      <c r="X541" s="97">
        <f t="shared" si="928"/>
        <v>982340.85</v>
      </c>
      <c r="Y541" s="97">
        <f t="shared" si="929"/>
        <v>0</v>
      </c>
      <c r="Z541" s="97">
        <f t="shared" si="929"/>
        <v>0</v>
      </c>
      <c r="AA541" s="97">
        <f t="shared" si="929"/>
        <v>0</v>
      </c>
      <c r="AB541" s="97">
        <f t="shared" si="930"/>
        <v>864209.80000000016</v>
      </c>
      <c r="AC541" s="97">
        <f t="shared" si="931"/>
        <v>946596.19000000006</v>
      </c>
      <c r="AD541" s="97">
        <f t="shared" si="932"/>
        <v>982340.85</v>
      </c>
    </row>
    <row r="542" spans="1:30">
      <c r="A542" s="9" t="s">
        <v>81</v>
      </c>
      <c r="B542" s="3" t="s">
        <v>303</v>
      </c>
      <c r="C542" s="1" t="s">
        <v>17</v>
      </c>
      <c r="D542" s="1" t="s">
        <v>13</v>
      </c>
      <c r="E542" s="1" t="s">
        <v>80</v>
      </c>
      <c r="F542" s="1" t="s">
        <v>68</v>
      </c>
      <c r="G542" s="1" t="s">
        <v>140</v>
      </c>
      <c r="H542" s="1" t="s">
        <v>141</v>
      </c>
      <c r="I542" s="13"/>
      <c r="J542" s="98">
        <f>J543</f>
        <v>852607.80000000016</v>
      </c>
      <c r="K542" s="98">
        <f t="shared" si="926"/>
        <v>938041.53</v>
      </c>
      <c r="L542" s="98">
        <f t="shared" si="926"/>
        <v>973390.26</v>
      </c>
      <c r="M542" s="98">
        <f t="shared" si="926"/>
        <v>11601.999999999971</v>
      </c>
      <c r="N542" s="98">
        <f t="shared" si="926"/>
        <v>8554.66</v>
      </c>
      <c r="O542" s="98">
        <f t="shared" si="926"/>
        <v>8950.59</v>
      </c>
      <c r="P542" s="98">
        <f t="shared" si="823"/>
        <v>864209.80000000016</v>
      </c>
      <c r="Q542" s="98">
        <f t="shared" si="824"/>
        <v>946596.19000000006</v>
      </c>
      <c r="R542" s="98">
        <f t="shared" si="825"/>
        <v>982340.85</v>
      </c>
      <c r="S542" s="98">
        <f t="shared" si="927"/>
        <v>0</v>
      </c>
      <c r="T542" s="98">
        <f t="shared" si="927"/>
        <v>0</v>
      </c>
      <c r="U542" s="98">
        <f t="shared" si="927"/>
        <v>0</v>
      </c>
      <c r="V542" s="98">
        <f t="shared" si="928"/>
        <v>864209.80000000016</v>
      </c>
      <c r="W542" s="98">
        <f t="shared" si="928"/>
        <v>946596.19000000006</v>
      </c>
      <c r="X542" s="98">
        <f t="shared" si="928"/>
        <v>982340.85</v>
      </c>
      <c r="Y542" s="98">
        <f t="shared" si="929"/>
        <v>0</v>
      </c>
      <c r="Z542" s="98">
        <f t="shared" si="929"/>
        <v>0</v>
      </c>
      <c r="AA542" s="98">
        <f t="shared" si="929"/>
        <v>0</v>
      </c>
      <c r="AB542" s="98">
        <f t="shared" si="930"/>
        <v>864209.80000000016</v>
      </c>
      <c r="AC542" s="98">
        <f t="shared" si="931"/>
        <v>946596.19000000006</v>
      </c>
      <c r="AD542" s="98">
        <f t="shared" si="932"/>
        <v>982340.85</v>
      </c>
    </row>
    <row r="543" spans="1:30" ht="52.8">
      <c r="A543" s="266" t="s">
        <v>334</v>
      </c>
      <c r="B543" s="3" t="s">
        <v>303</v>
      </c>
      <c r="C543" s="1" t="s">
        <v>17</v>
      </c>
      <c r="D543" s="1" t="s">
        <v>13</v>
      </c>
      <c r="E543" s="1" t="s">
        <v>80</v>
      </c>
      <c r="F543" s="1" t="s">
        <v>68</v>
      </c>
      <c r="G543" s="1" t="s">
        <v>140</v>
      </c>
      <c r="H543" s="1" t="s">
        <v>335</v>
      </c>
      <c r="I543" s="13"/>
      <c r="J543" s="98">
        <f>J544+J546</f>
        <v>852607.80000000016</v>
      </c>
      <c r="K543" s="98">
        <f t="shared" ref="K543:L543" si="933">K544+K546</f>
        <v>938041.53</v>
      </c>
      <c r="L543" s="98">
        <f t="shared" si="933"/>
        <v>973390.26</v>
      </c>
      <c r="M543" s="98">
        <f t="shared" ref="M543:O543" si="934">M544+M546</f>
        <v>11601.999999999971</v>
      </c>
      <c r="N543" s="98">
        <f t="shared" si="934"/>
        <v>8554.66</v>
      </c>
      <c r="O543" s="98">
        <f t="shared" si="934"/>
        <v>8950.59</v>
      </c>
      <c r="P543" s="98">
        <f t="shared" si="823"/>
        <v>864209.80000000016</v>
      </c>
      <c r="Q543" s="98">
        <f t="shared" si="824"/>
        <v>946596.19000000006</v>
      </c>
      <c r="R543" s="98">
        <f t="shared" si="825"/>
        <v>982340.85</v>
      </c>
      <c r="S543" s="98">
        <f t="shared" ref="S543:U543" si="935">S544+S546</f>
        <v>0</v>
      </c>
      <c r="T543" s="98">
        <f t="shared" si="935"/>
        <v>0</v>
      </c>
      <c r="U543" s="98">
        <f t="shared" si="935"/>
        <v>0</v>
      </c>
      <c r="V543" s="98">
        <f t="shared" si="928"/>
        <v>864209.80000000016</v>
      </c>
      <c r="W543" s="98">
        <f t="shared" si="928"/>
        <v>946596.19000000006</v>
      </c>
      <c r="X543" s="98">
        <f t="shared" si="928"/>
        <v>982340.85</v>
      </c>
      <c r="Y543" s="98">
        <f t="shared" ref="Y543:AA543" si="936">Y544+Y546</f>
        <v>0</v>
      </c>
      <c r="Z543" s="98">
        <f t="shared" si="936"/>
        <v>0</v>
      </c>
      <c r="AA543" s="98">
        <f t="shared" si="936"/>
        <v>0</v>
      </c>
      <c r="AB543" s="98">
        <f t="shared" si="930"/>
        <v>864209.80000000016</v>
      </c>
      <c r="AC543" s="98">
        <f t="shared" si="931"/>
        <v>946596.19000000006</v>
      </c>
      <c r="AD543" s="98">
        <f t="shared" si="932"/>
        <v>982340.85</v>
      </c>
    </row>
    <row r="544" spans="1:30" ht="39.6">
      <c r="A544" s="168" t="s">
        <v>94</v>
      </c>
      <c r="B544" s="3" t="s">
        <v>303</v>
      </c>
      <c r="C544" s="1" t="s">
        <v>17</v>
      </c>
      <c r="D544" s="1" t="s">
        <v>13</v>
      </c>
      <c r="E544" s="1" t="s">
        <v>80</v>
      </c>
      <c r="F544" s="1" t="s">
        <v>68</v>
      </c>
      <c r="G544" s="1" t="s">
        <v>140</v>
      </c>
      <c r="H544" s="1" t="s">
        <v>335</v>
      </c>
      <c r="I544" s="13" t="s">
        <v>90</v>
      </c>
      <c r="J544" s="98">
        <f>J545</f>
        <v>348743.27</v>
      </c>
      <c r="K544" s="98">
        <f t="shared" ref="K544:O544" si="937">K545</f>
        <v>352230.74</v>
      </c>
      <c r="L544" s="98">
        <f t="shared" si="937"/>
        <v>355753.04</v>
      </c>
      <c r="M544" s="98">
        <f t="shared" si="937"/>
        <v>0</v>
      </c>
      <c r="N544" s="98">
        <f t="shared" si="937"/>
        <v>0</v>
      </c>
      <c r="O544" s="98">
        <f t="shared" si="937"/>
        <v>0</v>
      </c>
      <c r="P544" s="98">
        <f t="shared" si="823"/>
        <v>348743.27</v>
      </c>
      <c r="Q544" s="98">
        <f t="shared" si="824"/>
        <v>352230.74</v>
      </c>
      <c r="R544" s="98">
        <f t="shared" si="825"/>
        <v>355753.04</v>
      </c>
      <c r="S544" s="98">
        <f t="shared" ref="S544:U544" si="938">S545</f>
        <v>0</v>
      </c>
      <c r="T544" s="98">
        <f t="shared" si="938"/>
        <v>0</v>
      </c>
      <c r="U544" s="98">
        <f t="shared" si="938"/>
        <v>0</v>
      </c>
      <c r="V544" s="98">
        <f t="shared" si="928"/>
        <v>348743.27</v>
      </c>
      <c r="W544" s="98">
        <f t="shared" si="928"/>
        <v>352230.74</v>
      </c>
      <c r="X544" s="98">
        <f t="shared" si="928"/>
        <v>355753.04</v>
      </c>
      <c r="Y544" s="98">
        <f t="shared" ref="Y544:AA544" si="939">Y545</f>
        <v>0</v>
      </c>
      <c r="Z544" s="98">
        <f t="shared" si="939"/>
        <v>0</v>
      </c>
      <c r="AA544" s="98">
        <f t="shared" si="939"/>
        <v>0</v>
      </c>
      <c r="AB544" s="98">
        <f t="shared" si="930"/>
        <v>348743.27</v>
      </c>
      <c r="AC544" s="98">
        <f t="shared" si="931"/>
        <v>352230.74</v>
      </c>
      <c r="AD544" s="98">
        <f t="shared" si="932"/>
        <v>355753.04</v>
      </c>
    </row>
    <row r="545" spans="1:30">
      <c r="A545" s="168" t="s">
        <v>101</v>
      </c>
      <c r="B545" s="3" t="s">
        <v>303</v>
      </c>
      <c r="C545" s="1" t="s">
        <v>17</v>
      </c>
      <c r="D545" s="1" t="s">
        <v>13</v>
      </c>
      <c r="E545" s="1" t="s">
        <v>80</v>
      </c>
      <c r="F545" s="1" t="s">
        <v>68</v>
      </c>
      <c r="G545" s="1" t="s">
        <v>140</v>
      </c>
      <c r="H545" s="1" t="s">
        <v>335</v>
      </c>
      <c r="I545" s="13" t="s">
        <v>100</v>
      </c>
      <c r="J545" s="98">
        <f t="shared" ref="J545:O545" si="940">J902+J1124+J1184+J1253+J1311+J1374+J1417+J1468+J1526+J1574</f>
        <v>348743.27</v>
      </c>
      <c r="K545" s="98">
        <f t="shared" si="940"/>
        <v>352230.74</v>
      </c>
      <c r="L545" s="98">
        <f t="shared" si="940"/>
        <v>355753.04</v>
      </c>
      <c r="M545" s="98">
        <f t="shared" si="940"/>
        <v>0</v>
      </c>
      <c r="N545" s="98">
        <f t="shared" si="940"/>
        <v>0</v>
      </c>
      <c r="O545" s="98">
        <f t="shared" si="940"/>
        <v>0</v>
      </c>
      <c r="P545" s="98">
        <f t="shared" si="823"/>
        <v>348743.27</v>
      </c>
      <c r="Q545" s="98">
        <f t="shared" si="824"/>
        <v>352230.74</v>
      </c>
      <c r="R545" s="98">
        <f t="shared" si="825"/>
        <v>355753.04</v>
      </c>
      <c r="S545" s="98">
        <f>S902+S1124+S1184+S1253+S1311+S1374+S1417+S1468+S1526+S1574</f>
        <v>0</v>
      </c>
      <c r="T545" s="98">
        <f>T902+T1124+T1184+T1253+T1311+T1374+T1417+T1468+T1526+T1574</f>
        <v>0</v>
      </c>
      <c r="U545" s="98">
        <f>U902+U1124+U1184+U1253+U1311+U1374+U1417+U1468+U1526+U1574</f>
        <v>0</v>
      </c>
      <c r="V545" s="98">
        <f t="shared" si="928"/>
        <v>348743.27</v>
      </c>
      <c r="W545" s="98">
        <f t="shared" si="928"/>
        <v>352230.74</v>
      </c>
      <c r="X545" s="98">
        <f t="shared" si="928"/>
        <v>355753.04</v>
      </c>
      <c r="Y545" s="98">
        <f>Y902+Y1124+Y1184+Y1253+Y1311+Y1374+Y1417+Y1468+Y1526+Y1574</f>
        <v>0</v>
      </c>
      <c r="Z545" s="98">
        <f>Z902+Z1124+Z1184+Z1253+Z1311+Z1374+Z1417+Z1468+Z1526+Z1574</f>
        <v>0</v>
      </c>
      <c r="AA545" s="98">
        <f>AA902+AA1124+AA1184+AA1253+AA1311+AA1374+AA1417+AA1468+AA1526+AA1574</f>
        <v>0</v>
      </c>
      <c r="AB545" s="98">
        <f t="shared" si="930"/>
        <v>348743.27</v>
      </c>
      <c r="AC545" s="98">
        <f t="shared" si="931"/>
        <v>352230.74</v>
      </c>
      <c r="AD545" s="98">
        <f t="shared" si="932"/>
        <v>355753.04</v>
      </c>
    </row>
    <row r="546" spans="1:30" ht="26.4">
      <c r="A546" s="169" t="s">
        <v>222</v>
      </c>
      <c r="B546" s="3" t="s">
        <v>303</v>
      </c>
      <c r="C546" s="1" t="s">
        <v>17</v>
      </c>
      <c r="D546" s="1" t="s">
        <v>13</v>
      </c>
      <c r="E546" s="1" t="s">
        <v>80</v>
      </c>
      <c r="F546" s="1" t="s">
        <v>68</v>
      </c>
      <c r="G546" s="1" t="s">
        <v>140</v>
      </c>
      <c r="H546" s="1" t="s">
        <v>335</v>
      </c>
      <c r="I546" s="13" t="s">
        <v>92</v>
      </c>
      <c r="J546" s="98">
        <f>J547</f>
        <v>503864.53000000014</v>
      </c>
      <c r="K546" s="98">
        <f t="shared" ref="K546:O546" si="941">K547</f>
        <v>585810.79</v>
      </c>
      <c r="L546" s="98">
        <f t="shared" si="941"/>
        <v>617637.22</v>
      </c>
      <c r="M546" s="98">
        <f t="shared" si="941"/>
        <v>11601.999999999971</v>
      </c>
      <c r="N546" s="98">
        <f t="shared" si="941"/>
        <v>8554.66</v>
      </c>
      <c r="O546" s="98">
        <f t="shared" si="941"/>
        <v>8950.59</v>
      </c>
      <c r="P546" s="98">
        <f t="shared" si="823"/>
        <v>515466.53000000014</v>
      </c>
      <c r="Q546" s="98">
        <f t="shared" si="824"/>
        <v>594365.45000000007</v>
      </c>
      <c r="R546" s="98">
        <f t="shared" si="825"/>
        <v>626587.80999999994</v>
      </c>
      <c r="S546" s="98">
        <f t="shared" ref="S546:U546" si="942">S547</f>
        <v>0</v>
      </c>
      <c r="T546" s="98">
        <f t="shared" si="942"/>
        <v>0</v>
      </c>
      <c r="U546" s="98">
        <f t="shared" si="942"/>
        <v>0</v>
      </c>
      <c r="V546" s="98">
        <f t="shared" si="928"/>
        <v>515466.53000000014</v>
      </c>
      <c r="W546" s="98">
        <f t="shared" si="928"/>
        <v>594365.45000000007</v>
      </c>
      <c r="X546" s="98">
        <f t="shared" si="928"/>
        <v>626587.80999999994</v>
      </c>
      <c r="Y546" s="98">
        <f t="shared" ref="Y546:AA546" si="943">Y547</f>
        <v>0</v>
      </c>
      <c r="Z546" s="98">
        <f t="shared" si="943"/>
        <v>0</v>
      </c>
      <c r="AA546" s="98">
        <f t="shared" si="943"/>
        <v>0</v>
      </c>
      <c r="AB546" s="98">
        <f t="shared" si="930"/>
        <v>515466.53000000014</v>
      </c>
      <c r="AC546" s="98">
        <f t="shared" si="931"/>
        <v>594365.45000000007</v>
      </c>
      <c r="AD546" s="98">
        <f t="shared" si="932"/>
        <v>626587.80999999994</v>
      </c>
    </row>
    <row r="547" spans="1:30" ht="26.4">
      <c r="A547" s="168" t="s">
        <v>96</v>
      </c>
      <c r="B547" s="3" t="s">
        <v>303</v>
      </c>
      <c r="C547" s="1" t="s">
        <v>17</v>
      </c>
      <c r="D547" s="1" t="s">
        <v>13</v>
      </c>
      <c r="E547" s="1" t="s">
        <v>80</v>
      </c>
      <c r="F547" s="1" t="s">
        <v>68</v>
      </c>
      <c r="G547" s="1" t="s">
        <v>140</v>
      </c>
      <c r="H547" s="1" t="s">
        <v>335</v>
      </c>
      <c r="I547" s="13" t="s">
        <v>93</v>
      </c>
      <c r="J547" s="98">
        <f t="shared" ref="J547:O547" si="944">J904+J1126+J1186+J1255+J1313+J1376+J1419+J1470+J1528+J1576</f>
        <v>503864.53000000014</v>
      </c>
      <c r="K547" s="98">
        <f t="shared" si="944"/>
        <v>585810.79</v>
      </c>
      <c r="L547" s="98">
        <f t="shared" si="944"/>
        <v>617637.22</v>
      </c>
      <c r="M547" s="98">
        <f t="shared" si="944"/>
        <v>11601.999999999971</v>
      </c>
      <c r="N547" s="98">
        <f t="shared" si="944"/>
        <v>8554.66</v>
      </c>
      <c r="O547" s="98">
        <f t="shared" si="944"/>
        <v>8950.59</v>
      </c>
      <c r="P547" s="98">
        <f t="shared" si="823"/>
        <v>515466.53000000014</v>
      </c>
      <c r="Q547" s="98">
        <f t="shared" si="824"/>
        <v>594365.45000000007</v>
      </c>
      <c r="R547" s="98">
        <f t="shared" si="825"/>
        <v>626587.80999999994</v>
      </c>
      <c r="S547" s="98">
        <f>S904+S1126+S1186+S1255+S1313+S1376+S1419+S1470+S1528+S1576</f>
        <v>0</v>
      </c>
      <c r="T547" s="98">
        <f>T904+T1126+T1186+T1255+T1313+T1376+T1419+T1470+T1528+T1576</f>
        <v>0</v>
      </c>
      <c r="U547" s="98">
        <f>U904+U1126+U1186+U1255+U1313+U1376+U1419+U1470+U1528+U1576</f>
        <v>0</v>
      </c>
      <c r="V547" s="98">
        <f t="shared" si="928"/>
        <v>515466.53000000014</v>
      </c>
      <c r="W547" s="98">
        <f t="shared" si="928"/>
        <v>594365.45000000007</v>
      </c>
      <c r="X547" s="98">
        <f t="shared" si="928"/>
        <v>626587.80999999994</v>
      </c>
      <c r="Y547" s="98">
        <f>Y904+Y1126+Y1186+Y1255+Y1313+Y1376+Y1419+Y1470+Y1528+Y1576</f>
        <v>0</v>
      </c>
      <c r="Z547" s="98">
        <f>Z904+Z1126+Z1186+Z1255+Z1313+Z1376+Z1419+Z1470+Z1528+Z1576</f>
        <v>0</v>
      </c>
      <c r="AA547" s="98">
        <f>AA904+AA1126+AA1186+AA1255+AA1313+AA1376+AA1419+AA1470+AA1528+AA1576</f>
        <v>0</v>
      </c>
      <c r="AB547" s="98">
        <f t="shared" si="930"/>
        <v>515466.53000000014</v>
      </c>
      <c r="AC547" s="98">
        <f t="shared" si="931"/>
        <v>594365.45000000007</v>
      </c>
      <c r="AD547" s="98">
        <f t="shared" si="932"/>
        <v>626587.80999999994</v>
      </c>
    </row>
    <row r="548" spans="1:30">
      <c r="A548" s="168"/>
      <c r="B548" s="3"/>
      <c r="C548" s="1"/>
      <c r="D548" s="1"/>
      <c r="E548" s="1"/>
      <c r="F548" s="1"/>
      <c r="G548" s="1"/>
      <c r="H548" s="1"/>
      <c r="I548" s="13"/>
      <c r="J548" s="98"/>
      <c r="K548" s="98"/>
      <c r="L548" s="98"/>
      <c r="M548" s="98"/>
      <c r="N548" s="98"/>
      <c r="O548" s="98"/>
      <c r="P548" s="98"/>
      <c r="Q548" s="98"/>
      <c r="R548" s="98"/>
      <c r="S548" s="98"/>
      <c r="T548" s="98"/>
      <c r="U548" s="98"/>
      <c r="V548" s="98"/>
      <c r="W548" s="98"/>
      <c r="X548" s="98"/>
      <c r="Y548" s="98"/>
      <c r="Z548" s="98"/>
      <c r="AA548" s="98"/>
      <c r="AB548" s="98"/>
      <c r="AC548" s="98"/>
      <c r="AD548" s="98"/>
    </row>
    <row r="549" spans="1:30" s="115" customFormat="1" ht="31.2">
      <c r="A549" s="171" t="s">
        <v>26</v>
      </c>
      <c r="B549" s="173" t="s">
        <v>303</v>
      </c>
      <c r="C549" s="173" t="s">
        <v>13</v>
      </c>
      <c r="D549" s="174"/>
      <c r="E549" s="174"/>
      <c r="F549" s="174"/>
      <c r="G549" s="174"/>
      <c r="H549" s="174"/>
      <c r="I549" s="175"/>
      <c r="J549" s="176">
        <f>J550+J565</f>
        <v>3880050</v>
      </c>
      <c r="K549" s="176">
        <f>K550+K565</f>
        <v>2610520.4</v>
      </c>
      <c r="L549" s="176">
        <f>L550+L565</f>
        <v>2629105.62</v>
      </c>
      <c r="M549" s="176">
        <f t="shared" ref="M549:O549" si="945">M550+M565</f>
        <v>0</v>
      </c>
      <c r="N549" s="176">
        <f t="shared" si="945"/>
        <v>0</v>
      </c>
      <c r="O549" s="176">
        <f t="shared" si="945"/>
        <v>0</v>
      </c>
      <c r="P549" s="176">
        <f t="shared" si="823"/>
        <v>3880050</v>
      </c>
      <c r="Q549" s="176">
        <f t="shared" si="824"/>
        <v>2610520.4</v>
      </c>
      <c r="R549" s="176">
        <f t="shared" si="825"/>
        <v>2629105.62</v>
      </c>
      <c r="S549" s="176">
        <f t="shared" ref="S549:U549" si="946">S550+S565</f>
        <v>0</v>
      </c>
      <c r="T549" s="176">
        <f t="shared" si="946"/>
        <v>0</v>
      </c>
      <c r="U549" s="176">
        <f t="shared" si="946"/>
        <v>0</v>
      </c>
      <c r="V549" s="176">
        <f t="shared" ref="V549:V563" si="947">P549+S549</f>
        <v>3880050</v>
      </c>
      <c r="W549" s="176">
        <f t="shared" ref="W549:W563" si="948">Q549+T549</f>
        <v>2610520.4</v>
      </c>
      <c r="X549" s="176">
        <f t="shared" ref="X549:X563" si="949">R549+U549</f>
        <v>2629105.62</v>
      </c>
      <c r="Y549" s="176">
        <f t="shared" ref="Y549:AA549" si="950">Y550+Y565</f>
        <v>0</v>
      </c>
      <c r="Z549" s="176">
        <f t="shared" si="950"/>
        <v>0</v>
      </c>
      <c r="AA549" s="176">
        <f t="shared" si="950"/>
        <v>0</v>
      </c>
      <c r="AB549" s="176">
        <f t="shared" ref="AB549:AB563" si="951">V549+Y549</f>
        <v>3880050</v>
      </c>
      <c r="AC549" s="176">
        <f t="shared" ref="AC549:AC563" si="952">W549+Z549</f>
        <v>2610520.4</v>
      </c>
      <c r="AD549" s="176">
        <f t="shared" ref="AD549:AD563" si="953">X549+AA549</f>
        <v>2629105.62</v>
      </c>
    </row>
    <row r="550" spans="1:30" ht="26.4">
      <c r="A550" s="177" t="s">
        <v>204</v>
      </c>
      <c r="B550" s="178" t="s">
        <v>303</v>
      </c>
      <c r="C550" s="178" t="s">
        <v>13</v>
      </c>
      <c r="D550" s="178" t="s">
        <v>30</v>
      </c>
      <c r="E550" s="178"/>
      <c r="F550" s="178"/>
      <c r="G550" s="178"/>
      <c r="H550" s="178"/>
      <c r="I550" s="179"/>
      <c r="J550" s="180">
        <f>J551</f>
        <v>3765050</v>
      </c>
      <c r="K550" s="180">
        <f t="shared" ref="K550:O550" si="954">K551</f>
        <v>2495520.4</v>
      </c>
      <c r="L550" s="180">
        <f t="shared" si="954"/>
        <v>2514105.62</v>
      </c>
      <c r="M550" s="180">
        <f t="shared" si="954"/>
        <v>0</v>
      </c>
      <c r="N550" s="180">
        <f t="shared" si="954"/>
        <v>0</v>
      </c>
      <c r="O550" s="180">
        <f t="shared" si="954"/>
        <v>0</v>
      </c>
      <c r="P550" s="180">
        <f t="shared" si="823"/>
        <v>3765050</v>
      </c>
      <c r="Q550" s="180">
        <f t="shared" si="824"/>
        <v>2495520.4</v>
      </c>
      <c r="R550" s="180">
        <f t="shared" si="825"/>
        <v>2514105.62</v>
      </c>
      <c r="S550" s="180">
        <f t="shared" ref="S550:U550" si="955">S551</f>
        <v>0</v>
      </c>
      <c r="T550" s="180">
        <f t="shared" si="955"/>
        <v>0</v>
      </c>
      <c r="U550" s="180">
        <f t="shared" si="955"/>
        <v>0</v>
      </c>
      <c r="V550" s="180">
        <f t="shared" si="947"/>
        <v>3765050</v>
      </c>
      <c r="W550" s="180">
        <f t="shared" si="948"/>
        <v>2495520.4</v>
      </c>
      <c r="X550" s="180">
        <f t="shared" si="949"/>
        <v>2514105.62</v>
      </c>
      <c r="Y550" s="180">
        <f t="shared" ref="Y550:AA550" si="956">Y551</f>
        <v>0</v>
      </c>
      <c r="Z550" s="180">
        <f t="shared" si="956"/>
        <v>0</v>
      </c>
      <c r="AA550" s="180">
        <f t="shared" si="956"/>
        <v>0</v>
      </c>
      <c r="AB550" s="180">
        <f t="shared" si="951"/>
        <v>3765050</v>
      </c>
      <c r="AC550" s="180">
        <f t="shared" si="952"/>
        <v>2495520.4</v>
      </c>
      <c r="AD550" s="180">
        <f t="shared" si="953"/>
        <v>2514105.62</v>
      </c>
    </row>
    <row r="551" spans="1:30" ht="52.8">
      <c r="A551" s="276" t="s">
        <v>355</v>
      </c>
      <c r="B551" s="182" t="s">
        <v>303</v>
      </c>
      <c r="C551" s="182" t="s">
        <v>13</v>
      </c>
      <c r="D551" s="182" t="s">
        <v>30</v>
      </c>
      <c r="E551" s="182" t="s">
        <v>195</v>
      </c>
      <c r="F551" s="182" t="s">
        <v>68</v>
      </c>
      <c r="G551" s="182" t="s">
        <v>140</v>
      </c>
      <c r="H551" s="182" t="s">
        <v>141</v>
      </c>
      <c r="I551" s="183"/>
      <c r="J551" s="184">
        <f>+J555+J558+J561+J552</f>
        <v>3765050</v>
      </c>
      <c r="K551" s="184">
        <f t="shared" ref="K551:L551" si="957">+K555+K558+K561+K552</f>
        <v>2495520.4</v>
      </c>
      <c r="L551" s="184">
        <f t="shared" si="957"/>
        <v>2514105.62</v>
      </c>
      <c r="M551" s="184">
        <f t="shared" ref="M551:O551" si="958">+M555+M558+M561+M552</f>
        <v>0</v>
      </c>
      <c r="N551" s="184">
        <f t="shared" si="958"/>
        <v>0</v>
      </c>
      <c r="O551" s="184">
        <f t="shared" si="958"/>
        <v>0</v>
      </c>
      <c r="P551" s="184">
        <f t="shared" si="823"/>
        <v>3765050</v>
      </c>
      <c r="Q551" s="184">
        <f t="shared" si="824"/>
        <v>2495520.4</v>
      </c>
      <c r="R551" s="184">
        <f t="shared" si="825"/>
        <v>2514105.62</v>
      </c>
      <c r="S551" s="184">
        <f t="shared" ref="S551:U551" si="959">+S555+S558+S561+S552</f>
        <v>0</v>
      </c>
      <c r="T551" s="184">
        <f t="shared" si="959"/>
        <v>0</v>
      </c>
      <c r="U551" s="184">
        <f t="shared" si="959"/>
        <v>0</v>
      </c>
      <c r="V551" s="184">
        <f t="shared" si="947"/>
        <v>3765050</v>
      </c>
      <c r="W551" s="184">
        <f t="shared" si="948"/>
        <v>2495520.4</v>
      </c>
      <c r="X551" s="184">
        <f t="shared" si="949"/>
        <v>2514105.62</v>
      </c>
      <c r="Y551" s="184">
        <f t="shared" ref="Y551:AA551" si="960">+Y555+Y558+Y561+Y552</f>
        <v>0</v>
      </c>
      <c r="Z551" s="184">
        <f t="shared" si="960"/>
        <v>0</v>
      </c>
      <c r="AA551" s="184">
        <f t="shared" si="960"/>
        <v>0</v>
      </c>
      <c r="AB551" s="184">
        <f t="shared" si="951"/>
        <v>3765050</v>
      </c>
      <c r="AC551" s="184">
        <f t="shared" si="952"/>
        <v>2495520.4</v>
      </c>
      <c r="AD551" s="184">
        <f t="shared" si="953"/>
        <v>2514105.62</v>
      </c>
    </row>
    <row r="552" spans="1:30" s="269" customFormat="1">
      <c r="A552" s="286" t="s">
        <v>371</v>
      </c>
      <c r="B552" s="287" t="s">
        <v>303</v>
      </c>
      <c r="C552" s="182" t="s">
        <v>13</v>
      </c>
      <c r="D552" s="182" t="s">
        <v>30</v>
      </c>
      <c r="E552" s="182" t="s">
        <v>195</v>
      </c>
      <c r="F552" s="288" t="s">
        <v>68</v>
      </c>
      <c r="G552" s="288" t="s">
        <v>140</v>
      </c>
      <c r="H552" s="267" t="s">
        <v>370</v>
      </c>
      <c r="I552" s="268"/>
      <c r="J552" s="272">
        <f>J553</f>
        <v>1287400</v>
      </c>
      <c r="K552" s="272">
        <f t="shared" ref="K552:O553" si="961">K553</f>
        <v>0</v>
      </c>
      <c r="L552" s="272">
        <f t="shared" si="961"/>
        <v>0</v>
      </c>
      <c r="M552" s="272">
        <f t="shared" si="961"/>
        <v>0</v>
      </c>
      <c r="N552" s="272">
        <f t="shared" si="961"/>
        <v>0</v>
      </c>
      <c r="O552" s="272">
        <f t="shared" si="961"/>
        <v>0</v>
      </c>
      <c r="P552" s="272">
        <f t="shared" si="823"/>
        <v>1287400</v>
      </c>
      <c r="Q552" s="272">
        <f t="shared" si="824"/>
        <v>0</v>
      </c>
      <c r="R552" s="272">
        <f t="shared" si="825"/>
        <v>0</v>
      </c>
      <c r="S552" s="272">
        <f t="shared" ref="S552:U553" si="962">S553</f>
        <v>0</v>
      </c>
      <c r="T552" s="272">
        <f t="shared" si="962"/>
        <v>0</v>
      </c>
      <c r="U552" s="272">
        <f t="shared" si="962"/>
        <v>0</v>
      </c>
      <c r="V552" s="272">
        <f t="shared" si="947"/>
        <v>1287400</v>
      </c>
      <c r="W552" s="272">
        <f t="shared" si="948"/>
        <v>0</v>
      </c>
      <c r="X552" s="272">
        <f t="shared" si="949"/>
        <v>0</v>
      </c>
      <c r="Y552" s="272">
        <f t="shared" ref="Y552:AA553" si="963">Y553</f>
        <v>0</v>
      </c>
      <c r="Z552" s="272">
        <f t="shared" si="963"/>
        <v>0</v>
      </c>
      <c r="AA552" s="272">
        <f t="shared" si="963"/>
        <v>0</v>
      </c>
      <c r="AB552" s="272">
        <f t="shared" si="951"/>
        <v>1287400</v>
      </c>
      <c r="AC552" s="272">
        <f t="shared" si="952"/>
        <v>0</v>
      </c>
      <c r="AD552" s="272">
        <f t="shared" si="953"/>
        <v>0</v>
      </c>
    </row>
    <row r="553" spans="1:30" s="269" customFormat="1" ht="26.4">
      <c r="A553" s="169" t="s">
        <v>222</v>
      </c>
      <c r="B553" s="287" t="s">
        <v>303</v>
      </c>
      <c r="C553" s="182" t="s">
        <v>13</v>
      </c>
      <c r="D553" s="182" t="s">
        <v>30</v>
      </c>
      <c r="E553" s="182" t="s">
        <v>195</v>
      </c>
      <c r="F553" s="288" t="s">
        <v>68</v>
      </c>
      <c r="G553" s="288" t="s">
        <v>140</v>
      </c>
      <c r="H553" s="267" t="s">
        <v>370</v>
      </c>
      <c r="I553" s="268" t="s">
        <v>92</v>
      </c>
      <c r="J553" s="272">
        <f>J554</f>
        <v>1287400</v>
      </c>
      <c r="K553" s="272">
        <f t="shared" si="961"/>
        <v>0</v>
      </c>
      <c r="L553" s="272">
        <f t="shared" si="961"/>
        <v>0</v>
      </c>
      <c r="M553" s="272">
        <f t="shared" si="961"/>
        <v>0</v>
      </c>
      <c r="N553" s="272">
        <f t="shared" si="961"/>
        <v>0</v>
      </c>
      <c r="O553" s="272">
        <f t="shared" si="961"/>
        <v>0</v>
      </c>
      <c r="P553" s="272">
        <f t="shared" si="823"/>
        <v>1287400</v>
      </c>
      <c r="Q553" s="272">
        <f t="shared" si="824"/>
        <v>0</v>
      </c>
      <c r="R553" s="272">
        <f t="shared" si="825"/>
        <v>0</v>
      </c>
      <c r="S553" s="272">
        <f t="shared" si="962"/>
        <v>0</v>
      </c>
      <c r="T553" s="272">
        <f t="shared" si="962"/>
        <v>0</v>
      </c>
      <c r="U553" s="272">
        <f t="shared" si="962"/>
        <v>0</v>
      </c>
      <c r="V553" s="272">
        <f t="shared" si="947"/>
        <v>1287400</v>
      </c>
      <c r="W553" s="272">
        <f t="shared" si="948"/>
        <v>0</v>
      </c>
      <c r="X553" s="272">
        <f t="shared" si="949"/>
        <v>0</v>
      </c>
      <c r="Y553" s="272">
        <f t="shared" si="963"/>
        <v>0</v>
      </c>
      <c r="Z553" s="272">
        <f t="shared" si="963"/>
        <v>0</v>
      </c>
      <c r="AA553" s="272">
        <f t="shared" si="963"/>
        <v>0</v>
      </c>
      <c r="AB553" s="272">
        <f t="shared" si="951"/>
        <v>1287400</v>
      </c>
      <c r="AC553" s="272">
        <f t="shared" si="952"/>
        <v>0</v>
      </c>
      <c r="AD553" s="272">
        <f t="shared" si="953"/>
        <v>0</v>
      </c>
    </row>
    <row r="554" spans="1:30" s="269" customFormat="1" ht="26.4">
      <c r="A554" s="168" t="s">
        <v>96</v>
      </c>
      <c r="B554" s="287" t="s">
        <v>303</v>
      </c>
      <c r="C554" s="182" t="s">
        <v>13</v>
      </c>
      <c r="D554" s="182" t="s">
        <v>30</v>
      </c>
      <c r="E554" s="182" t="s">
        <v>195</v>
      </c>
      <c r="F554" s="288" t="s">
        <v>68</v>
      </c>
      <c r="G554" s="288" t="s">
        <v>140</v>
      </c>
      <c r="H554" s="267" t="s">
        <v>370</v>
      </c>
      <c r="I554" s="268" t="s">
        <v>93</v>
      </c>
      <c r="J554" s="272">
        <f>J910</f>
        <v>1287400</v>
      </c>
      <c r="K554" s="272">
        <f t="shared" ref="K554:L554" si="964">K910</f>
        <v>0</v>
      </c>
      <c r="L554" s="272">
        <f t="shared" si="964"/>
        <v>0</v>
      </c>
      <c r="M554" s="272">
        <f t="shared" ref="M554:O554" si="965">M910</f>
        <v>0</v>
      </c>
      <c r="N554" s="272">
        <f t="shared" si="965"/>
        <v>0</v>
      </c>
      <c r="O554" s="272">
        <f t="shared" si="965"/>
        <v>0</v>
      </c>
      <c r="P554" s="272">
        <f t="shared" si="823"/>
        <v>1287400</v>
      </c>
      <c r="Q554" s="272">
        <f t="shared" si="824"/>
        <v>0</v>
      </c>
      <c r="R554" s="272">
        <f t="shared" si="825"/>
        <v>0</v>
      </c>
      <c r="S554" s="272">
        <f t="shared" ref="S554:U554" si="966">S910</f>
        <v>0</v>
      </c>
      <c r="T554" s="272">
        <f t="shared" si="966"/>
        <v>0</v>
      </c>
      <c r="U554" s="272">
        <f t="shared" si="966"/>
        <v>0</v>
      </c>
      <c r="V554" s="272">
        <f t="shared" si="947"/>
        <v>1287400</v>
      </c>
      <c r="W554" s="272">
        <f t="shared" si="948"/>
        <v>0</v>
      </c>
      <c r="X554" s="272">
        <f t="shared" si="949"/>
        <v>0</v>
      </c>
      <c r="Y554" s="272">
        <f t="shared" ref="Y554:AA554" si="967">Y910</f>
        <v>0</v>
      </c>
      <c r="Z554" s="272">
        <f t="shared" si="967"/>
        <v>0</v>
      </c>
      <c r="AA554" s="272">
        <f t="shared" si="967"/>
        <v>0</v>
      </c>
      <c r="AB554" s="272">
        <f t="shared" si="951"/>
        <v>1287400</v>
      </c>
      <c r="AC554" s="272">
        <f t="shared" si="952"/>
        <v>0</v>
      </c>
      <c r="AD554" s="272">
        <f t="shared" si="953"/>
        <v>0</v>
      </c>
    </row>
    <row r="555" spans="1:30">
      <c r="A555" s="170" t="s">
        <v>257</v>
      </c>
      <c r="B555" s="182" t="s">
        <v>303</v>
      </c>
      <c r="C555" s="182" t="s">
        <v>13</v>
      </c>
      <c r="D555" s="182" t="s">
        <v>30</v>
      </c>
      <c r="E555" s="182" t="s">
        <v>195</v>
      </c>
      <c r="F555" s="182" t="s">
        <v>68</v>
      </c>
      <c r="G555" s="182" t="s">
        <v>140</v>
      </c>
      <c r="H555" s="182" t="s">
        <v>256</v>
      </c>
      <c r="I555" s="183"/>
      <c r="J555" s="184">
        <f>J556</f>
        <v>2277650</v>
      </c>
      <c r="K555" s="184">
        <f t="shared" ref="K555:O555" si="968">K556</f>
        <v>2295520.4</v>
      </c>
      <c r="L555" s="184">
        <f t="shared" si="968"/>
        <v>2314105.62</v>
      </c>
      <c r="M555" s="184">
        <f t="shared" si="968"/>
        <v>0</v>
      </c>
      <c r="N555" s="184">
        <f t="shared" si="968"/>
        <v>0</v>
      </c>
      <c r="O555" s="184">
        <f t="shared" si="968"/>
        <v>0</v>
      </c>
      <c r="P555" s="184">
        <f t="shared" si="823"/>
        <v>2277650</v>
      </c>
      <c r="Q555" s="184">
        <f t="shared" si="824"/>
        <v>2295520.4</v>
      </c>
      <c r="R555" s="184">
        <f t="shared" si="825"/>
        <v>2314105.62</v>
      </c>
      <c r="S555" s="184">
        <f t="shared" ref="S555:U556" si="969">S556</f>
        <v>0</v>
      </c>
      <c r="T555" s="184">
        <f t="shared" si="969"/>
        <v>0</v>
      </c>
      <c r="U555" s="184">
        <f t="shared" si="969"/>
        <v>0</v>
      </c>
      <c r="V555" s="184">
        <f t="shared" si="947"/>
        <v>2277650</v>
      </c>
      <c r="W555" s="184">
        <f t="shared" si="948"/>
        <v>2295520.4</v>
      </c>
      <c r="X555" s="184">
        <f t="shared" si="949"/>
        <v>2314105.62</v>
      </c>
      <c r="Y555" s="184">
        <f t="shared" ref="Y555:AA556" si="970">Y556</f>
        <v>0</v>
      </c>
      <c r="Z555" s="184">
        <f t="shared" si="970"/>
        <v>0</v>
      </c>
      <c r="AA555" s="184">
        <f t="shared" si="970"/>
        <v>0</v>
      </c>
      <c r="AB555" s="184">
        <f t="shared" si="951"/>
        <v>2277650</v>
      </c>
      <c r="AC555" s="184">
        <f t="shared" si="952"/>
        <v>2295520.4</v>
      </c>
      <c r="AD555" s="184">
        <f t="shared" si="953"/>
        <v>2314105.62</v>
      </c>
    </row>
    <row r="556" spans="1:30" ht="26.4">
      <c r="A556" s="169" t="s">
        <v>222</v>
      </c>
      <c r="B556" s="182" t="s">
        <v>303</v>
      </c>
      <c r="C556" s="182" t="s">
        <v>13</v>
      </c>
      <c r="D556" s="182" t="s">
        <v>30</v>
      </c>
      <c r="E556" s="182" t="s">
        <v>195</v>
      </c>
      <c r="F556" s="182" t="s">
        <v>68</v>
      </c>
      <c r="G556" s="182" t="s">
        <v>140</v>
      </c>
      <c r="H556" s="182" t="s">
        <v>256</v>
      </c>
      <c r="I556" s="183" t="s">
        <v>92</v>
      </c>
      <c r="J556" s="184">
        <f>J557</f>
        <v>2277650</v>
      </c>
      <c r="K556" s="184">
        <f t="shared" ref="K556:O556" si="971">K557</f>
        <v>2295520.4</v>
      </c>
      <c r="L556" s="184">
        <f t="shared" si="971"/>
        <v>2314105.62</v>
      </c>
      <c r="M556" s="184">
        <f t="shared" si="971"/>
        <v>0</v>
      </c>
      <c r="N556" s="184">
        <f t="shared" si="971"/>
        <v>0</v>
      </c>
      <c r="O556" s="184">
        <f t="shared" si="971"/>
        <v>0</v>
      </c>
      <c r="P556" s="184">
        <f t="shared" si="823"/>
        <v>2277650</v>
      </c>
      <c r="Q556" s="184">
        <f t="shared" si="824"/>
        <v>2295520.4</v>
      </c>
      <c r="R556" s="184">
        <f t="shared" si="825"/>
        <v>2314105.62</v>
      </c>
      <c r="S556" s="184">
        <f t="shared" si="969"/>
        <v>0</v>
      </c>
      <c r="T556" s="184">
        <f t="shared" si="969"/>
        <v>0</v>
      </c>
      <c r="U556" s="184">
        <f t="shared" si="969"/>
        <v>0</v>
      </c>
      <c r="V556" s="184">
        <f t="shared" si="947"/>
        <v>2277650</v>
      </c>
      <c r="W556" s="184">
        <f t="shared" si="948"/>
        <v>2295520.4</v>
      </c>
      <c r="X556" s="184">
        <f t="shared" si="949"/>
        <v>2314105.62</v>
      </c>
      <c r="Y556" s="184">
        <f t="shared" si="970"/>
        <v>0</v>
      </c>
      <c r="Z556" s="184">
        <f t="shared" si="970"/>
        <v>0</v>
      </c>
      <c r="AA556" s="184">
        <f t="shared" si="970"/>
        <v>0</v>
      </c>
      <c r="AB556" s="184">
        <f t="shared" si="951"/>
        <v>2277650</v>
      </c>
      <c r="AC556" s="184">
        <f t="shared" si="952"/>
        <v>2295520.4</v>
      </c>
      <c r="AD556" s="184">
        <f t="shared" si="953"/>
        <v>2314105.62</v>
      </c>
    </row>
    <row r="557" spans="1:30" ht="26.4">
      <c r="A557" s="168" t="s">
        <v>96</v>
      </c>
      <c r="B557" s="182" t="s">
        <v>303</v>
      </c>
      <c r="C557" s="182" t="s">
        <v>13</v>
      </c>
      <c r="D557" s="182" t="s">
        <v>30</v>
      </c>
      <c r="E557" s="182" t="s">
        <v>195</v>
      </c>
      <c r="F557" s="182" t="s">
        <v>68</v>
      </c>
      <c r="G557" s="182" t="s">
        <v>140</v>
      </c>
      <c r="H557" s="182" t="s">
        <v>256</v>
      </c>
      <c r="I557" s="183" t="s">
        <v>93</v>
      </c>
      <c r="J557" s="184">
        <f t="shared" ref="J557:O557" si="972">J913+J1132+J1192+J1261+J1319+J1382+J1425+J1476+J1534+J1582+J1628</f>
        <v>2277650</v>
      </c>
      <c r="K557" s="184">
        <f t="shared" si="972"/>
        <v>2295520.4</v>
      </c>
      <c r="L557" s="184">
        <f t="shared" si="972"/>
        <v>2314105.62</v>
      </c>
      <c r="M557" s="184">
        <f t="shared" si="972"/>
        <v>0</v>
      </c>
      <c r="N557" s="184">
        <f t="shared" si="972"/>
        <v>0</v>
      </c>
      <c r="O557" s="184">
        <f t="shared" si="972"/>
        <v>0</v>
      </c>
      <c r="P557" s="184">
        <f t="shared" si="823"/>
        <v>2277650</v>
      </c>
      <c r="Q557" s="184">
        <f t="shared" si="824"/>
        <v>2295520.4</v>
      </c>
      <c r="R557" s="184">
        <f t="shared" si="825"/>
        <v>2314105.62</v>
      </c>
      <c r="S557" s="184">
        <f>S913+S1132+S1192+S1261+S1319+S1382+S1425+S1476+S1534+S1582+S1628</f>
        <v>0</v>
      </c>
      <c r="T557" s="184">
        <f>T913+T1132+T1192+T1261+T1319+T1382+T1425+T1476+T1534+T1582+T1628</f>
        <v>0</v>
      </c>
      <c r="U557" s="184">
        <f>U913+U1132+U1192+U1261+U1319+U1382+U1425+U1476+U1534+U1582+U1628</f>
        <v>0</v>
      </c>
      <c r="V557" s="184">
        <f t="shared" si="947"/>
        <v>2277650</v>
      </c>
      <c r="W557" s="184">
        <f t="shared" si="948"/>
        <v>2295520.4</v>
      </c>
      <c r="X557" s="184">
        <f t="shared" si="949"/>
        <v>2314105.62</v>
      </c>
      <c r="Y557" s="184">
        <f>Y913+Y1132+Y1192+Y1261+Y1319+Y1382+Y1425+Y1476+Y1534+Y1582+Y1628</f>
        <v>0</v>
      </c>
      <c r="Z557" s="184">
        <f>Z913+Z1132+Z1192+Z1261+Z1319+Z1382+Z1425+Z1476+Z1534+Z1582+Z1628</f>
        <v>0</v>
      </c>
      <c r="AA557" s="184">
        <f>AA913+AA1132+AA1192+AA1261+AA1319+AA1382+AA1425+AA1476+AA1534+AA1582+AA1628</f>
        <v>0</v>
      </c>
      <c r="AB557" s="184">
        <f t="shared" si="951"/>
        <v>2277650</v>
      </c>
      <c r="AC557" s="184">
        <f t="shared" si="952"/>
        <v>2295520.4</v>
      </c>
      <c r="AD557" s="184">
        <f t="shared" si="953"/>
        <v>2314105.62</v>
      </c>
    </row>
    <row r="558" spans="1:30" ht="26.4">
      <c r="A558" s="181" t="s">
        <v>258</v>
      </c>
      <c r="B558" s="182" t="s">
        <v>303</v>
      </c>
      <c r="C558" s="182" t="s">
        <v>13</v>
      </c>
      <c r="D558" s="182" t="s">
        <v>30</v>
      </c>
      <c r="E558" s="182" t="s">
        <v>195</v>
      </c>
      <c r="F558" s="182" t="s">
        <v>68</v>
      </c>
      <c r="G558" s="182" t="s">
        <v>140</v>
      </c>
      <c r="H558" s="182" t="s">
        <v>226</v>
      </c>
      <c r="I558" s="183"/>
      <c r="J558" s="184">
        <f>J559</f>
        <v>45000</v>
      </c>
      <c r="K558" s="184">
        <f t="shared" ref="K558:O559" si="973">K559</f>
        <v>45000</v>
      </c>
      <c r="L558" s="184">
        <f t="shared" si="973"/>
        <v>45000</v>
      </c>
      <c r="M558" s="184">
        <f t="shared" si="973"/>
        <v>0</v>
      </c>
      <c r="N558" s="184">
        <f t="shared" si="973"/>
        <v>0</v>
      </c>
      <c r="O558" s="184">
        <f t="shared" si="973"/>
        <v>0</v>
      </c>
      <c r="P558" s="184">
        <f t="shared" si="823"/>
        <v>45000</v>
      </c>
      <c r="Q558" s="184">
        <f t="shared" si="824"/>
        <v>45000</v>
      </c>
      <c r="R558" s="184">
        <f t="shared" si="825"/>
        <v>45000</v>
      </c>
      <c r="S558" s="184">
        <f t="shared" ref="S558:U559" si="974">S559</f>
        <v>0</v>
      </c>
      <c r="T558" s="184">
        <f t="shared" si="974"/>
        <v>0</v>
      </c>
      <c r="U558" s="184">
        <f t="shared" si="974"/>
        <v>0</v>
      </c>
      <c r="V558" s="184">
        <f t="shared" si="947"/>
        <v>45000</v>
      </c>
      <c r="W558" s="184">
        <f t="shared" si="948"/>
        <v>45000</v>
      </c>
      <c r="X558" s="184">
        <f t="shared" si="949"/>
        <v>45000</v>
      </c>
      <c r="Y558" s="184">
        <f t="shared" ref="Y558:AA559" si="975">Y559</f>
        <v>0</v>
      </c>
      <c r="Z558" s="184">
        <f t="shared" si="975"/>
        <v>0</v>
      </c>
      <c r="AA558" s="184">
        <f t="shared" si="975"/>
        <v>0</v>
      </c>
      <c r="AB558" s="184">
        <f t="shared" si="951"/>
        <v>45000</v>
      </c>
      <c r="AC558" s="184">
        <f t="shared" si="952"/>
        <v>45000</v>
      </c>
      <c r="AD558" s="184">
        <f t="shared" si="953"/>
        <v>45000</v>
      </c>
    </row>
    <row r="559" spans="1:30" ht="26.4">
      <c r="A559" s="169" t="s">
        <v>222</v>
      </c>
      <c r="B559" s="182" t="s">
        <v>303</v>
      </c>
      <c r="C559" s="182" t="s">
        <v>13</v>
      </c>
      <c r="D559" s="182" t="s">
        <v>30</v>
      </c>
      <c r="E559" s="182" t="s">
        <v>195</v>
      </c>
      <c r="F559" s="182" t="s">
        <v>68</v>
      </c>
      <c r="G559" s="182" t="s">
        <v>140</v>
      </c>
      <c r="H559" s="182" t="s">
        <v>226</v>
      </c>
      <c r="I559" s="183" t="s">
        <v>92</v>
      </c>
      <c r="J559" s="184">
        <f>J560</f>
        <v>45000</v>
      </c>
      <c r="K559" s="184">
        <f t="shared" si="973"/>
        <v>45000</v>
      </c>
      <c r="L559" s="184">
        <f t="shared" si="973"/>
        <v>45000</v>
      </c>
      <c r="M559" s="184">
        <f t="shared" si="973"/>
        <v>0</v>
      </c>
      <c r="N559" s="184">
        <f t="shared" si="973"/>
        <v>0</v>
      </c>
      <c r="O559" s="184">
        <f t="shared" si="973"/>
        <v>0</v>
      </c>
      <c r="P559" s="184">
        <f t="shared" si="823"/>
        <v>45000</v>
      </c>
      <c r="Q559" s="184">
        <f t="shared" si="824"/>
        <v>45000</v>
      </c>
      <c r="R559" s="184">
        <f t="shared" si="825"/>
        <v>45000</v>
      </c>
      <c r="S559" s="184">
        <f t="shared" si="974"/>
        <v>0</v>
      </c>
      <c r="T559" s="184">
        <f t="shared" si="974"/>
        <v>0</v>
      </c>
      <c r="U559" s="184">
        <f t="shared" si="974"/>
        <v>0</v>
      </c>
      <c r="V559" s="184">
        <f t="shared" si="947"/>
        <v>45000</v>
      </c>
      <c r="W559" s="184">
        <f t="shared" si="948"/>
        <v>45000</v>
      </c>
      <c r="X559" s="184">
        <f t="shared" si="949"/>
        <v>45000</v>
      </c>
      <c r="Y559" s="184">
        <f t="shared" si="975"/>
        <v>0</v>
      </c>
      <c r="Z559" s="184">
        <f t="shared" si="975"/>
        <v>0</v>
      </c>
      <c r="AA559" s="184">
        <f t="shared" si="975"/>
        <v>0</v>
      </c>
      <c r="AB559" s="184">
        <f t="shared" si="951"/>
        <v>45000</v>
      </c>
      <c r="AC559" s="184">
        <f t="shared" si="952"/>
        <v>45000</v>
      </c>
      <c r="AD559" s="184">
        <f t="shared" si="953"/>
        <v>45000</v>
      </c>
    </row>
    <row r="560" spans="1:30" ht="26.4">
      <c r="A560" s="168" t="s">
        <v>96</v>
      </c>
      <c r="B560" s="182" t="s">
        <v>303</v>
      </c>
      <c r="C560" s="182" t="s">
        <v>13</v>
      </c>
      <c r="D560" s="182" t="s">
        <v>30</v>
      </c>
      <c r="E560" s="182" t="s">
        <v>195</v>
      </c>
      <c r="F560" s="182" t="s">
        <v>68</v>
      </c>
      <c r="G560" s="182" t="s">
        <v>140</v>
      </c>
      <c r="H560" s="182" t="s">
        <v>226</v>
      </c>
      <c r="I560" s="183" t="s">
        <v>93</v>
      </c>
      <c r="J560" s="184">
        <f>J916</f>
        <v>45000</v>
      </c>
      <c r="K560" s="184">
        <f t="shared" ref="K560:L560" si="976">K916</f>
        <v>45000</v>
      </c>
      <c r="L560" s="184">
        <f t="shared" si="976"/>
        <v>45000</v>
      </c>
      <c r="M560" s="184">
        <f t="shared" ref="M560:O560" si="977">M916</f>
        <v>0</v>
      </c>
      <c r="N560" s="184">
        <f t="shared" si="977"/>
        <v>0</v>
      </c>
      <c r="O560" s="184">
        <f t="shared" si="977"/>
        <v>0</v>
      </c>
      <c r="P560" s="184">
        <f t="shared" si="823"/>
        <v>45000</v>
      </c>
      <c r="Q560" s="184">
        <f t="shared" si="824"/>
        <v>45000</v>
      </c>
      <c r="R560" s="184">
        <f t="shared" si="825"/>
        <v>45000</v>
      </c>
      <c r="S560" s="184">
        <f t="shared" ref="S560:U560" si="978">S916</f>
        <v>0</v>
      </c>
      <c r="T560" s="184">
        <f t="shared" si="978"/>
        <v>0</v>
      </c>
      <c r="U560" s="184">
        <f t="shared" si="978"/>
        <v>0</v>
      </c>
      <c r="V560" s="184">
        <f t="shared" si="947"/>
        <v>45000</v>
      </c>
      <c r="W560" s="184">
        <f t="shared" si="948"/>
        <v>45000</v>
      </c>
      <c r="X560" s="184">
        <f t="shared" si="949"/>
        <v>45000</v>
      </c>
      <c r="Y560" s="184">
        <f t="shared" ref="Y560:AA560" si="979">Y916</f>
        <v>0</v>
      </c>
      <c r="Z560" s="184">
        <f t="shared" si="979"/>
        <v>0</v>
      </c>
      <c r="AA560" s="184">
        <f t="shared" si="979"/>
        <v>0</v>
      </c>
      <c r="AB560" s="184">
        <f t="shared" si="951"/>
        <v>45000</v>
      </c>
      <c r="AC560" s="184">
        <f t="shared" si="952"/>
        <v>45000</v>
      </c>
      <c r="AD560" s="184">
        <f t="shared" si="953"/>
        <v>45000</v>
      </c>
    </row>
    <row r="561" spans="1:30">
      <c r="A561" s="168" t="s">
        <v>260</v>
      </c>
      <c r="B561" s="182" t="s">
        <v>303</v>
      </c>
      <c r="C561" s="182" t="s">
        <v>13</v>
      </c>
      <c r="D561" s="182" t="s">
        <v>30</v>
      </c>
      <c r="E561" s="182" t="s">
        <v>195</v>
      </c>
      <c r="F561" s="182" t="s">
        <v>68</v>
      </c>
      <c r="G561" s="182" t="s">
        <v>140</v>
      </c>
      <c r="H561" s="182" t="s">
        <v>259</v>
      </c>
      <c r="I561" s="183"/>
      <c r="J561" s="184">
        <f>J562</f>
        <v>155000</v>
      </c>
      <c r="K561" s="184">
        <f t="shared" ref="K561:O562" si="980">K562</f>
        <v>155000</v>
      </c>
      <c r="L561" s="184">
        <f t="shared" si="980"/>
        <v>155000</v>
      </c>
      <c r="M561" s="184">
        <f t="shared" si="980"/>
        <v>0</v>
      </c>
      <c r="N561" s="184">
        <f t="shared" si="980"/>
        <v>0</v>
      </c>
      <c r="O561" s="184">
        <f t="shared" si="980"/>
        <v>0</v>
      </c>
      <c r="P561" s="184">
        <f t="shared" si="823"/>
        <v>155000</v>
      </c>
      <c r="Q561" s="184">
        <f t="shared" si="824"/>
        <v>155000</v>
      </c>
      <c r="R561" s="184">
        <f t="shared" si="825"/>
        <v>155000</v>
      </c>
      <c r="S561" s="184">
        <f t="shared" ref="S561:U562" si="981">S562</f>
        <v>0</v>
      </c>
      <c r="T561" s="184">
        <f t="shared" si="981"/>
        <v>0</v>
      </c>
      <c r="U561" s="184">
        <f t="shared" si="981"/>
        <v>0</v>
      </c>
      <c r="V561" s="184">
        <f t="shared" si="947"/>
        <v>155000</v>
      </c>
      <c r="W561" s="184">
        <f t="shared" si="948"/>
        <v>155000</v>
      </c>
      <c r="X561" s="184">
        <f t="shared" si="949"/>
        <v>155000</v>
      </c>
      <c r="Y561" s="184">
        <f t="shared" ref="Y561:AA562" si="982">Y562</f>
        <v>0</v>
      </c>
      <c r="Z561" s="184">
        <f t="shared" si="982"/>
        <v>0</v>
      </c>
      <c r="AA561" s="184">
        <f t="shared" si="982"/>
        <v>0</v>
      </c>
      <c r="AB561" s="184">
        <f t="shared" si="951"/>
        <v>155000</v>
      </c>
      <c r="AC561" s="184">
        <f t="shared" si="952"/>
        <v>155000</v>
      </c>
      <c r="AD561" s="184">
        <f t="shared" si="953"/>
        <v>155000</v>
      </c>
    </row>
    <row r="562" spans="1:30" ht="26.4">
      <c r="A562" s="169" t="s">
        <v>222</v>
      </c>
      <c r="B562" s="182" t="s">
        <v>303</v>
      </c>
      <c r="C562" s="182" t="s">
        <v>13</v>
      </c>
      <c r="D562" s="182" t="s">
        <v>30</v>
      </c>
      <c r="E562" s="182" t="s">
        <v>195</v>
      </c>
      <c r="F562" s="182" t="s">
        <v>68</v>
      </c>
      <c r="G562" s="182" t="s">
        <v>140</v>
      </c>
      <c r="H562" s="182" t="s">
        <v>259</v>
      </c>
      <c r="I562" s="183" t="s">
        <v>92</v>
      </c>
      <c r="J562" s="184">
        <f>J563</f>
        <v>155000</v>
      </c>
      <c r="K562" s="184">
        <f t="shared" si="980"/>
        <v>155000</v>
      </c>
      <c r="L562" s="184">
        <f t="shared" si="980"/>
        <v>155000</v>
      </c>
      <c r="M562" s="184">
        <f t="shared" si="980"/>
        <v>0</v>
      </c>
      <c r="N562" s="184">
        <f t="shared" si="980"/>
        <v>0</v>
      </c>
      <c r="O562" s="184">
        <f t="shared" si="980"/>
        <v>0</v>
      </c>
      <c r="P562" s="184">
        <f t="shared" si="823"/>
        <v>155000</v>
      </c>
      <c r="Q562" s="184">
        <f t="shared" si="824"/>
        <v>155000</v>
      </c>
      <c r="R562" s="184">
        <f t="shared" si="825"/>
        <v>155000</v>
      </c>
      <c r="S562" s="184">
        <f t="shared" si="981"/>
        <v>0</v>
      </c>
      <c r="T562" s="184">
        <f t="shared" si="981"/>
        <v>0</v>
      </c>
      <c r="U562" s="184">
        <f t="shared" si="981"/>
        <v>0</v>
      </c>
      <c r="V562" s="184">
        <f t="shared" si="947"/>
        <v>155000</v>
      </c>
      <c r="W562" s="184">
        <f t="shared" si="948"/>
        <v>155000</v>
      </c>
      <c r="X562" s="184">
        <f t="shared" si="949"/>
        <v>155000</v>
      </c>
      <c r="Y562" s="184">
        <f t="shared" si="982"/>
        <v>0</v>
      </c>
      <c r="Z562" s="184">
        <f t="shared" si="982"/>
        <v>0</v>
      </c>
      <c r="AA562" s="184">
        <f t="shared" si="982"/>
        <v>0</v>
      </c>
      <c r="AB562" s="184">
        <f t="shared" si="951"/>
        <v>155000</v>
      </c>
      <c r="AC562" s="184">
        <f t="shared" si="952"/>
        <v>155000</v>
      </c>
      <c r="AD562" s="184">
        <f t="shared" si="953"/>
        <v>155000</v>
      </c>
    </row>
    <row r="563" spans="1:30" ht="26.4">
      <c r="A563" s="168" t="s">
        <v>96</v>
      </c>
      <c r="B563" s="182" t="s">
        <v>303</v>
      </c>
      <c r="C563" s="182" t="s">
        <v>13</v>
      </c>
      <c r="D563" s="182" t="s">
        <v>30</v>
      </c>
      <c r="E563" s="182" t="s">
        <v>195</v>
      </c>
      <c r="F563" s="182" t="s">
        <v>68</v>
      </c>
      <c r="G563" s="182" t="s">
        <v>140</v>
      </c>
      <c r="H563" s="182" t="s">
        <v>259</v>
      </c>
      <c r="I563" s="183" t="s">
        <v>93</v>
      </c>
      <c r="J563" s="184">
        <f>J919</f>
        <v>155000</v>
      </c>
      <c r="K563" s="184">
        <f t="shared" ref="K563:L563" si="983">K919</f>
        <v>155000</v>
      </c>
      <c r="L563" s="184">
        <f t="shared" si="983"/>
        <v>155000</v>
      </c>
      <c r="M563" s="184">
        <f t="shared" ref="M563:O563" si="984">M919</f>
        <v>0</v>
      </c>
      <c r="N563" s="184">
        <f t="shared" si="984"/>
        <v>0</v>
      </c>
      <c r="O563" s="184">
        <f t="shared" si="984"/>
        <v>0</v>
      </c>
      <c r="P563" s="184">
        <f t="shared" si="823"/>
        <v>155000</v>
      </c>
      <c r="Q563" s="184">
        <f t="shared" si="824"/>
        <v>155000</v>
      </c>
      <c r="R563" s="184">
        <f t="shared" si="825"/>
        <v>155000</v>
      </c>
      <c r="S563" s="184">
        <f t="shared" ref="S563:U563" si="985">S919</f>
        <v>0</v>
      </c>
      <c r="T563" s="184">
        <f t="shared" si="985"/>
        <v>0</v>
      </c>
      <c r="U563" s="184">
        <f t="shared" si="985"/>
        <v>0</v>
      </c>
      <c r="V563" s="184">
        <f t="shared" si="947"/>
        <v>155000</v>
      </c>
      <c r="W563" s="184">
        <f t="shared" si="948"/>
        <v>155000</v>
      </c>
      <c r="X563" s="184">
        <f t="shared" si="949"/>
        <v>155000</v>
      </c>
      <c r="Y563" s="184">
        <f t="shared" ref="Y563:AA563" si="986">Y919</f>
        <v>0</v>
      </c>
      <c r="Z563" s="184">
        <f t="shared" si="986"/>
        <v>0</v>
      </c>
      <c r="AA563" s="184">
        <f t="shared" si="986"/>
        <v>0</v>
      </c>
      <c r="AB563" s="184">
        <f t="shared" si="951"/>
        <v>155000</v>
      </c>
      <c r="AC563" s="184">
        <f t="shared" si="952"/>
        <v>155000</v>
      </c>
      <c r="AD563" s="184">
        <f t="shared" si="953"/>
        <v>155000</v>
      </c>
    </row>
    <row r="564" spans="1:30">
      <c r="A564" s="170"/>
      <c r="B564" s="182"/>
      <c r="C564" s="182"/>
      <c r="D564" s="182"/>
      <c r="E564" s="182"/>
      <c r="F564" s="182"/>
      <c r="G564" s="182"/>
      <c r="H564" s="182"/>
      <c r="I564" s="183"/>
      <c r="J564" s="184"/>
      <c r="K564" s="184"/>
      <c r="L564" s="184"/>
      <c r="M564" s="184"/>
      <c r="N564" s="184"/>
      <c r="O564" s="184"/>
      <c r="P564" s="184"/>
      <c r="Q564" s="184"/>
      <c r="R564" s="184"/>
      <c r="S564" s="184"/>
      <c r="T564" s="184"/>
      <c r="U564" s="184"/>
      <c r="V564" s="184"/>
      <c r="W564" s="184"/>
      <c r="X564" s="184"/>
      <c r="Y564" s="184"/>
      <c r="Z564" s="184"/>
      <c r="AA564" s="184"/>
      <c r="AB564" s="184"/>
      <c r="AC564" s="184"/>
      <c r="AD564" s="184"/>
    </row>
    <row r="565" spans="1:30" ht="26.4">
      <c r="A565" s="177" t="s">
        <v>175</v>
      </c>
      <c r="B565" s="178" t="s">
        <v>303</v>
      </c>
      <c r="C565" s="178" t="s">
        <v>13</v>
      </c>
      <c r="D565" s="178" t="s">
        <v>29</v>
      </c>
      <c r="E565" s="182"/>
      <c r="F565" s="182"/>
      <c r="G565" s="182"/>
      <c r="H565" s="182"/>
      <c r="I565" s="183"/>
      <c r="J565" s="180">
        <f>J566+J570</f>
        <v>115000</v>
      </c>
      <c r="K565" s="180">
        <f t="shared" ref="K565:L565" si="987">K566+K570</f>
        <v>115000</v>
      </c>
      <c r="L565" s="180">
        <f t="shared" si="987"/>
        <v>115000</v>
      </c>
      <c r="M565" s="180">
        <f t="shared" ref="M565:O565" si="988">M566+M570</f>
        <v>0</v>
      </c>
      <c r="N565" s="180">
        <f t="shared" si="988"/>
        <v>0</v>
      </c>
      <c r="O565" s="180">
        <f t="shared" si="988"/>
        <v>0</v>
      </c>
      <c r="P565" s="180">
        <f t="shared" si="823"/>
        <v>115000</v>
      </c>
      <c r="Q565" s="180">
        <f t="shared" si="824"/>
        <v>115000</v>
      </c>
      <c r="R565" s="180">
        <f t="shared" si="825"/>
        <v>115000</v>
      </c>
      <c r="S565" s="180">
        <f t="shared" ref="S565:U565" si="989">S566+S570</f>
        <v>0</v>
      </c>
      <c r="T565" s="180">
        <f t="shared" si="989"/>
        <v>0</v>
      </c>
      <c r="U565" s="180">
        <f t="shared" si="989"/>
        <v>0</v>
      </c>
      <c r="V565" s="180">
        <f t="shared" ref="V565:V575" si="990">P565+S565</f>
        <v>115000</v>
      </c>
      <c r="W565" s="180">
        <f t="shared" ref="W565:W575" si="991">Q565+T565</f>
        <v>115000</v>
      </c>
      <c r="X565" s="180">
        <f t="shared" ref="X565:X575" si="992">R565+U565</f>
        <v>115000</v>
      </c>
      <c r="Y565" s="180">
        <f t="shared" ref="Y565:AA565" si="993">Y566+Y570</f>
        <v>0</v>
      </c>
      <c r="Z565" s="180">
        <f t="shared" si="993"/>
        <v>0</v>
      </c>
      <c r="AA565" s="180">
        <f t="shared" si="993"/>
        <v>0</v>
      </c>
      <c r="AB565" s="180">
        <f t="shared" ref="AB565:AB575" si="994">V565+Y565</f>
        <v>115000</v>
      </c>
      <c r="AC565" s="180">
        <f t="shared" ref="AC565:AC575" si="995">W565+Z565</f>
        <v>115000</v>
      </c>
      <c r="AD565" s="180">
        <f t="shared" ref="AD565:AD575" si="996">X565+AA565</f>
        <v>115000</v>
      </c>
    </row>
    <row r="566" spans="1:30" ht="39.6">
      <c r="A566" s="265" t="s">
        <v>356</v>
      </c>
      <c r="B566" s="3" t="s">
        <v>303</v>
      </c>
      <c r="C566" s="3" t="s">
        <v>13</v>
      </c>
      <c r="D566" s="3" t="s">
        <v>29</v>
      </c>
      <c r="E566" s="3" t="s">
        <v>29</v>
      </c>
      <c r="F566" s="3" t="s">
        <v>68</v>
      </c>
      <c r="G566" s="3" t="s">
        <v>140</v>
      </c>
      <c r="H566" s="3" t="s">
        <v>141</v>
      </c>
      <c r="I566" s="16"/>
      <c r="J566" s="139">
        <f>J567</f>
        <v>5000</v>
      </c>
      <c r="K566" s="139">
        <f t="shared" ref="K566:O566" si="997">K567</f>
        <v>5000</v>
      </c>
      <c r="L566" s="139">
        <f t="shared" si="997"/>
        <v>5000</v>
      </c>
      <c r="M566" s="139">
        <f t="shared" si="997"/>
        <v>0</v>
      </c>
      <c r="N566" s="139">
        <f t="shared" si="997"/>
        <v>0</v>
      </c>
      <c r="O566" s="139">
        <f t="shared" si="997"/>
        <v>0</v>
      </c>
      <c r="P566" s="139">
        <f t="shared" si="823"/>
        <v>5000</v>
      </c>
      <c r="Q566" s="139">
        <f t="shared" si="824"/>
        <v>5000</v>
      </c>
      <c r="R566" s="139">
        <f t="shared" si="825"/>
        <v>5000</v>
      </c>
      <c r="S566" s="139">
        <f t="shared" ref="S566:U568" si="998">S567</f>
        <v>0</v>
      </c>
      <c r="T566" s="139">
        <f t="shared" si="998"/>
        <v>0</v>
      </c>
      <c r="U566" s="139">
        <f t="shared" si="998"/>
        <v>0</v>
      </c>
      <c r="V566" s="139">
        <f t="shared" si="990"/>
        <v>5000</v>
      </c>
      <c r="W566" s="139">
        <f t="shared" si="991"/>
        <v>5000</v>
      </c>
      <c r="X566" s="139">
        <f t="shared" si="992"/>
        <v>5000</v>
      </c>
      <c r="Y566" s="139">
        <f t="shared" ref="Y566:AA568" si="999">Y567</f>
        <v>0</v>
      </c>
      <c r="Z566" s="139">
        <f t="shared" si="999"/>
        <v>0</v>
      </c>
      <c r="AA566" s="139">
        <f t="shared" si="999"/>
        <v>0</v>
      </c>
      <c r="AB566" s="139">
        <f t="shared" si="994"/>
        <v>5000</v>
      </c>
      <c r="AC566" s="139">
        <f t="shared" si="995"/>
        <v>5000</v>
      </c>
      <c r="AD566" s="139">
        <f t="shared" si="996"/>
        <v>5000</v>
      </c>
    </row>
    <row r="567" spans="1:30" ht="26.4">
      <c r="A567" s="168" t="s">
        <v>263</v>
      </c>
      <c r="B567" s="3" t="s">
        <v>303</v>
      </c>
      <c r="C567" s="3" t="s">
        <v>13</v>
      </c>
      <c r="D567" s="3" t="s">
        <v>29</v>
      </c>
      <c r="E567" s="3" t="s">
        <v>29</v>
      </c>
      <c r="F567" s="3" t="s">
        <v>68</v>
      </c>
      <c r="G567" s="3" t="s">
        <v>140</v>
      </c>
      <c r="H567" s="3" t="s">
        <v>262</v>
      </c>
      <c r="I567" s="16"/>
      <c r="J567" s="139">
        <f>J568</f>
        <v>5000</v>
      </c>
      <c r="K567" s="139">
        <f t="shared" ref="K567:O568" si="1000">K568</f>
        <v>5000</v>
      </c>
      <c r="L567" s="139">
        <f t="shared" si="1000"/>
        <v>5000</v>
      </c>
      <c r="M567" s="139">
        <f t="shared" si="1000"/>
        <v>0</v>
      </c>
      <c r="N567" s="139">
        <f t="shared" si="1000"/>
        <v>0</v>
      </c>
      <c r="O567" s="139">
        <f t="shared" si="1000"/>
        <v>0</v>
      </c>
      <c r="P567" s="139">
        <f t="shared" si="823"/>
        <v>5000</v>
      </c>
      <c r="Q567" s="139">
        <f t="shared" si="824"/>
        <v>5000</v>
      </c>
      <c r="R567" s="139">
        <f t="shared" si="825"/>
        <v>5000</v>
      </c>
      <c r="S567" s="139">
        <f t="shared" si="998"/>
        <v>0</v>
      </c>
      <c r="T567" s="139">
        <f t="shared" si="998"/>
        <v>0</v>
      </c>
      <c r="U567" s="139">
        <f t="shared" si="998"/>
        <v>0</v>
      </c>
      <c r="V567" s="139">
        <f t="shared" si="990"/>
        <v>5000</v>
      </c>
      <c r="W567" s="139">
        <f t="shared" si="991"/>
        <v>5000</v>
      </c>
      <c r="X567" s="139">
        <f t="shared" si="992"/>
        <v>5000</v>
      </c>
      <c r="Y567" s="139">
        <f t="shared" si="999"/>
        <v>0</v>
      </c>
      <c r="Z567" s="139">
        <f t="shared" si="999"/>
        <v>0</v>
      </c>
      <c r="AA567" s="139">
        <f t="shared" si="999"/>
        <v>0</v>
      </c>
      <c r="AB567" s="139">
        <f t="shared" si="994"/>
        <v>5000</v>
      </c>
      <c r="AC567" s="139">
        <f t="shared" si="995"/>
        <v>5000</v>
      </c>
      <c r="AD567" s="139">
        <f t="shared" si="996"/>
        <v>5000</v>
      </c>
    </row>
    <row r="568" spans="1:30" ht="26.4">
      <c r="A568" s="169" t="s">
        <v>222</v>
      </c>
      <c r="B568" s="3" t="s">
        <v>303</v>
      </c>
      <c r="C568" s="3" t="s">
        <v>13</v>
      </c>
      <c r="D568" s="3" t="s">
        <v>29</v>
      </c>
      <c r="E568" s="3" t="s">
        <v>29</v>
      </c>
      <c r="F568" s="3" t="s">
        <v>68</v>
      </c>
      <c r="G568" s="3" t="s">
        <v>140</v>
      </c>
      <c r="H568" s="3" t="s">
        <v>262</v>
      </c>
      <c r="I568" s="16" t="s">
        <v>92</v>
      </c>
      <c r="J568" s="139">
        <f>J569</f>
        <v>5000</v>
      </c>
      <c r="K568" s="139">
        <f t="shared" si="1000"/>
        <v>5000</v>
      </c>
      <c r="L568" s="139">
        <f t="shared" si="1000"/>
        <v>5000</v>
      </c>
      <c r="M568" s="139">
        <f t="shared" si="1000"/>
        <v>0</v>
      </c>
      <c r="N568" s="139">
        <f t="shared" si="1000"/>
        <v>0</v>
      </c>
      <c r="O568" s="139">
        <f t="shared" si="1000"/>
        <v>0</v>
      </c>
      <c r="P568" s="139">
        <f t="shared" si="823"/>
        <v>5000</v>
      </c>
      <c r="Q568" s="139">
        <f t="shared" si="824"/>
        <v>5000</v>
      </c>
      <c r="R568" s="139">
        <f t="shared" si="825"/>
        <v>5000</v>
      </c>
      <c r="S568" s="139">
        <f t="shared" si="998"/>
        <v>0</v>
      </c>
      <c r="T568" s="139">
        <f t="shared" si="998"/>
        <v>0</v>
      </c>
      <c r="U568" s="139">
        <f t="shared" si="998"/>
        <v>0</v>
      </c>
      <c r="V568" s="139">
        <f t="shared" si="990"/>
        <v>5000</v>
      </c>
      <c r="W568" s="139">
        <f t="shared" si="991"/>
        <v>5000</v>
      </c>
      <c r="X568" s="139">
        <f t="shared" si="992"/>
        <v>5000</v>
      </c>
      <c r="Y568" s="139">
        <f t="shared" si="999"/>
        <v>0</v>
      </c>
      <c r="Z568" s="139">
        <f t="shared" si="999"/>
        <v>0</v>
      </c>
      <c r="AA568" s="139">
        <f t="shared" si="999"/>
        <v>0</v>
      </c>
      <c r="AB568" s="139">
        <f t="shared" si="994"/>
        <v>5000</v>
      </c>
      <c r="AC568" s="139">
        <f t="shared" si="995"/>
        <v>5000</v>
      </c>
      <c r="AD568" s="139">
        <f t="shared" si="996"/>
        <v>5000</v>
      </c>
    </row>
    <row r="569" spans="1:30" ht="26.4">
      <c r="A569" s="168" t="s">
        <v>96</v>
      </c>
      <c r="B569" s="3" t="s">
        <v>303</v>
      </c>
      <c r="C569" s="3" t="s">
        <v>13</v>
      </c>
      <c r="D569" s="3" t="s">
        <v>29</v>
      </c>
      <c r="E569" s="3" t="s">
        <v>29</v>
      </c>
      <c r="F569" s="3" t="s">
        <v>68</v>
      </c>
      <c r="G569" s="3" t="s">
        <v>140</v>
      </c>
      <c r="H569" s="3" t="s">
        <v>262</v>
      </c>
      <c r="I569" s="16" t="s">
        <v>93</v>
      </c>
      <c r="J569" s="139">
        <f>J924</f>
        <v>5000</v>
      </c>
      <c r="K569" s="139">
        <f t="shared" ref="K569:L569" si="1001">K924</f>
        <v>5000</v>
      </c>
      <c r="L569" s="139">
        <f t="shared" si="1001"/>
        <v>5000</v>
      </c>
      <c r="M569" s="139">
        <f t="shared" ref="M569:O569" si="1002">M924</f>
        <v>0</v>
      </c>
      <c r="N569" s="139">
        <f t="shared" si="1002"/>
        <v>0</v>
      </c>
      <c r="O569" s="139">
        <f t="shared" si="1002"/>
        <v>0</v>
      </c>
      <c r="P569" s="139">
        <f t="shared" si="823"/>
        <v>5000</v>
      </c>
      <c r="Q569" s="139">
        <f t="shared" si="824"/>
        <v>5000</v>
      </c>
      <c r="R569" s="139">
        <f t="shared" si="825"/>
        <v>5000</v>
      </c>
      <c r="S569" s="139">
        <f t="shared" ref="S569:U569" si="1003">S924</f>
        <v>0</v>
      </c>
      <c r="T569" s="139">
        <f t="shared" si="1003"/>
        <v>0</v>
      </c>
      <c r="U569" s="139">
        <f t="shared" si="1003"/>
        <v>0</v>
      </c>
      <c r="V569" s="139">
        <f t="shared" si="990"/>
        <v>5000</v>
      </c>
      <c r="W569" s="139">
        <f t="shared" si="991"/>
        <v>5000</v>
      </c>
      <c r="X569" s="139">
        <f t="shared" si="992"/>
        <v>5000</v>
      </c>
      <c r="Y569" s="139">
        <f t="shared" ref="Y569:AA569" si="1004">Y924</f>
        <v>0</v>
      </c>
      <c r="Z569" s="139">
        <f t="shared" si="1004"/>
        <v>0</v>
      </c>
      <c r="AA569" s="139">
        <f t="shared" si="1004"/>
        <v>0</v>
      </c>
      <c r="AB569" s="139">
        <f t="shared" si="994"/>
        <v>5000</v>
      </c>
      <c r="AC569" s="139">
        <f t="shared" si="995"/>
        <v>5000</v>
      </c>
      <c r="AD569" s="139">
        <f t="shared" si="996"/>
        <v>5000</v>
      </c>
    </row>
    <row r="570" spans="1:30" ht="26.4">
      <c r="A570" s="277" t="s">
        <v>357</v>
      </c>
      <c r="B570" s="3" t="s">
        <v>303</v>
      </c>
      <c r="C570" s="3" t="s">
        <v>13</v>
      </c>
      <c r="D570" s="3" t="s">
        <v>29</v>
      </c>
      <c r="E570" s="1" t="s">
        <v>177</v>
      </c>
      <c r="F570" s="1" t="s">
        <v>68</v>
      </c>
      <c r="G570" s="1" t="s">
        <v>140</v>
      </c>
      <c r="H570" s="3" t="s">
        <v>141</v>
      </c>
      <c r="I570" s="16"/>
      <c r="J570" s="78">
        <f>J571</f>
        <v>110000</v>
      </c>
      <c r="K570" s="78">
        <f t="shared" ref="K570:O570" si="1005">K571</f>
        <v>110000</v>
      </c>
      <c r="L570" s="78">
        <f t="shared" si="1005"/>
        <v>110000</v>
      </c>
      <c r="M570" s="78">
        <f t="shared" si="1005"/>
        <v>0</v>
      </c>
      <c r="N570" s="78">
        <f t="shared" si="1005"/>
        <v>0</v>
      </c>
      <c r="O570" s="78">
        <f t="shared" si="1005"/>
        <v>0</v>
      </c>
      <c r="P570" s="78">
        <f t="shared" si="823"/>
        <v>110000</v>
      </c>
      <c r="Q570" s="78">
        <f t="shared" si="824"/>
        <v>110000</v>
      </c>
      <c r="R570" s="78">
        <f t="shared" si="825"/>
        <v>110000</v>
      </c>
      <c r="S570" s="78">
        <f t="shared" ref="S570:U570" si="1006">S571</f>
        <v>0</v>
      </c>
      <c r="T570" s="78">
        <f t="shared" si="1006"/>
        <v>0</v>
      </c>
      <c r="U570" s="78">
        <f t="shared" si="1006"/>
        <v>0</v>
      </c>
      <c r="V570" s="78">
        <f t="shared" si="990"/>
        <v>110000</v>
      </c>
      <c r="W570" s="78">
        <f t="shared" si="991"/>
        <v>110000</v>
      </c>
      <c r="X570" s="78">
        <f t="shared" si="992"/>
        <v>110000</v>
      </c>
      <c r="Y570" s="78">
        <f t="shared" ref="Y570:AA570" si="1007">Y571</f>
        <v>0</v>
      </c>
      <c r="Z570" s="78">
        <f t="shared" si="1007"/>
        <v>0</v>
      </c>
      <c r="AA570" s="78">
        <f t="shared" si="1007"/>
        <v>0</v>
      </c>
      <c r="AB570" s="78">
        <f t="shared" si="994"/>
        <v>110000</v>
      </c>
      <c r="AC570" s="78">
        <f t="shared" si="995"/>
        <v>110000</v>
      </c>
      <c r="AD570" s="78">
        <f t="shared" si="996"/>
        <v>110000</v>
      </c>
    </row>
    <row r="571" spans="1:30">
      <c r="A571" s="170" t="s">
        <v>261</v>
      </c>
      <c r="B571" s="3" t="s">
        <v>303</v>
      </c>
      <c r="C571" s="3" t="s">
        <v>13</v>
      </c>
      <c r="D571" s="3" t="s">
        <v>29</v>
      </c>
      <c r="E571" s="1" t="s">
        <v>177</v>
      </c>
      <c r="F571" s="1" t="s">
        <v>68</v>
      </c>
      <c r="G571" s="1" t="s">
        <v>140</v>
      </c>
      <c r="H571" s="3" t="s">
        <v>178</v>
      </c>
      <c r="I571" s="16"/>
      <c r="J571" s="78">
        <f>J572+J574</f>
        <v>110000</v>
      </c>
      <c r="K571" s="78">
        <f t="shared" ref="K571:L571" si="1008">K572+K574</f>
        <v>110000</v>
      </c>
      <c r="L571" s="78">
        <f t="shared" si="1008"/>
        <v>110000</v>
      </c>
      <c r="M571" s="78">
        <f t="shared" ref="M571:O571" si="1009">M572+M574</f>
        <v>0</v>
      </c>
      <c r="N571" s="78">
        <f t="shared" si="1009"/>
        <v>0</v>
      </c>
      <c r="O571" s="78">
        <f t="shared" si="1009"/>
        <v>0</v>
      </c>
      <c r="P571" s="78">
        <f t="shared" si="823"/>
        <v>110000</v>
      </c>
      <c r="Q571" s="78">
        <f t="shared" si="824"/>
        <v>110000</v>
      </c>
      <c r="R571" s="78">
        <f t="shared" si="825"/>
        <v>110000</v>
      </c>
      <c r="S571" s="78">
        <f t="shared" ref="S571:U571" si="1010">S572+S574</f>
        <v>0</v>
      </c>
      <c r="T571" s="78">
        <f t="shared" si="1010"/>
        <v>0</v>
      </c>
      <c r="U571" s="78">
        <f t="shared" si="1010"/>
        <v>0</v>
      </c>
      <c r="V571" s="78">
        <f t="shared" si="990"/>
        <v>110000</v>
      </c>
      <c r="W571" s="78">
        <f t="shared" si="991"/>
        <v>110000</v>
      </c>
      <c r="X571" s="78">
        <f t="shared" si="992"/>
        <v>110000</v>
      </c>
      <c r="Y571" s="78">
        <f t="shared" ref="Y571:AA571" si="1011">Y572+Y574</f>
        <v>0</v>
      </c>
      <c r="Z571" s="78">
        <f t="shared" si="1011"/>
        <v>0</v>
      </c>
      <c r="AA571" s="78">
        <f t="shared" si="1011"/>
        <v>0</v>
      </c>
      <c r="AB571" s="78">
        <f t="shared" si="994"/>
        <v>110000</v>
      </c>
      <c r="AC571" s="78">
        <f t="shared" si="995"/>
        <v>110000</v>
      </c>
      <c r="AD571" s="78">
        <f t="shared" si="996"/>
        <v>110000</v>
      </c>
    </row>
    <row r="572" spans="1:30" ht="39.6">
      <c r="A572" s="168" t="s">
        <v>94</v>
      </c>
      <c r="B572" s="1" t="s">
        <v>303</v>
      </c>
      <c r="C572" s="3" t="s">
        <v>13</v>
      </c>
      <c r="D572" s="3" t="s">
        <v>29</v>
      </c>
      <c r="E572" s="1" t="s">
        <v>177</v>
      </c>
      <c r="F572" s="1" t="s">
        <v>68</v>
      </c>
      <c r="G572" s="1" t="s">
        <v>140</v>
      </c>
      <c r="H572" s="3" t="s">
        <v>178</v>
      </c>
      <c r="I572" s="13" t="s">
        <v>90</v>
      </c>
      <c r="J572" s="78">
        <f>J573</f>
        <v>80000</v>
      </c>
      <c r="K572" s="78">
        <f t="shared" ref="K572:O572" si="1012">K573</f>
        <v>80000</v>
      </c>
      <c r="L572" s="78">
        <f t="shared" si="1012"/>
        <v>80000</v>
      </c>
      <c r="M572" s="78">
        <f t="shared" si="1012"/>
        <v>0</v>
      </c>
      <c r="N572" s="78">
        <f t="shared" si="1012"/>
        <v>0</v>
      </c>
      <c r="O572" s="78">
        <f t="shared" si="1012"/>
        <v>0</v>
      </c>
      <c r="P572" s="78">
        <f t="shared" si="823"/>
        <v>80000</v>
      </c>
      <c r="Q572" s="78">
        <f t="shared" si="824"/>
        <v>80000</v>
      </c>
      <c r="R572" s="78">
        <f t="shared" si="825"/>
        <v>80000</v>
      </c>
      <c r="S572" s="78">
        <f t="shared" ref="S572:U572" si="1013">S573</f>
        <v>0</v>
      </c>
      <c r="T572" s="78">
        <f t="shared" si="1013"/>
        <v>0</v>
      </c>
      <c r="U572" s="78">
        <f t="shared" si="1013"/>
        <v>0</v>
      </c>
      <c r="V572" s="78">
        <f t="shared" si="990"/>
        <v>80000</v>
      </c>
      <c r="W572" s="78">
        <f t="shared" si="991"/>
        <v>80000</v>
      </c>
      <c r="X572" s="78">
        <f t="shared" si="992"/>
        <v>80000</v>
      </c>
      <c r="Y572" s="78">
        <f t="shared" ref="Y572:AA572" si="1014">Y573</f>
        <v>0</v>
      </c>
      <c r="Z572" s="78">
        <f t="shared" si="1014"/>
        <v>0</v>
      </c>
      <c r="AA572" s="78">
        <f t="shared" si="1014"/>
        <v>0</v>
      </c>
      <c r="AB572" s="78">
        <f t="shared" si="994"/>
        <v>80000</v>
      </c>
      <c r="AC572" s="78">
        <f t="shared" si="995"/>
        <v>80000</v>
      </c>
      <c r="AD572" s="78">
        <f t="shared" si="996"/>
        <v>80000</v>
      </c>
    </row>
    <row r="573" spans="1:30">
      <c r="A573" s="168" t="s">
        <v>101</v>
      </c>
      <c r="B573" s="1" t="s">
        <v>303</v>
      </c>
      <c r="C573" s="3" t="s">
        <v>13</v>
      </c>
      <c r="D573" s="3" t="s">
        <v>29</v>
      </c>
      <c r="E573" s="1" t="s">
        <v>177</v>
      </c>
      <c r="F573" s="1" t="s">
        <v>68</v>
      </c>
      <c r="G573" s="1" t="s">
        <v>140</v>
      </c>
      <c r="H573" s="3" t="s">
        <v>178</v>
      </c>
      <c r="I573" s="13" t="s">
        <v>100</v>
      </c>
      <c r="J573" s="78">
        <f>J928</f>
        <v>80000</v>
      </c>
      <c r="K573" s="78">
        <f t="shared" ref="K573:L573" si="1015">K928</f>
        <v>80000</v>
      </c>
      <c r="L573" s="78">
        <f t="shared" si="1015"/>
        <v>80000</v>
      </c>
      <c r="M573" s="78">
        <f t="shared" ref="M573:O573" si="1016">M928</f>
        <v>0</v>
      </c>
      <c r="N573" s="78">
        <f t="shared" si="1016"/>
        <v>0</v>
      </c>
      <c r="O573" s="78">
        <f t="shared" si="1016"/>
        <v>0</v>
      </c>
      <c r="P573" s="78">
        <f t="shared" si="823"/>
        <v>80000</v>
      </c>
      <c r="Q573" s="78">
        <f t="shared" si="824"/>
        <v>80000</v>
      </c>
      <c r="R573" s="78">
        <f t="shared" si="825"/>
        <v>80000</v>
      </c>
      <c r="S573" s="78">
        <f t="shared" ref="S573:U573" si="1017">S928</f>
        <v>0</v>
      </c>
      <c r="T573" s="78">
        <f t="shared" si="1017"/>
        <v>0</v>
      </c>
      <c r="U573" s="78">
        <f t="shared" si="1017"/>
        <v>0</v>
      </c>
      <c r="V573" s="78">
        <f t="shared" si="990"/>
        <v>80000</v>
      </c>
      <c r="W573" s="78">
        <f t="shared" si="991"/>
        <v>80000</v>
      </c>
      <c r="X573" s="78">
        <f t="shared" si="992"/>
        <v>80000</v>
      </c>
      <c r="Y573" s="78">
        <f t="shared" ref="Y573:AA573" si="1018">Y928</f>
        <v>0</v>
      </c>
      <c r="Z573" s="78">
        <f t="shared" si="1018"/>
        <v>0</v>
      </c>
      <c r="AA573" s="78">
        <f t="shared" si="1018"/>
        <v>0</v>
      </c>
      <c r="AB573" s="78">
        <f t="shared" si="994"/>
        <v>80000</v>
      </c>
      <c r="AC573" s="78">
        <f t="shared" si="995"/>
        <v>80000</v>
      </c>
      <c r="AD573" s="78">
        <f t="shared" si="996"/>
        <v>80000</v>
      </c>
    </row>
    <row r="574" spans="1:30" ht="26.4">
      <c r="A574" s="169" t="s">
        <v>222</v>
      </c>
      <c r="B574" s="3" t="s">
        <v>303</v>
      </c>
      <c r="C574" s="3" t="s">
        <v>13</v>
      </c>
      <c r="D574" s="3" t="s">
        <v>29</v>
      </c>
      <c r="E574" s="1" t="s">
        <v>177</v>
      </c>
      <c r="F574" s="1" t="s">
        <v>68</v>
      </c>
      <c r="G574" s="1" t="s">
        <v>140</v>
      </c>
      <c r="H574" s="3" t="s">
        <v>178</v>
      </c>
      <c r="I574" s="16" t="s">
        <v>92</v>
      </c>
      <c r="J574" s="78">
        <f>J575</f>
        <v>30000</v>
      </c>
      <c r="K574" s="78">
        <f t="shared" ref="K574:O574" si="1019">K575</f>
        <v>30000</v>
      </c>
      <c r="L574" s="78">
        <f t="shared" si="1019"/>
        <v>30000</v>
      </c>
      <c r="M574" s="78">
        <f t="shared" si="1019"/>
        <v>0</v>
      </c>
      <c r="N574" s="78">
        <f t="shared" si="1019"/>
        <v>0</v>
      </c>
      <c r="O574" s="78">
        <f t="shared" si="1019"/>
        <v>0</v>
      </c>
      <c r="P574" s="78">
        <f t="shared" ref="P574:P659" si="1020">J574+M574</f>
        <v>30000</v>
      </c>
      <c r="Q574" s="78">
        <f t="shared" ref="Q574:Q659" si="1021">K574+N574</f>
        <v>30000</v>
      </c>
      <c r="R574" s="78">
        <f t="shared" ref="R574:R659" si="1022">L574+O574</f>
        <v>30000</v>
      </c>
      <c r="S574" s="78">
        <f t="shared" ref="S574:U574" si="1023">S575</f>
        <v>0</v>
      </c>
      <c r="T574" s="78">
        <f t="shared" si="1023"/>
        <v>0</v>
      </c>
      <c r="U574" s="78">
        <f t="shared" si="1023"/>
        <v>0</v>
      </c>
      <c r="V574" s="78">
        <f t="shared" si="990"/>
        <v>30000</v>
      </c>
      <c r="W574" s="78">
        <f t="shared" si="991"/>
        <v>30000</v>
      </c>
      <c r="X574" s="78">
        <f t="shared" si="992"/>
        <v>30000</v>
      </c>
      <c r="Y574" s="78">
        <f t="shared" ref="Y574:AA574" si="1024">Y575</f>
        <v>0</v>
      </c>
      <c r="Z574" s="78">
        <f t="shared" si="1024"/>
        <v>0</v>
      </c>
      <c r="AA574" s="78">
        <f t="shared" si="1024"/>
        <v>0</v>
      </c>
      <c r="AB574" s="78">
        <f t="shared" si="994"/>
        <v>30000</v>
      </c>
      <c r="AC574" s="78">
        <f t="shared" si="995"/>
        <v>30000</v>
      </c>
      <c r="AD574" s="78">
        <f t="shared" si="996"/>
        <v>30000</v>
      </c>
    </row>
    <row r="575" spans="1:30" ht="26.4">
      <c r="A575" s="168" t="s">
        <v>96</v>
      </c>
      <c r="B575" s="3" t="s">
        <v>303</v>
      </c>
      <c r="C575" s="3" t="s">
        <v>13</v>
      </c>
      <c r="D575" s="3" t="s">
        <v>29</v>
      </c>
      <c r="E575" s="1" t="s">
        <v>177</v>
      </c>
      <c r="F575" s="1" t="s">
        <v>68</v>
      </c>
      <c r="G575" s="1" t="s">
        <v>140</v>
      </c>
      <c r="H575" s="3" t="s">
        <v>178</v>
      </c>
      <c r="I575" s="16" t="s">
        <v>93</v>
      </c>
      <c r="J575" s="78">
        <f>J930</f>
        <v>30000</v>
      </c>
      <c r="K575" s="78">
        <f t="shared" ref="K575:L575" si="1025">K930</f>
        <v>30000</v>
      </c>
      <c r="L575" s="78">
        <f t="shared" si="1025"/>
        <v>30000</v>
      </c>
      <c r="M575" s="78">
        <f t="shared" ref="M575:O575" si="1026">M930</f>
        <v>0</v>
      </c>
      <c r="N575" s="78">
        <f t="shared" si="1026"/>
        <v>0</v>
      </c>
      <c r="O575" s="78">
        <f t="shared" si="1026"/>
        <v>0</v>
      </c>
      <c r="P575" s="78">
        <f t="shared" si="1020"/>
        <v>30000</v>
      </c>
      <c r="Q575" s="78">
        <f t="shared" si="1021"/>
        <v>30000</v>
      </c>
      <c r="R575" s="78">
        <f t="shared" si="1022"/>
        <v>30000</v>
      </c>
      <c r="S575" s="78">
        <f t="shared" ref="S575:U575" si="1027">S930</f>
        <v>0</v>
      </c>
      <c r="T575" s="78">
        <f t="shared" si="1027"/>
        <v>0</v>
      </c>
      <c r="U575" s="78">
        <f t="shared" si="1027"/>
        <v>0</v>
      </c>
      <c r="V575" s="78">
        <f t="shared" si="990"/>
        <v>30000</v>
      </c>
      <c r="W575" s="78">
        <f t="shared" si="991"/>
        <v>30000</v>
      </c>
      <c r="X575" s="78">
        <f t="shared" si="992"/>
        <v>30000</v>
      </c>
      <c r="Y575" s="78">
        <f t="shared" ref="Y575:AA575" si="1028">Y930</f>
        <v>0</v>
      </c>
      <c r="Z575" s="78">
        <f t="shared" si="1028"/>
        <v>0</v>
      </c>
      <c r="AA575" s="78">
        <f t="shared" si="1028"/>
        <v>0</v>
      </c>
      <c r="AB575" s="78">
        <f t="shared" si="994"/>
        <v>30000</v>
      </c>
      <c r="AC575" s="78">
        <f t="shared" si="995"/>
        <v>30000</v>
      </c>
      <c r="AD575" s="78">
        <f t="shared" si="996"/>
        <v>30000</v>
      </c>
    </row>
    <row r="576" spans="1:30">
      <c r="A576" s="170"/>
      <c r="B576" s="3"/>
      <c r="C576" s="3"/>
      <c r="D576" s="3"/>
      <c r="E576" s="1"/>
      <c r="F576" s="1"/>
      <c r="G576" s="1"/>
      <c r="H576" s="3"/>
      <c r="I576" s="16"/>
      <c r="J576" s="78"/>
      <c r="K576" s="78"/>
      <c r="L576" s="78"/>
      <c r="M576" s="78"/>
      <c r="N576" s="78"/>
      <c r="O576" s="78"/>
      <c r="P576" s="78"/>
      <c r="Q576" s="78"/>
      <c r="R576" s="78"/>
      <c r="S576" s="78"/>
      <c r="T576" s="78"/>
      <c r="U576" s="78"/>
      <c r="V576" s="78"/>
      <c r="W576" s="78"/>
      <c r="X576" s="78"/>
      <c r="Y576" s="78"/>
      <c r="Z576" s="78"/>
      <c r="AA576" s="78"/>
      <c r="AB576" s="78"/>
      <c r="AC576" s="78"/>
      <c r="AD576" s="78"/>
    </row>
    <row r="577" spans="1:30" ht="15.6">
      <c r="A577" s="167" t="s">
        <v>15</v>
      </c>
      <c r="B577" s="26" t="s">
        <v>303</v>
      </c>
      <c r="C577" s="26" t="s">
        <v>16</v>
      </c>
      <c r="D577" s="3"/>
      <c r="E577" s="3"/>
      <c r="F577" s="3"/>
      <c r="G577" s="3"/>
      <c r="H577" s="3"/>
      <c r="I577" s="16"/>
      <c r="J577" s="96">
        <f>J578+J594+J604+J621</f>
        <v>37527200</v>
      </c>
      <c r="K577" s="96">
        <f>K578+K594+K604+K621</f>
        <v>39090539.280000001</v>
      </c>
      <c r="L577" s="96">
        <f>L578+L594+L604+L621</f>
        <v>39664866.670000002</v>
      </c>
      <c r="M577" s="96">
        <f t="shared" ref="M577:O577" si="1029">M578+M594+M604+M621</f>
        <v>355000</v>
      </c>
      <c r="N577" s="96">
        <f t="shared" si="1029"/>
        <v>0</v>
      </c>
      <c r="O577" s="96">
        <f t="shared" si="1029"/>
        <v>0</v>
      </c>
      <c r="P577" s="96">
        <f t="shared" si="1020"/>
        <v>37882200</v>
      </c>
      <c r="Q577" s="96">
        <f t="shared" si="1021"/>
        <v>39090539.280000001</v>
      </c>
      <c r="R577" s="96">
        <f t="shared" si="1022"/>
        <v>39664866.670000002</v>
      </c>
      <c r="S577" s="96">
        <f t="shared" ref="S577:U577" si="1030">S578+S594+S604+S621</f>
        <v>5530207.5899999999</v>
      </c>
      <c r="T577" s="96">
        <f t="shared" si="1030"/>
        <v>0</v>
      </c>
      <c r="U577" s="96">
        <f t="shared" si="1030"/>
        <v>0</v>
      </c>
      <c r="V577" s="96">
        <f t="shared" ref="V577:X579" si="1031">P577+S577</f>
        <v>43412407.590000004</v>
      </c>
      <c r="W577" s="96">
        <f t="shared" si="1031"/>
        <v>39090539.280000001</v>
      </c>
      <c r="X577" s="96">
        <f t="shared" si="1031"/>
        <v>39664866.670000002</v>
      </c>
      <c r="Y577" s="96">
        <f t="shared" ref="Y577:AA577" si="1032">Y578+Y594+Y604+Y621</f>
        <v>212989.28</v>
      </c>
      <c r="Z577" s="96">
        <f t="shared" si="1032"/>
        <v>0</v>
      </c>
      <c r="AA577" s="96">
        <f t="shared" si="1032"/>
        <v>0</v>
      </c>
      <c r="AB577" s="96">
        <f t="shared" ref="AB577:AB592" si="1033">V577+Y577</f>
        <v>43625396.870000005</v>
      </c>
      <c r="AC577" s="96">
        <f t="shared" ref="AC577:AC592" si="1034">W577+Z577</f>
        <v>39090539.280000001</v>
      </c>
      <c r="AD577" s="96">
        <f t="shared" ref="AD577:AD592" si="1035">X577+AA577</f>
        <v>39664866.670000002</v>
      </c>
    </row>
    <row r="578" spans="1:30">
      <c r="A578" s="22" t="s">
        <v>36</v>
      </c>
      <c r="B578" s="14" t="s">
        <v>303</v>
      </c>
      <c r="C578" s="14" t="s">
        <v>16</v>
      </c>
      <c r="D578" s="14" t="s">
        <v>18</v>
      </c>
      <c r="E578" s="14"/>
      <c r="F578" s="14"/>
      <c r="G578" s="14"/>
      <c r="H578" s="1"/>
      <c r="I578" s="13"/>
      <c r="J578" s="97">
        <f>J579+J589</f>
        <v>435000</v>
      </c>
      <c r="K578" s="97">
        <f>K579+K589</f>
        <v>889245.91999999993</v>
      </c>
      <c r="L578" s="97">
        <f>L579+L589</f>
        <v>443138.38</v>
      </c>
      <c r="M578" s="97">
        <f t="shared" ref="M578:O578" si="1036">M579+M589</f>
        <v>0</v>
      </c>
      <c r="N578" s="97">
        <f t="shared" si="1036"/>
        <v>0</v>
      </c>
      <c r="O578" s="97">
        <f t="shared" si="1036"/>
        <v>0</v>
      </c>
      <c r="P578" s="97">
        <f t="shared" si="1020"/>
        <v>435000</v>
      </c>
      <c r="Q578" s="97">
        <f t="shared" si="1021"/>
        <v>889245.91999999993</v>
      </c>
      <c r="R578" s="97">
        <f t="shared" si="1022"/>
        <v>443138.38</v>
      </c>
      <c r="S578" s="97">
        <f t="shared" ref="S578:U578" si="1037">S579+S589</f>
        <v>0</v>
      </c>
      <c r="T578" s="97">
        <f t="shared" si="1037"/>
        <v>0</v>
      </c>
      <c r="U578" s="97">
        <f t="shared" si="1037"/>
        <v>0</v>
      </c>
      <c r="V578" s="97">
        <f t="shared" si="1031"/>
        <v>435000</v>
      </c>
      <c r="W578" s="97">
        <f t="shared" si="1031"/>
        <v>889245.91999999993</v>
      </c>
      <c r="X578" s="97">
        <f t="shared" si="1031"/>
        <v>443138.38</v>
      </c>
      <c r="Y578" s="97">
        <f t="shared" ref="Y578:AA578" si="1038">Y579+Y589</f>
        <v>12989.28</v>
      </c>
      <c r="Z578" s="97">
        <f t="shared" si="1038"/>
        <v>0</v>
      </c>
      <c r="AA578" s="97">
        <f t="shared" si="1038"/>
        <v>0</v>
      </c>
      <c r="AB578" s="97">
        <f t="shared" si="1033"/>
        <v>447989.28</v>
      </c>
      <c r="AC578" s="97">
        <f t="shared" si="1034"/>
        <v>889245.91999999993</v>
      </c>
      <c r="AD578" s="97">
        <f t="shared" si="1035"/>
        <v>443138.38</v>
      </c>
    </row>
    <row r="579" spans="1:30" ht="39.6">
      <c r="A579" s="266" t="s">
        <v>353</v>
      </c>
      <c r="B579" s="1" t="s">
        <v>303</v>
      </c>
      <c r="C579" s="1" t="s">
        <v>16</v>
      </c>
      <c r="D579" s="1" t="s">
        <v>18</v>
      </c>
      <c r="E579" s="1" t="s">
        <v>13</v>
      </c>
      <c r="F579" s="1" t="s">
        <v>68</v>
      </c>
      <c r="G579" s="1" t="s">
        <v>140</v>
      </c>
      <c r="H579" s="1" t="s">
        <v>141</v>
      </c>
      <c r="I579" s="13"/>
      <c r="J579" s="98">
        <f>J583+J586</f>
        <v>50000</v>
      </c>
      <c r="K579" s="98">
        <f t="shared" ref="K579:L579" si="1039">K583+K586</f>
        <v>500000</v>
      </c>
      <c r="L579" s="98">
        <f t="shared" si="1039"/>
        <v>50000</v>
      </c>
      <c r="M579" s="98">
        <f t="shared" ref="M579:O579" si="1040">M583+M586</f>
        <v>0</v>
      </c>
      <c r="N579" s="98">
        <f t="shared" si="1040"/>
        <v>0</v>
      </c>
      <c r="O579" s="98">
        <f t="shared" si="1040"/>
        <v>0</v>
      </c>
      <c r="P579" s="98">
        <f t="shared" si="1020"/>
        <v>50000</v>
      </c>
      <c r="Q579" s="98">
        <f t="shared" si="1021"/>
        <v>500000</v>
      </c>
      <c r="R579" s="98">
        <f t="shared" si="1022"/>
        <v>50000</v>
      </c>
      <c r="S579" s="98">
        <f t="shared" ref="S579:U579" si="1041">S583+S586</f>
        <v>0</v>
      </c>
      <c r="T579" s="98">
        <f t="shared" si="1041"/>
        <v>0</v>
      </c>
      <c r="U579" s="98">
        <f t="shared" si="1041"/>
        <v>0</v>
      </c>
      <c r="V579" s="98">
        <f t="shared" si="1031"/>
        <v>50000</v>
      </c>
      <c r="W579" s="98">
        <f t="shared" si="1031"/>
        <v>500000</v>
      </c>
      <c r="X579" s="98">
        <f t="shared" si="1031"/>
        <v>50000</v>
      </c>
      <c r="Y579" s="98">
        <f>Y583+Y586+Y580</f>
        <v>12989.28</v>
      </c>
      <c r="Z579" s="98">
        <f t="shared" ref="Z579:AA579" si="1042">Z583+Z586+Z580</f>
        <v>0</v>
      </c>
      <c r="AA579" s="98">
        <f t="shared" si="1042"/>
        <v>0</v>
      </c>
      <c r="AB579" s="98">
        <f t="shared" si="1033"/>
        <v>62989.279999999999</v>
      </c>
      <c r="AC579" s="98">
        <f t="shared" si="1034"/>
        <v>500000</v>
      </c>
      <c r="AD579" s="98">
        <f t="shared" si="1035"/>
        <v>50000</v>
      </c>
    </row>
    <row r="580" spans="1:30">
      <c r="A580" s="266" t="s">
        <v>255</v>
      </c>
      <c r="B580" s="1" t="s">
        <v>303</v>
      </c>
      <c r="C580" s="1" t="s">
        <v>16</v>
      </c>
      <c r="D580" s="1" t="s">
        <v>18</v>
      </c>
      <c r="E580" s="1" t="s">
        <v>13</v>
      </c>
      <c r="F580" s="1" t="s">
        <v>68</v>
      </c>
      <c r="G580" s="1" t="s">
        <v>140</v>
      </c>
      <c r="H580" s="1" t="s">
        <v>169</v>
      </c>
      <c r="I580" s="13"/>
      <c r="J580" s="98"/>
      <c r="K580" s="98"/>
      <c r="L580" s="98"/>
      <c r="M580" s="98"/>
      <c r="N580" s="98"/>
      <c r="O580" s="98"/>
      <c r="P580" s="98"/>
      <c r="Q580" s="98"/>
      <c r="R580" s="98"/>
      <c r="S580" s="98"/>
      <c r="T580" s="98"/>
      <c r="U580" s="98"/>
      <c r="V580" s="98"/>
      <c r="W580" s="98"/>
      <c r="X580" s="98"/>
      <c r="Y580" s="98">
        <f>Y581</f>
        <v>12989.28</v>
      </c>
      <c r="Z580" s="98">
        <f t="shared" ref="Z580:AA581" si="1043">Z581</f>
        <v>0</v>
      </c>
      <c r="AA580" s="98">
        <f t="shared" si="1043"/>
        <v>0</v>
      </c>
      <c r="AB580" s="98">
        <f t="shared" ref="AB580:AB582" si="1044">V580+Y580</f>
        <v>12989.28</v>
      </c>
      <c r="AC580" s="98">
        <f t="shared" ref="AC580:AC582" si="1045">W580+Z580</f>
        <v>0</v>
      </c>
      <c r="AD580" s="98">
        <f t="shared" ref="AD580:AD582" si="1046">X580+AA580</f>
        <v>0</v>
      </c>
    </row>
    <row r="581" spans="1:30" ht="26.4">
      <c r="A581" s="169" t="s">
        <v>222</v>
      </c>
      <c r="B581" s="1" t="s">
        <v>303</v>
      </c>
      <c r="C581" s="1" t="s">
        <v>16</v>
      </c>
      <c r="D581" s="1" t="s">
        <v>18</v>
      </c>
      <c r="E581" s="1" t="s">
        <v>13</v>
      </c>
      <c r="F581" s="1" t="s">
        <v>68</v>
      </c>
      <c r="G581" s="1" t="s">
        <v>140</v>
      </c>
      <c r="H581" s="1" t="s">
        <v>169</v>
      </c>
      <c r="I581" s="13" t="s">
        <v>92</v>
      </c>
      <c r="J581" s="98"/>
      <c r="K581" s="98"/>
      <c r="L581" s="98"/>
      <c r="M581" s="98"/>
      <c r="N581" s="98"/>
      <c r="O581" s="98"/>
      <c r="P581" s="98"/>
      <c r="Q581" s="98"/>
      <c r="R581" s="98"/>
      <c r="S581" s="98"/>
      <c r="T581" s="98"/>
      <c r="U581" s="98"/>
      <c r="V581" s="98"/>
      <c r="W581" s="98"/>
      <c r="X581" s="98"/>
      <c r="Y581" s="98">
        <f>Y582</f>
        <v>12989.28</v>
      </c>
      <c r="Z581" s="98">
        <f t="shared" si="1043"/>
        <v>0</v>
      </c>
      <c r="AA581" s="98">
        <f t="shared" si="1043"/>
        <v>0</v>
      </c>
      <c r="AB581" s="98">
        <f t="shared" si="1044"/>
        <v>12989.28</v>
      </c>
      <c r="AC581" s="98">
        <f t="shared" si="1045"/>
        <v>0</v>
      </c>
      <c r="AD581" s="98">
        <f t="shared" si="1046"/>
        <v>0</v>
      </c>
    </row>
    <row r="582" spans="1:30" ht="26.4">
      <c r="A582" s="168" t="s">
        <v>96</v>
      </c>
      <c r="B582" s="1" t="s">
        <v>303</v>
      </c>
      <c r="C582" s="1" t="s">
        <v>16</v>
      </c>
      <c r="D582" s="1" t="s">
        <v>18</v>
      </c>
      <c r="E582" s="1" t="s">
        <v>13</v>
      </c>
      <c r="F582" s="1" t="s">
        <v>68</v>
      </c>
      <c r="G582" s="1" t="s">
        <v>140</v>
      </c>
      <c r="H582" s="1" t="s">
        <v>169</v>
      </c>
      <c r="I582" s="13" t="s">
        <v>93</v>
      </c>
      <c r="J582" s="98"/>
      <c r="K582" s="98"/>
      <c r="L582" s="98"/>
      <c r="M582" s="98"/>
      <c r="N582" s="98"/>
      <c r="O582" s="98"/>
      <c r="P582" s="98"/>
      <c r="Q582" s="98"/>
      <c r="R582" s="98"/>
      <c r="S582" s="98"/>
      <c r="T582" s="98"/>
      <c r="U582" s="98"/>
      <c r="V582" s="98"/>
      <c r="W582" s="98"/>
      <c r="X582" s="98"/>
      <c r="Y582" s="98">
        <f>Y936</f>
        <v>12989.28</v>
      </c>
      <c r="Z582" s="98">
        <f t="shared" ref="Z582:AA582" si="1047">Z936</f>
        <v>0</v>
      </c>
      <c r="AA582" s="98">
        <f t="shared" si="1047"/>
        <v>0</v>
      </c>
      <c r="AB582" s="98">
        <f t="shared" si="1044"/>
        <v>12989.28</v>
      </c>
      <c r="AC582" s="98">
        <f t="shared" si="1045"/>
        <v>0</v>
      </c>
      <c r="AD582" s="98">
        <f t="shared" si="1046"/>
        <v>0</v>
      </c>
    </row>
    <row r="583" spans="1:30">
      <c r="A583" s="9" t="s">
        <v>264</v>
      </c>
      <c r="B583" s="1" t="s">
        <v>303</v>
      </c>
      <c r="C583" s="1" t="s">
        <v>16</v>
      </c>
      <c r="D583" s="1" t="s">
        <v>18</v>
      </c>
      <c r="E583" s="1" t="s">
        <v>13</v>
      </c>
      <c r="F583" s="1" t="s">
        <v>68</v>
      </c>
      <c r="G583" s="1" t="s">
        <v>140</v>
      </c>
      <c r="H583" s="185" t="s">
        <v>163</v>
      </c>
      <c r="I583" s="13"/>
      <c r="J583" s="78">
        <f>J584</f>
        <v>50000</v>
      </c>
      <c r="K583" s="78">
        <f t="shared" ref="K583:O584" si="1048">K584</f>
        <v>50000</v>
      </c>
      <c r="L583" s="78">
        <f t="shared" si="1048"/>
        <v>50000</v>
      </c>
      <c r="M583" s="78">
        <f t="shared" si="1048"/>
        <v>0</v>
      </c>
      <c r="N583" s="78">
        <f t="shared" si="1048"/>
        <v>0</v>
      </c>
      <c r="O583" s="78">
        <f t="shared" si="1048"/>
        <v>0</v>
      </c>
      <c r="P583" s="78">
        <f t="shared" si="1020"/>
        <v>50000</v>
      </c>
      <c r="Q583" s="78">
        <f t="shared" si="1021"/>
        <v>50000</v>
      </c>
      <c r="R583" s="78">
        <f t="shared" si="1022"/>
        <v>50000</v>
      </c>
      <c r="S583" s="78">
        <f t="shared" ref="S583:U584" si="1049">S584</f>
        <v>0</v>
      </c>
      <c r="T583" s="78">
        <f t="shared" si="1049"/>
        <v>0</v>
      </c>
      <c r="U583" s="78">
        <f t="shared" si="1049"/>
        <v>0</v>
      </c>
      <c r="V583" s="78">
        <f t="shared" ref="V583:V592" si="1050">P583+S583</f>
        <v>50000</v>
      </c>
      <c r="W583" s="78">
        <f t="shared" ref="W583:W592" si="1051">Q583+T583</f>
        <v>50000</v>
      </c>
      <c r="X583" s="78">
        <f t="shared" ref="X583:X592" si="1052">R583+U583</f>
        <v>50000</v>
      </c>
      <c r="Y583" s="78">
        <f t="shared" ref="Y583:AA584" si="1053">Y584</f>
        <v>0</v>
      </c>
      <c r="Z583" s="78">
        <f t="shared" si="1053"/>
        <v>0</v>
      </c>
      <c r="AA583" s="78">
        <f t="shared" si="1053"/>
        <v>0</v>
      </c>
      <c r="AB583" s="78">
        <f t="shared" si="1033"/>
        <v>50000</v>
      </c>
      <c r="AC583" s="78">
        <f t="shared" si="1034"/>
        <v>50000</v>
      </c>
      <c r="AD583" s="78">
        <f t="shared" si="1035"/>
        <v>50000</v>
      </c>
    </row>
    <row r="584" spans="1:30" ht="26.4">
      <c r="A584" s="169" t="s">
        <v>222</v>
      </c>
      <c r="B584" s="1" t="s">
        <v>303</v>
      </c>
      <c r="C584" s="1" t="s">
        <v>16</v>
      </c>
      <c r="D584" s="1" t="s">
        <v>18</v>
      </c>
      <c r="E584" s="1" t="s">
        <v>13</v>
      </c>
      <c r="F584" s="1" t="s">
        <v>68</v>
      </c>
      <c r="G584" s="1" t="s">
        <v>140</v>
      </c>
      <c r="H584" s="185" t="s">
        <v>163</v>
      </c>
      <c r="I584" s="13" t="s">
        <v>92</v>
      </c>
      <c r="J584" s="78">
        <f>J585</f>
        <v>50000</v>
      </c>
      <c r="K584" s="78">
        <f t="shared" si="1048"/>
        <v>50000</v>
      </c>
      <c r="L584" s="78">
        <f t="shared" si="1048"/>
        <v>50000</v>
      </c>
      <c r="M584" s="78">
        <f t="shared" si="1048"/>
        <v>0</v>
      </c>
      <c r="N584" s="78">
        <f t="shared" si="1048"/>
        <v>0</v>
      </c>
      <c r="O584" s="78">
        <f t="shared" si="1048"/>
        <v>0</v>
      </c>
      <c r="P584" s="78">
        <f t="shared" si="1020"/>
        <v>50000</v>
      </c>
      <c r="Q584" s="78">
        <f t="shared" si="1021"/>
        <v>50000</v>
      </c>
      <c r="R584" s="78">
        <f t="shared" si="1022"/>
        <v>50000</v>
      </c>
      <c r="S584" s="78">
        <f t="shared" si="1049"/>
        <v>0</v>
      </c>
      <c r="T584" s="78">
        <f t="shared" si="1049"/>
        <v>0</v>
      </c>
      <c r="U584" s="78">
        <f t="shared" si="1049"/>
        <v>0</v>
      </c>
      <c r="V584" s="78">
        <f t="shared" si="1050"/>
        <v>50000</v>
      </c>
      <c r="W584" s="78">
        <f t="shared" si="1051"/>
        <v>50000</v>
      </c>
      <c r="X584" s="78">
        <f t="shared" si="1052"/>
        <v>50000</v>
      </c>
      <c r="Y584" s="78">
        <f t="shared" si="1053"/>
        <v>0</v>
      </c>
      <c r="Z584" s="78">
        <f t="shared" si="1053"/>
        <v>0</v>
      </c>
      <c r="AA584" s="78">
        <f t="shared" si="1053"/>
        <v>0</v>
      </c>
      <c r="AB584" s="78">
        <f t="shared" si="1033"/>
        <v>50000</v>
      </c>
      <c r="AC584" s="78">
        <f t="shared" si="1034"/>
        <v>50000</v>
      </c>
      <c r="AD584" s="78">
        <f t="shared" si="1035"/>
        <v>50000</v>
      </c>
    </row>
    <row r="585" spans="1:30" ht="26.4">
      <c r="A585" s="168" t="s">
        <v>96</v>
      </c>
      <c r="B585" s="1" t="s">
        <v>303</v>
      </c>
      <c r="C585" s="1" t="s">
        <v>16</v>
      </c>
      <c r="D585" s="1" t="s">
        <v>18</v>
      </c>
      <c r="E585" s="1" t="s">
        <v>13</v>
      </c>
      <c r="F585" s="1" t="s">
        <v>68</v>
      </c>
      <c r="G585" s="1" t="s">
        <v>140</v>
      </c>
      <c r="H585" s="185" t="s">
        <v>163</v>
      </c>
      <c r="I585" s="13" t="s">
        <v>93</v>
      </c>
      <c r="J585" s="78">
        <f>J939</f>
        <v>50000</v>
      </c>
      <c r="K585" s="78">
        <f t="shared" ref="K585:L585" si="1054">K939</f>
        <v>50000</v>
      </c>
      <c r="L585" s="78">
        <f t="shared" si="1054"/>
        <v>50000</v>
      </c>
      <c r="M585" s="78">
        <f t="shared" ref="M585:O585" si="1055">M939</f>
        <v>0</v>
      </c>
      <c r="N585" s="78">
        <f t="shared" si="1055"/>
        <v>0</v>
      </c>
      <c r="O585" s="78">
        <f t="shared" si="1055"/>
        <v>0</v>
      </c>
      <c r="P585" s="78">
        <f t="shared" si="1020"/>
        <v>50000</v>
      </c>
      <c r="Q585" s="78">
        <f t="shared" si="1021"/>
        <v>50000</v>
      </c>
      <c r="R585" s="78">
        <f t="shared" si="1022"/>
        <v>50000</v>
      </c>
      <c r="S585" s="78">
        <f t="shared" ref="S585:U585" si="1056">S939</f>
        <v>0</v>
      </c>
      <c r="T585" s="78">
        <f t="shared" si="1056"/>
        <v>0</v>
      </c>
      <c r="U585" s="78">
        <f t="shared" si="1056"/>
        <v>0</v>
      </c>
      <c r="V585" s="78">
        <f t="shared" si="1050"/>
        <v>50000</v>
      </c>
      <c r="W585" s="78">
        <f t="shared" si="1051"/>
        <v>50000</v>
      </c>
      <c r="X585" s="78">
        <f t="shared" si="1052"/>
        <v>50000</v>
      </c>
      <c r="Y585" s="78">
        <f t="shared" ref="Y585:AA585" si="1057">Y939</f>
        <v>0</v>
      </c>
      <c r="Z585" s="78">
        <f t="shared" si="1057"/>
        <v>0</v>
      </c>
      <c r="AA585" s="78">
        <f t="shared" si="1057"/>
        <v>0</v>
      </c>
      <c r="AB585" s="78">
        <f t="shared" si="1033"/>
        <v>50000</v>
      </c>
      <c r="AC585" s="78">
        <f t="shared" si="1034"/>
        <v>50000</v>
      </c>
      <c r="AD585" s="78">
        <f t="shared" si="1035"/>
        <v>50000</v>
      </c>
    </row>
    <row r="586" spans="1:30" ht="26.4">
      <c r="A586" s="168" t="s">
        <v>292</v>
      </c>
      <c r="B586" s="1" t="s">
        <v>303</v>
      </c>
      <c r="C586" s="1" t="s">
        <v>16</v>
      </c>
      <c r="D586" s="1" t="s">
        <v>18</v>
      </c>
      <c r="E586" s="1" t="s">
        <v>13</v>
      </c>
      <c r="F586" s="1" t="s">
        <v>68</v>
      </c>
      <c r="G586" s="1" t="s">
        <v>140</v>
      </c>
      <c r="H586" s="185" t="s">
        <v>291</v>
      </c>
      <c r="I586" s="13"/>
      <c r="J586" s="78">
        <f>J587</f>
        <v>0</v>
      </c>
      <c r="K586" s="78">
        <f t="shared" ref="K586:O586" si="1058">K587</f>
        <v>450000</v>
      </c>
      <c r="L586" s="78">
        <f t="shared" si="1058"/>
        <v>0</v>
      </c>
      <c r="M586" s="78">
        <f t="shared" si="1058"/>
        <v>0</v>
      </c>
      <c r="N586" s="78">
        <f t="shared" si="1058"/>
        <v>0</v>
      </c>
      <c r="O586" s="78">
        <f t="shared" si="1058"/>
        <v>0</v>
      </c>
      <c r="P586" s="78">
        <f t="shared" si="1020"/>
        <v>0</v>
      </c>
      <c r="Q586" s="78">
        <f t="shared" si="1021"/>
        <v>450000</v>
      </c>
      <c r="R586" s="78">
        <f t="shared" si="1022"/>
        <v>0</v>
      </c>
      <c r="S586" s="78">
        <f t="shared" ref="S586:U587" si="1059">S587</f>
        <v>0</v>
      </c>
      <c r="T586" s="78">
        <f t="shared" si="1059"/>
        <v>0</v>
      </c>
      <c r="U586" s="78">
        <f t="shared" si="1059"/>
        <v>0</v>
      </c>
      <c r="V586" s="78">
        <f t="shared" si="1050"/>
        <v>0</v>
      </c>
      <c r="W586" s="78">
        <f t="shared" si="1051"/>
        <v>450000</v>
      </c>
      <c r="X586" s="78">
        <f t="shared" si="1052"/>
        <v>0</v>
      </c>
      <c r="Y586" s="78">
        <f t="shared" ref="Y586:AA587" si="1060">Y587</f>
        <v>0</v>
      </c>
      <c r="Z586" s="78">
        <f t="shared" si="1060"/>
        <v>0</v>
      </c>
      <c r="AA586" s="78">
        <f t="shared" si="1060"/>
        <v>0</v>
      </c>
      <c r="AB586" s="78">
        <f t="shared" si="1033"/>
        <v>0</v>
      </c>
      <c r="AC586" s="78">
        <f t="shared" si="1034"/>
        <v>450000</v>
      </c>
      <c r="AD586" s="78">
        <f t="shared" si="1035"/>
        <v>0</v>
      </c>
    </row>
    <row r="587" spans="1:30" ht="26.4">
      <c r="A587" s="169" t="s">
        <v>222</v>
      </c>
      <c r="B587" s="1" t="s">
        <v>303</v>
      </c>
      <c r="C587" s="1" t="s">
        <v>16</v>
      </c>
      <c r="D587" s="1" t="s">
        <v>18</v>
      </c>
      <c r="E587" s="1" t="s">
        <v>13</v>
      </c>
      <c r="F587" s="1" t="s">
        <v>68</v>
      </c>
      <c r="G587" s="1" t="s">
        <v>140</v>
      </c>
      <c r="H587" s="185" t="s">
        <v>291</v>
      </c>
      <c r="I587" s="13" t="s">
        <v>92</v>
      </c>
      <c r="J587" s="78">
        <f>J588</f>
        <v>0</v>
      </c>
      <c r="K587" s="78">
        <f t="shared" ref="K587:O587" si="1061">K588</f>
        <v>450000</v>
      </c>
      <c r="L587" s="78">
        <f t="shared" si="1061"/>
        <v>0</v>
      </c>
      <c r="M587" s="78">
        <f t="shared" si="1061"/>
        <v>0</v>
      </c>
      <c r="N587" s="78">
        <f t="shared" si="1061"/>
        <v>0</v>
      </c>
      <c r="O587" s="78">
        <f t="shared" si="1061"/>
        <v>0</v>
      </c>
      <c r="P587" s="78">
        <f t="shared" si="1020"/>
        <v>0</v>
      </c>
      <c r="Q587" s="78">
        <f t="shared" si="1021"/>
        <v>450000</v>
      </c>
      <c r="R587" s="78">
        <f t="shared" si="1022"/>
        <v>0</v>
      </c>
      <c r="S587" s="78">
        <f t="shared" si="1059"/>
        <v>0</v>
      </c>
      <c r="T587" s="78">
        <f t="shared" si="1059"/>
        <v>0</v>
      </c>
      <c r="U587" s="78">
        <f t="shared" si="1059"/>
        <v>0</v>
      </c>
      <c r="V587" s="78">
        <f t="shared" si="1050"/>
        <v>0</v>
      </c>
      <c r="W587" s="78">
        <f t="shared" si="1051"/>
        <v>450000</v>
      </c>
      <c r="X587" s="78">
        <f t="shared" si="1052"/>
        <v>0</v>
      </c>
      <c r="Y587" s="78">
        <f t="shared" si="1060"/>
        <v>0</v>
      </c>
      <c r="Z587" s="78">
        <f t="shared" si="1060"/>
        <v>0</v>
      </c>
      <c r="AA587" s="78">
        <f t="shared" si="1060"/>
        <v>0</v>
      </c>
      <c r="AB587" s="78">
        <f t="shared" si="1033"/>
        <v>0</v>
      </c>
      <c r="AC587" s="78">
        <f t="shared" si="1034"/>
        <v>450000</v>
      </c>
      <c r="AD587" s="78">
        <f t="shared" si="1035"/>
        <v>0</v>
      </c>
    </row>
    <row r="588" spans="1:30" ht="26.4">
      <c r="A588" s="168" t="s">
        <v>96</v>
      </c>
      <c r="B588" s="1" t="s">
        <v>303</v>
      </c>
      <c r="C588" s="1" t="s">
        <v>16</v>
      </c>
      <c r="D588" s="1" t="s">
        <v>18</v>
      </c>
      <c r="E588" s="1" t="s">
        <v>13</v>
      </c>
      <c r="F588" s="1" t="s">
        <v>68</v>
      </c>
      <c r="G588" s="1" t="s">
        <v>140</v>
      </c>
      <c r="H588" s="185" t="s">
        <v>291</v>
      </c>
      <c r="I588" s="13" t="s">
        <v>93</v>
      </c>
      <c r="J588" s="78">
        <f>J942</f>
        <v>0</v>
      </c>
      <c r="K588" s="78">
        <f t="shared" ref="K588:L588" si="1062">K942</f>
        <v>450000</v>
      </c>
      <c r="L588" s="78">
        <f t="shared" si="1062"/>
        <v>0</v>
      </c>
      <c r="M588" s="78">
        <f t="shared" ref="M588:O588" si="1063">M942</f>
        <v>0</v>
      </c>
      <c r="N588" s="78">
        <f t="shared" si="1063"/>
        <v>0</v>
      </c>
      <c r="O588" s="78">
        <f t="shared" si="1063"/>
        <v>0</v>
      </c>
      <c r="P588" s="78">
        <f t="shared" si="1020"/>
        <v>0</v>
      </c>
      <c r="Q588" s="78">
        <f t="shared" si="1021"/>
        <v>450000</v>
      </c>
      <c r="R588" s="78">
        <f t="shared" si="1022"/>
        <v>0</v>
      </c>
      <c r="S588" s="78">
        <f t="shared" ref="S588:U588" si="1064">S942</f>
        <v>0</v>
      </c>
      <c r="T588" s="78">
        <f t="shared" si="1064"/>
        <v>0</v>
      </c>
      <c r="U588" s="78">
        <f t="shared" si="1064"/>
        <v>0</v>
      </c>
      <c r="V588" s="78">
        <f t="shared" si="1050"/>
        <v>0</v>
      </c>
      <c r="W588" s="78">
        <f t="shared" si="1051"/>
        <v>450000</v>
      </c>
      <c r="X588" s="78">
        <f t="shared" si="1052"/>
        <v>0</v>
      </c>
      <c r="Y588" s="78">
        <f t="shared" ref="Y588:AA588" si="1065">Y942</f>
        <v>0</v>
      </c>
      <c r="Z588" s="78">
        <f t="shared" si="1065"/>
        <v>0</v>
      </c>
      <c r="AA588" s="78">
        <f t="shared" si="1065"/>
        <v>0</v>
      </c>
      <c r="AB588" s="78">
        <f t="shared" si="1033"/>
        <v>0</v>
      </c>
      <c r="AC588" s="78">
        <f t="shared" si="1034"/>
        <v>450000</v>
      </c>
      <c r="AD588" s="78">
        <f t="shared" si="1035"/>
        <v>0</v>
      </c>
    </row>
    <row r="589" spans="1:30" s="269" customFormat="1">
      <c r="A589" s="290" t="s">
        <v>81</v>
      </c>
      <c r="B589" s="267" t="s">
        <v>303</v>
      </c>
      <c r="C589" s="267" t="s">
        <v>16</v>
      </c>
      <c r="D589" s="267" t="s">
        <v>18</v>
      </c>
      <c r="E589" s="267" t="s">
        <v>80</v>
      </c>
      <c r="F589" s="267" t="s">
        <v>68</v>
      </c>
      <c r="G589" s="267" t="s">
        <v>140</v>
      </c>
      <c r="H589" s="291" t="s">
        <v>141</v>
      </c>
      <c r="I589" s="268"/>
      <c r="J589" s="270">
        <f>J590</f>
        <v>385000</v>
      </c>
      <c r="K589" s="270">
        <f t="shared" ref="K589:K591" si="1066">K590</f>
        <v>389245.92</v>
      </c>
      <c r="L589" s="270">
        <f t="shared" ref="L589:O591" si="1067">L590</f>
        <v>393138.38</v>
      </c>
      <c r="M589" s="270">
        <f t="shared" si="1067"/>
        <v>0</v>
      </c>
      <c r="N589" s="270">
        <f t="shared" si="1067"/>
        <v>0</v>
      </c>
      <c r="O589" s="270">
        <f t="shared" si="1067"/>
        <v>0</v>
      </c>
      <c r="P589" s="270">
        <f t="shared" si="1020"/>
        <v>385000</v>
      </c>
      <c r="Q589" s="270">
        <f t="shared" si="1021"/>
        <v>389245.92</v>
      </c>
      <c r="R589" s="270">
        <f t="shared" si="1022"/>
        <v>393138.38</v>
      </c>
      <c r="S589" s="270">
        <f t="shared" ref="S589:U591" si="1068">S590</f>
        <v>0</v>
      </c>
      <c r="T589" s="270">
        <f t="shared" si="1068"/>
        <v>0</v>
      </c>
      <c r="U589" s="270">
        <f t="shared" si="1068"/>
        <v>0</v>
      </c>
      <c r="V589" s="270">
        <f t="shared" si="1050"/>
        <v>385000</v>
      </c>
      <c r="W589" s="270">
        <f t="shared" si="1051"/>
        <v>389245.92</v>
      </c>
      <c r="X589" s="270">
        <f t="shared" si="1052"/>
        <v>393138.38</v>
      </c>
      <c r="Y589" s="270">
        <f t="shared" ref="Y589:AA591" si="1069">Y590</f>
        <v>0</v>
      </c>
      <c r="Z589" s="270">
        <f t="shared" si="1069"/>
        <v>0</v>
      </c>
      <c r="AA589" s="270">
        <f t="shared" si="1069"/>
        <v>0</v>
      </c>
      <c r="AB589" s="270">
        <f t="shared" si="1033"/>
        <v>385000</v>
      </c>
      <c r="AC589" s="270">
        <f t="shared" si="1034"/>
        <v>389245.92</v>
      </c>
      <c r="AD589" s="270">
        <f t="shared" si="1035"/>
        <v>393138.38</v>
      </c>
    </row>
    <row r="590" spans="1:30" s="269" customFormat="1">
      <c r="A590" s="290" t="s">
        <v>266</v>
      </c>
      <c r="B590" s="267" t="s">
        <v>303</v>
      </c>
      <c r="C590" s="267" t="s">
        <v>16</v>
      </c>
      <c r="D590" s="267" t="s">
        <v>18</v>
      </c>
      <c r="E590" s="267" t="s">
        <v>80</v>
      </c>
      <c r="F590" s="267" t="s">
        <v>68</v>
      </c>
      <c r="G590" s="267" t="s">
        <v>140</v>
      </c>
      <c r="H590" s="291" t="s">
        <v>265</v>
      </c>
      <c r="I590" s="268"/>
      <c r="J590" s="270">
        <f>J591</f>
        <v>385000</v>
      </c>
      <c r="K590" s="270">
        <f t="shared" si="1066"/>
        <v>389245.92</v>
      </c>
      <c r="L590" s="270">
        <f t="shared" si="1067"/>
        <v>393138.38</v>
      </c>
      <c r="M590" s="270">
        <f t="shared" si="1067"/>
        <v>0</v>
      </c>
      <c r="N590" s="270">
        <f t="shared" si="1067"/>
        <v>0</v>
      </c>
      <c r="O590" s="270">
        <f t="shared" si="1067"/>
        <v>0</v>
      </c>
      <c r="P590" s="270">
        <f t="shared" si="1020"/>
        <v>385000</v>
      </c>
      <c r="Q590" s="270">
        <f t="shared" si="1021"/>
        <v>389245.92</v>
      </c>
      <c r="R590" s="270">
        <f t="shared" si="1022"/>
        <v>393138.38</v>
      </c>
      <c r="S590" s="270">
        <f t="shared" si="1068"/>
        <v>0</v>
      </c>
      <c r="T590" s="270">
        <f t="shared" si="1068"/>
        <v>0</v>
      </c>
      <c r="U590" s="270">
        <f t="shared" si="1068"/>
        <v>0</v>
      </c>
      <c r="V590" s="270">
        <f t="shared" si="1050"/>
        <v>385000</v>
      </c>
      <c r="W590" s="270">
        <f t="shared" si="1051"/>
        <v>389245.92</v>
      </c>
      <c r="X590" s="270">
        <f t="shared" si="1052"/>
        <v>393138.38</v>
      </c>
      <c r="Y590" s="270">
        <f t="shared" si="1069"/>
        <v>0</v>
      </c>
      <c r="Z590" s="270">
        <f t="shared" si="1069"/>
        <v>0</v>
      </c>
      <c r="AA590" s="270">
        <f t="shared" si="1069"/>
        <v>0</v>
      </c>
      <c r="AB590" s="270">
        <f t="shared" si="1033"/>
        <v>385000</v>
      </c>
      <c r="AC590" s="270">
        <f t="shared" si="1034"/>
        <v>389245.92</v>
      </c>
      <c r="AD590" s="270">
        <f t="shared" si="1035"/>
        <v>393138.38</v>
      </c>
    </row>
    <row r="591" spans="1:30" s="269" customFormat="1" ht="26.4">
      <c r="A591" s="271" t="s">
        <v>70</v>
      </c>
      <c r="B591" s="267" t="s">
        <v>303</v>
      </c>
      <c r="C591" s="267" t="s">
        <v>16</v>
      </c>
      <c r="D591" s="267" t="s">
        <v>18</v>
      </c>
      <c r="E591" s="267" t="s">
        <v>80</v>
      </c>
      <c r="F591" s="267" t="s">
        <v>68</v>
      </c>
      <c r="G591" s="267" t="s">
        <v>140</v>
      </c>
      <c r="H591" s="291" t="s">
        <v>265</v>
      </c>
      <c r="I591" s="268" t="s">
        <v>69</v>
      </c>
      <c r="J591" s="270">
        <f>J592</f>
        <v>385000</v>
      </c>
      <c r="K591" s="270">
        <f t="shared" si="1066"/>
        <v>389245.92</v>
      </c>
      <c r="L591" s="270">
        <f t="shared" si="1067"/>
        <v>393138.38</v>
      </c>
      <c r="M591" s="270">
        <f t="shared" si="1067"/>
        <v>0</v>
      </c>
      <c r="N591" s="270">
        <f t="shared" si="1067"/>
        <v>0</v>
      </c>
      <c r="O591" s="270">
        <f t="shared" si="1067"/>
        <v>0</v>
      </c>
      <c r="P591" s="270">
        <f t="shared" si="1020"/>
        <v>385000</v>
      </c>
      <c r="Q591" s="270">
        <f t="shared" si="1021"/>
        <v>389245.92</v>
      </c>
      <c r="R591" s="270">
        <f t="shared" si="1022"/>
        <v>393138.38</v>
      </c>
      <c r="S591" s="270">
        <f t="shared" si="1068"/>
        <v>0</v>
      </c>
      <c r="T591" s="270">
        <f t="shared" si="1068"/>
        <v>0</v>
      </c>
      <c r="U591" s="270">
        <f t="shared" si="1068"/>
        <v>0</v>
      </c>
      <c r="V591" s="270">
        <f t="shared" si="1050"/>
        <v>385000</v>
      </c>
      <c r="W591" s="270">
        <f t="shared" si="1051"/>
        <v>389245.92</v>
      </c>
      <c r="X591" s="270">
        <f t="shared" si="1052"/>
        <v>393138.38</v>
      </c>
      <c r="Y591" s="270">
        <f t="shared" si="1069"/>
        <v>0</v>
      </c>
      <c r="Z591" s="270">
        <f t="shared" si="1069"/>
        <v>0</v>
      </c>
      <c r="AA591" s="270">
        <f t="shared" si="1069"/>
        <v>0</v>
      </c>
      <c r="AB591" s="270">
        <f t="shared" si="1033"/>
        <v>385000</v>
      </c>
      <c r="AC591" s="270">
        <f t="shared" si="1034"/>
        <v>389245.92</v>
      </c>
      <c r="AD591" s="270">
        <f t="shared" si="1035"/>
        <v>393138.38</v>
      </c>
    </row>
    <row r="592" spans="1:30" s="269" customFormat="1">
      <c r="A592" s="290" t="s">
        <v>217</v>
      </c>
      <c r="B592" s="267" t="s">
        <v>303</v>
      </c>
      <c r="C592" s="267" t="s">
        <v>16</v>
      </c>
      <c r="D592" s="267" t="s">
        <v>18</v>
      </c>
      <c r="E592" s="267" t="s">
        <v>80</v>
      </c>
      <c r="F592" s="267" t="s">
        <v>68</v>
      </c>
      <c r="G592" s="267" t="s">
        <v>140</v>
      </c>
      <c r="H592" s="291" t="s">
        <v>265</v>
      </c>
      <c r="I592" s="268" t="s">
        <v>214</v>
      </c>
      <c r="J592" s="270">
        <f>J946</f>
        <v>385000</v>
      </c>
      <c r="K592" s="270">
        <f t="shared" ref="K592:L592" si="1070">K946</f>
        <v>389245.92</v>
      </c>
      <c r="L592" s="270">
        <f t="shared" si="1070"/>
        <v>393138.38</v>
      </c>
      <c r="M592" s="270">
        <f t="shared" ref="M592:O592" si="1071">M946</f>
        <v>0</v>
      </c>
      <c r="N592" s="270">
        <f t="shared" si="1071"/>
        <v>0</v>
      </c>
      <c r="O592" s="270">
        <f t="shared" si="1071"/>
        <v>0</v>
      </c>
      <c r="P592" s="270">
        <f t="shared" si="1020"/>
        <v>385000</v>
      </c>
      <c r="Q592" s="270">
        <f t="shared" si="1021"/>
        <v>389245.92</v>
      </c>
      <c r="R592" s="270">
        <f t="shared" si="1022"/>
        <v>393138.38</v>
      </c>
      <c r="S592" s="270">
        <f t="shared" ref="S592:U592" si="1072">S946</f>
        <v>0</v>
      </c>
      <c r="T592" s="270">
        <f t="shared" si="1072"/>
        <v>0</v>
      </c>
      <c r="U592" s="270">
        <f t="shared" si="1072"/>
        <v>0</v>
      </c>
      <c r="V592" s="270">
        <f t="shared" si="1050"/>
        <v>385000</v>
      </c>
      <c r="W592" s="270">
        <f t="shared" si="1051"/>
        <v>389245.92</v>
      </c>
      <c r="X592" s="270">
        <f t="shared" si="1052"/>
        <v>393138.38</v>
      </c>
      <c r="Y592" s="270">
        <f t="shared" ref="Y592:AA592" si="1073">Y946</f>
        <v>0</v>
      </c>
      <c r="Z592" s="270">
        <f t="shared" si="1073"/>
        <v>0</v>
      </c>
      <c r="AA592" s="270">
        <f t="shared" si="1073"/>
        <v>0</v>
      </c>
      <c r="AB592" s="270">
        <f t="shared" si="1033"/>
        <v>385000</v>
      </c>
      <c r="AC592" s="270">
        <f t="shared" si="1034"/>
        <v>389245.92</v>
      </c>
      <c r="AD592" s="270">
        <f t="shared" si="1035"/>
        <v>393138.38</v>
      </c>
    </row>
    <row r="593" spans="1:30">
      <c r="A593" s="9"/>
      <c r="B593" s="1"/>
      <c r="C593" s="1"/>
      <c r="D593" s="1"/>
      <c r="E593" s="1"/>
      <c r="F593" s="1"/>
      <c r="G593" s="1"/>
      <c r="H593" s="185"/>
      <c r="I593" s="13"/>
      <c r="J593" s="78"/>
      <c r="K593" s="78"/>
      <c r="L593" s="78"/>
      <c r="M593" s="78"/>
      <c r="N593" s="78"/>
      <c r="O593" s="78"/>
      <c r="P593" s="78"/>
      <c r="Q593" s="78"/>
      <c r="R593" s="78"/>
      <c r="S593" s="78"/>
      <c r="T593" s="78"/>
      <c r="U593" s="78"/>
      <c r="V593" s="78"/>
      <c r="W593" s="78"/>
      <c r="X593" s="78"/>
      <c r="Y593" s="78"/>
      <c r="Z593" s="78"/>
      <c r="AA593" s="78"/>
      <c r="AB593" s="78"/>
      <c r="AC593" s="78"/>
      <c r="AD593" s="78"/>
    </row>
    <row r="594" spans="1:30">
      <c r="A594" s="22" t="s">
        <v>23</v>
      </c>
      <c r="B594" s="15" t="s">
        <v>303</v>
      </c>
      <c r="C594" s="15" t="s">
        <v>16</v>
      </c>
      <c r="D594" s="15" t="s">
        <v>27</v>
      </c>
      <c r="E594" s="15"/>
      <c r="F594" s="15"/>
      <c r="G594" s="15"/>
      <c r="H594" s="187"/>
      <c r="I594" s="25"/>
      <c r="J594" s="97">
        <f>J595</f>
        <v>4256000</v>
      </c>
      <c r="K594" s="97">
        <f t="shared" ref="K594:O594" si="1074">K595</f>
        <v>4281028.92</v>
      </c>
      <c r="L594" s="97">
        <f t="shared" si="1074"/>
        <v>4306619.21</v>
      </c>
      <c r="M594" s="97">
        <f t="shared" si="1074"/>
        <v>355000</v>
      </c>
      <c r="N594" s="97">
        <f t="shared" si="1074"/>
        <v>0</v>
      </c>
      <c r="O594" s="97">
        <f t="shared" si="1074"/>
        <v>0</v>
      </c>
      <c r="P594" s="97">
        <f t="shared" si="1020"/>
        <v>4611000</v>
      </c>
      <c r="Q594" s="97">
        <f t="shared" si="1021"/>
        <v>4281028.92</v>
      </c>
      <c r="R594" s="97">
        <f t="shared" si="1022"/>
        <v>4306619.21</v>
      </c>
      <c r="S594" s="97">
        <f t="shared" ref="S594:U594" si="1075">S595</f>
        <v>209000</v>
      </c>
      <c r="T594" s="97">
        <f t="shared" si="1075"/>
        <v>0</v>
      </c>
      <c r="U594" s="97">
        <f t="shared" si="1075"/>
        <v>0</v>
      </c>
      <c r="V594" s="97">
        <f t="shared" ref="V594:V602" si="1076">P594+S594</f>
        <v>4820000</v>
      </c>
      <c r="W594" s="97">
        <f t="shared" ref="W594:W602" si="1077">Q594+T594</f>
        <v>4281028.92</v>
      </c>
      <c r="X594" s="97">
        <f t="shared" ref="X594:X602" si="1078">R594+U594</f>
        <v>4306619.21</v>
      </c>
      <c r="Y594" s="97">
        <f t="shared" ref="Y594:AA594" si="1079">Y595</f>
        <v>0</v>
      </c>
      <c r="Z594" s="97">
        <f t="shared" si="1079"/>
        <v>0</v>
      </c>
      <c r="AA594" s="97">
        <f t="shared" si="1079"/>
        <v>0</v>
      </c>
      <c r="AB594" s="97">
        <f t="shared" ref="AB594:AB602" si="1080">V594+Y594</f>
        <v>4820000</v>
      </c>
      <c r="AC594" s="97">
        <f t="shared" ref="AC594:AC602" si="1081">W594+Z594</f>
        <v>4281028.92</v>
      </c>
      <c r="AD594" s="97">
        <f t="shared" ref="AD594:AD602" si="1082">X594+AA594</f>
        <v>4306619.21</v>
      </c>
    </row>
    <row r="595" spans="1:30" ht="26.4">
      <c r="A595" s="266" t="s">
        <v>358</v>
      </c>
      <c r="B595" s="1" t="s">
        <v>303</v>
      </c>
      <c r="C595" s="1" t="s">
        <v>16</v>
      </c>
      <c r="D595" s="1" t="s">
        <v>27</v>
      </c>
      <c r="E595" s="1" t="s">
        <v>18</v>
      </c>
      <c r="F595" s="1" t="s">
        <v>68</v>
      </c>
      <c r="G595" s="1" t="s">
        <v>140</v>
      </c>
      <c r="H595" s="185" t="s">
        <v>141</v>
      </c>
      <c r="I595" s="13"/>
      <c r="J595" s="78">
        <f>+J596</f>
        <v>4256000</v>
      </c>
      <c r="K595" s="78">
        <f t="shared" ref="K595:O595" si="1083">+K596</f>
        <v>4281028.92</v>
      </c>
      <c r="L595" s="78">
        <f t="shared" si="1083"/>
        <v>4306619.21</v>
      </c>
      <c r="M595" s="78">
        <f t="shared" si="1083"/>
        <v>355000</v>
      </c>
      <c r="N595" s="78">
        <f t="shared" si="1083"/>
        <v>0</v>
      </c>
      <c r="O595" s="78">
        <f t="shared" si="1083"/>
        <v>0</v>
      </c>
      <c r="P595" s="78">
        <f t="shared" si="1020"/>
        <v>4611000</v>
      </c>
      <c r="Q595" s="78">
        <f t="shared" si="1021"/>
        <v>4281028.92</v>
      </c>
      <c r="R595" s="78">
        <f t="shared" si="1022"/>
        <v>4306619.21</v>
      </c>
      <c r="S595" s="78">
        <f t="shared" ref="S595:U595" si="1084">+S596</f>
        <v>209000</v>
      </c>
      <c r="T595" s="78">
        <f t="shared" si="1084"/>
        <v>0</v>
      </c>
      <c r="U595" s="78">
        <f t="shared" si="1084"/>
        <v>0</v>
      </c>
      <c r="V595" s="78">
        <f t="shared" si="1076"/>
        <v>4820000</v>
      </c>
      <c r="W595" s="78">
        <f t="shared" si="1077"/>
        <v>4281028.92</v>
      </c>
      <c r="X595" s="78">
        <f t="shared" si="1078"/>
        <v>4306619.21</v>
      </c>
      <c r="Y595" s="78">
        <f t="shared" ref="Y595:AA595" si="1085">+Y596</f>
        <v>0</v>
      </c>
      <c r="Z595" s="78">
        <f t="shared" si="1085"/>
        <v>0</v>
      </c>
      <c r="AA595" s="78">
        <f t="shared" si="1085"/>
        <v>0</v>
      </c>
      <c r="AB595" s="78">
        <f t="shared" si="1080"/>
        <v>4820000</v>
      </c>
      <c r="AC595" s="78">
        <f t="shared" si="1081"/>
        <v>4281028.92</v>
      </c>
      <c r="AD595" s="78">
        <f t="shared" si="1082"/>
        <v>4306619.21</v>
      </c>
    </row>
    <row r="596" spans="1:30" ht="39.6">
      <c r="A596" s="188" t="s">
        <v>283</v>
      </c>
      <c r="B596" s="1" t="s">
        <v>303</v>
      </c>
      <c r="C596" s="1" t="s">
        <v>16</v>
      </c>
      <c r="D596" s="1" t="s">
        <v>27</v>
      </c>
      <c r="E596" s="1" t="s">
        <v>18</v>
      </c>
      <c r="F596" s="1" t="s">
        <v>68</v>
      </c>
      <c r="G596" s="1" t="s">
        <v>140</v>
      </c>
      <c r="H596" s="185" t="s">
        <v>267</v>
      </c>
      <c r="I596" s="13"/>
      <c r="J596" s="78">
        <f>J597+J599+J601</f>
        <v>4256000</v>
      </c>
      <c r="K596" s="78">
        <f t="shared" ref="K596:L596" si="1086">K597+K599+K601</f>
        <v>4281028.92</v>
      </c>
      <c r="L596" s="78">
        <f t="shared" si="1086"/>
        <v>4306619.21</v>
      </c>
      <c r="M596" s="78">
        <f t="shared" ref="M596:O596" si="1087">M597+M599+M601</f>
        <v>355000</v>
      </c>
      <c r="N596" s="78">
        <f t="shared" si="1087"/>
        <v>0</v>
      </c>
      <c r="O596" s="78">
        <f t="shared" si="1087"/>
        <v>0</v>
      </c>
      <c r="P596" s="78">
        <f t="shared" si="1020"/>
        <v>4611000</v>
      </c>
      <c r="Q596" s="78">
        <f t="shared" si="1021"/>
        <v>4281028.92</v>
      </c>
      <c r="R596" s="78">
        <f t="shared" si="1022"/>
        <v>4306619.21</v>
      </c>
      <c r="S596" s="78">
        <f t="shared" ref="S596:U596" si="1088">S597+S599+S601</f>
        <v>209000</v>
      </c>
      <c r="T596" s="78">
        <f t="shared" si="1088"/>
        <v>0</v>
      </c>
      <c r="U596" s="78">
        <f t="shared" si="1088"/>
        <v>0</v>
      </c>
      <c r="V596" s="78">
        <f t="shared" si="1076"/>
        <v>4820000</v>
      </c>
      <c r="W596" s="78">
        <f t="shared" si="1077"/>
        <v>4281028.92</v>
      </c>
      <c r="X596" s="78">
        <f t="shared" si="1078"/>
        <v>4306619.21</v>
      </c>
      <c r="Y596" s="78">
        <f t="shared" ref="Y596:AA596" si="1089">Y597+Y599+Y601</f>
        <v>0</v>
      </c>
      <c r="Z596" s="78">
        <f t="shared" si="1089"/>
        <v>0</v>
      </c>
      <c r="AA596" s="78">
        <f t="shared" si="1089"/>
        <v>0</v>
      </c>
      <c r="AB596" s="78">
        <f t="shared" si="1080"/>
        <v>4820000</v>
      </c>
      <c r="AC596" s="78">
        <f t="shared" si="1081"/>
        <v>4281028.92</v>
      </c>
      <c r="AD596" s="78">
        <f t="shared" si="1082"/>
        <v>4306619.21</v>
      </c>
    </row>
    <row r="597" spans="1:30" ht="39.6">
      <c r="A597" s="168" t="s">
        <v>94</v>
      </c>
      <c r="B597" s="1" t="s">
        <v>303</v>
      </c>
      <c r="C597" s="1" t="s">
        <v>16</v>
      </c>
      <c r="D597" s="1" t="s">
        <v>27</v>
      </c>
      <c r="E597" s="1" t="s">
        <v>18</v>
      </c>
      <c r="F597" s="1" t="s">
        <v>68</v>
      </c>
      <c r="G597" s="1" t="s">
        <v>140</v>
      </c>
      <c r="H597" s="185" t="s">
        <v>267</v>
      </c>
      <c r="I597" s="13" t="s">
        <v>90</v>
      </c>
      <c r="J597" s="78">
        <f>J598</f>
        <v>2581000</v>
      </c>
      <c r="K597" s="78">
        <f t="shared" ref="K597:O597" si="1090">K598</f>
        <v>2606028.92</v>
      </c>
      <c r="L597" s="78">
        <f t="shared" si="1090"/>
        <v>2631619.21</v>
      </c>
      <c r="M597" s="78">
        <f t="shared" si="1090"/>
        <v>0</v>
      </c>
      <c r="N597" s="78">
        <f t="shared" si="1090"/>
        <v>0</v>
      </c>
      <c r="O597" s="78">
        <f t="shared" si="1090"/>
        <v>0</v>
      </c>
      <c r="P597" s="78">
        <f t="shared" si="1020"/>
        <v>2581000</v>
      </c>
      <c r="Q597" s="78">
        <f t="shared" si="1021"/>
        <v>2606028.92</v>
      </c>
      <c r="R597" s="78">
        <f t="shared" si="1022"/>
        <v>2631619.21</v>
      </c>
      <c r="S597" s="78">
        <f t="shared" ref="S597:U597" si="1091">S598</f>
        <v>0</v>
      </c>
      <c r="T597" s="78">
        <f t="shared" si="1091"/>
        <v>0</v>
      </c>
      <c r="U597" s="78">
        <f t="shared" si="1091"/>
        <v>0</v>
      </c>
      <c r="V597" s="78">
        <f t="shared" si="1076"/>
        <v>2581000</v>
      </c>
      <c r="W597" s="78">
        <f t="shared" si="1077"/>
        <v>2606028.92</v>
      </c>
      <c r="X597" s="78">
        <f t="shared" si="1078"/>
        <v>2631619.21</v>
      </c>
      <c r="Y597" s="78">
        <f t="shared" ref="Y597:AA597" si="1092">Y598</f>
        <v>0</v>
      </c>
      <c r="Z597" s="78">
        <f t="shared" si="1092"/>
        <v>0</v>
      </c>
      <c r="AA597" s="78">
        <f t="shared" si="1092"/>
        <v>0</v>
      </c>
      <c r="AB597" s="78">
        <f t="shared" si="1080"/>
        <v>2581000</v>
      </c>
      <c r="AC597" s="78">
        <f t="shared" si="1081"/>
        <v>2606028.92</v>
      </c>
      <c r="AD597" s="78">
        <f t="shared" si="1082"/>
        <v>2631619.21</v>
      </c>
    </row>
    <row r="598" spans="1:30">
      <c r="A598" s="168" t="s">
        <v>95</v>
      </c>
      <c r="B598" s="1" t="s">
        <v>303</v>
      </c>
      <c r="C598" s="1" t="s">
        <v>16</v>
      </c>
      <c r="D598" s="1" t="s">
        <v>27</v>
      </c>
      <c r="E598" s="1" t="s">
        <v>18</v>
      </c>
      <c r="F598" s="1" t="s">
        <v>68</v>
      </c>
      <c r="G598" s="1" t="s">
        <v>140</v>
      </c>
      <c r="H598" s="185" t="s">
        <v>267</v>
      </c>
      <c r="I598" s="13" t="s">
        <v>91</v>
      </c>
      <c r="J598" s="78">
        <f>J1634</f>
        <v>2581000</v>
      </c>
      <c r="K598" s="78">
        <f t="shared" ref="K598:L598" si="1093">K1634</f>
        <v>2606028.92</v>
      </c>
      <c r="L598" s="78">
        <f t="shared" si="1093"/>
        <v>2631619.21</v>
      </c>
      <c r="M598" s="78">
        <f t="shared" ref="M598:O598" si="1094">M1634</f>
        <v>0</v>
      </c>
      <c r="N598" s="78">
        <f t="shared" si="1094"/>
        <v>0</v>
      </c>
      <c r="O598" s="78">
        <f t="shared" si="1094"/>
        <v>0</v>
      </c>
      <c r="P598" s="78">
        <f t="shared" si="1020"/>
        <v>2581000</v>
      </c>
      <c r="Q598" s="78">
        <f t="shared" si="1021"/>
        <v>2606028.92</v>
      </c>
      <c r="R598" s="78">
        <f t="shared" si="1022"/>
        <v>2631619.21</v>
      </c>
      <c r="S598" s="78">
        <f t="shared" ref="S598:U598" si="1095">S1634</f>
        <v>0</v>
      </c>
      <c r="T598" s="78">
        <f t="shared" si="1095"/>
        <v>0</v>
      </c>
      <c r="U598" s="78">
        <f t="shared" si="1095"/>
        <v>0</v>
      </c>
      <c r="V598" s="78">
        <f t="shared" si="1076"/>
        <v>2581000</v>
      </c>
      <c r="W598" s="78">
        <f t="shared" si="1077"/>
        <v>2606028.92</v>
      </c>
      <c r="X598" s="78">
        <f t="shared" si="1078"/>
        <v>2631619.21</v>
      </c>
      <c r="Y598" s="78">
        <f t="shared" ref="Y598:AA598" si="1096">Y1634</f>
        <v>0</v>
      </c>
      <c r="Z598" s="78">
        <f t="shared" si="1096"/>
        <v>0</v>
      </c>
      <c r="AA598" s="78">
        <f t="shared" si="1096"/>
        <v>0</v>
      </c>
      <c r="AB598" s="78">
        <f t="shared" si="1080"/>
        <v>2581000</v>
      </c>
      <c r="AC598" s="78">
        <f t="shared" si="1081"/>
        <v>2606028.92</v>
      </c>
      <c r="AD598" s="78">
        <f t="shared" si="1082"/>
        <v>2631619.21</v>
      </c>
    </row>
    <row r="599" spans="1:30" ht="26.4">
      <c r="A599" s="169" t="s">
        <v>222</v>
      </c>
      <c r="B599" s="1" t="s">
        <v>303</v>
      </c>
      <c r="C599" s="1" t="s">
        <v>16</v>
      </c>
      <c r="D599" s="1" t="s">
        <v>27</v>
      </c>
      <c r="E599" s="1" t="s">
        <v>18</v>
      </c>
      <c r="F599" s="1" t="s">
        <v>68</v>
      </c>
      <c r="G599" s="1" t="s">
        <v>140</v>
      </c>
      <c r="H599" s="185" t="s">
        <v>267</v>
      </c>
      <c r="I599" s="13" t="s">
        <v>92</v>
      </c>
      <c r="J599" s="78">
        <f>J600</f>
        <v>1640000</v>
      </c>
      <c r="K599" s="78">
        <f t="shared" ref="K599:O599" si="1097">K600</f>
        <v>1640000</v>
      </c>
      <c r="L599" s="78">
        <f t="shared" si="1097"/>
        <v>1640000</v>
      </c>
      <c r="M599" s="78">
        <f t="shared" si="1097"/>
        <v>355000</v>
      </c>
      <c r="N599" s="78">
        <f t="shared" si="1097"/>
        <v>0</v>
      </c>
      <c r="O599" s="78">
        <f t="shared" si="1097"/>
        <v>0</v>
      </c>
      <c r="P599" s="78">
        <f t="shared" si="1020"/>
        <v>1995000</v>
      </c>
      <c r="Q599" s="78">
        <f t="shared" si="1021"/>
        <v>1640000</v>
      </c>
      <c r="R599" s="78">
        <f t="shared" si="1022"/>
        <v>1640000</v>
      </c>
      <c r="S599" s="78">
        <f t="shared" ref="S599:U599" si="1098">S600</f>
        <v>209000</v>
      </c>
      <c r="T599" s="78">
        <f t="shared" si="1098"/>
        <v>0</v>
      </c>
      <c r="U599" s="78">
        <f t="shared" si="1098"/>
        <v>0</v>
      </c>
      <c r="V599" s="78">
        <f t="shared" si="1076"/>
        <v>2204000</v>
      </c>
      <c r="W599" s="78">
        <f t="shared" si="1077"/>
        <v>1640000</v>
      </c>
      <c r="X599" s="78">
        <f t="shared" si="1078"/>
        <v>1640000</v>
      </c>
      <c r="Y599" s="78">
        <f t="shared" ref="Y599:AA599" si="1099">Y600</f>
        <v>0</v>
      </c>
      <c r="Z599" s="78">
        <f t="shared" si="1099"/>
        <v>0</v>
      </c>
      <c r="AA599" s="78">
        <f t="shared" si="1099"/>
        <v>0</v>
      </c>
      <c r="AB599" s="78">
        <f t="shared" si="1080"/>
        <v>2204000</v>
      </c>
      <c r="AC599" s="78">
        <f t="shared" si="1081"/>
        <v>1640000</v>
      </c>
      <c r="AD599" s="78">
        <f t="shared" si="1082"/>
        <v>1640000</v>
      </c>
    </row>
    <row r="600" spans="1:30" ht="26.4">
      <c r="A600" s="168" t="s">
        <v>96</v>
      </c>
      <c r="B600" s="1" t="s">
        <v>303</v>
      </c>
      <c r="C600" s="1" t="s">
        <v>16</v>
      </c>
      <c r="D600" s="1" t="s">
        <v>27</v>
      </c>
      <c r="E600" s="1" t="s">
        <v>18</v>
      </c>
      <c r="F600" s="1" t="s">
        <v>68</v>
      </c>
      <c r="G600" s="1" t="s">
        <v>140</v>
      </c>
      <c r="H600" s="185" t="s">
        <v>267</v>
      </c>
      <c r="I600" s="13" t="s">
        <v>93</v>
      </c>
      <c r="J600" s="78">
        <f t="shared" ref="J600:O600" si="1100">J951+J1636</f>
        <v>1640000</v>
      </c>
      <c r="K600" s="78">
        <f t="shared" si="1100"/>
        <v>1640000</v>
      </c>
      <c r="L600" s="78">
        <f t="shared" si="1100"/>
        <v>1640000</v>
      </c>
      <c r="M600" s="78">
        <f t="shared" si="1100"/>
        <v>355000</v>
      </c>
      <c r="N600" s="78">
        <f t="shared" si="1100"/>
        <v>0</v>
      </c>
      <c r="O600" s="78">
        <f t="shared" si="1100"/>
        <v>0</v>
      </c>
      <c r="P600" s="78">
        <f t="shared" si="1020"/>
        <v>1995000</v>
      </c>
      <c r="Q600" s="78">
        <f t="shared" si="1021"/>
        <v>1640000</v>
      </c>
      <c r="R600" s="78">
        <f t="shared" si="1022"/>
        <v>1640000</v>
      </c>
      <c r="S600" s="78">
        <f>S951+S1636</f>
        <v>209000</v>
      </c>
      <c r="T600" s="78">
        <f>T951+T1636</f>
        <v>0</v>
      </c>
      <c r="U600" s="78">
        <f>U951+U1636</f>
        <v>0</v>
      </c>
      <c r="V600" s="78">
        <f t="shared" si="1076"/>
        <v>2204000</v>
      </c>
      <c r="W600" s="78">
        <f t="shared" si="1077"/>
        <v>1640000</v>
      </c>
      <c r="X600" s="78">
        <f t="shared" si="1078"/>
        <v>1640000</v>
      </c>
      <c r="Y600" s="78">
        <f>Y951+Y1636</f>
        <v>0</v>
      </c>
      <c r="Z600" s="78">
        <f>Z951+Z1636</f>
        <v>0</v>
      </c>
      <c r="AA600" s="78">
        <f>AA951+AA1636</f>
        <v>0</v>
      </c>
      <c r="AB600" s="78">
        <f t="shared" si="1080"/>
        <v>2204000</v>
      </c>
      <c r="AC600" s="78">
        <f t="shared" si="1081"/>
        <v>1640000</v>
      </c>
      <c r="AD600" s="78">
        <f t="shared" si="1082"/>
        <v>1640000</v>
      </c>
    </row>
    <row r="601" spans="1:30">
      <c r="A601" s="168" t="s">
        <v>78</v>
      </c>
      <c r="B601" s="1" t="s">
        <v>303</v>
      </c>
      <c r="C601" s="1" t="s">
        <v>16</v>
      </c>
      <c r="D601" s="1" t="s">
        <v>27</v>
      </c>
      <c r="E601" s="1" t="s">
        <v>18</v>
      </c>
      <c r="F601" s="1" t="s">
        <v>68</v>
      </c>
      <c r="G601" s="1" t="s">
        <v>140</v>
      </c>
      <c r="H601" s="185" t="s">
        <v>267</v>
      </c>
      <c r="I601" s="13" t="s">
        <v>75</v>
      </c>
      <c r="J601" s="78">
        <f>J602</f>
        <v>35000</v>
      </c>
      <c r="K601" s="78">
        <f t="shared" ref="K601:O601" si="1101">K602</f>
        <v>35000</v>
      </c>
      <c r="L601" s="78">
        <f t="shared" si="1101"/>
        <v>35000</v>
      </c>
      <c r="M601" s="78">
        <f t="shared" si="1101"/>
        <v>0</v>
      </c>
      <c r="N601" s="78">
        <f t="shared" si="1101"/>
        <v>0</v>
      </c>
      <c r="O601" s="78">
        <f t="shared" si="1101"/>
        <v>0</v>
      </c>
      <c r="P601" s="78">
        <f t="shared" si="1020"/>
        <v>35000</v>
      </c>
      <c r="Q601" s="78">
        <f t="shared" si="1021"/>
        <v>35000</v>
      </c>
      <c r="R601" s="78">
        <f t="shared" si="1022"/>
        <v>35000</v>
      </c>
      <c r="S601" s="78">
        <f t="shared" ref="S601:U601" si="1102">S602</f>
        <v>0</v>
      </c>
      <c r="T601" s="78">
        <f t="shared" si="1102"/>
        <v>0</v>
      </c>
      <c r="U601" s="78">
        <f t="shared" si="1102"/>
        <v>0</v>
      </c>
      <c r="V601" s="78">
        <f t="shared" si="1076"/>
        <v>35000</v>
      </c>
      <c r="W601" s="78">
        <f t="shared" si="1077"/>
        <v>35000</v>
      </c>
      <c r="X601" s="78">
        <f t="shared" si="1078"/>
        <v>35000</v>
      </c>
      <c r="Y601" s="78">
        <f t="shared" ref="Y601:AA601" si="1103">Y602</f>
        <v>0</v>
      </c>
      <c r="Z601" s="78">
        <f t="shared" si="1103"/>
        <v>0</v>
      </c>
      <c r="AA601" s="78">
        <f t="shared" si="1103"/>
        <v>0</v>
      </c>
      <c r="AB601" s="78">
        <f t="shared" si="1080"/>
        <v>35000</v>
      </c>
      <c r="AC601" s="78">
        <f t="shared" si="1081"/>
        <v>35000</v>
      </c>
      <c r="AD601" s="78">
        <f t="shared" si="1082"/>
        <v>35000</v>
      </c>
    </row>
    <row r="602" spans="1:30">
      <c r="A602" s="170" t="s">
        <v>118</v>
      </c>
      <c r="B602" s="1" t="s">
        <v>303</v>
      </c>
      <c r="C602" s="1" t="s">
        <v>16</v>
      </c>
      <c r="D602" s="1" t="s">
        <v>27</v>
      </c>
      <c r="E602" s="1" t="s">
        <v>18</v>
      </c>
      <c r="F602" s="1" t="s">
        <v>68</v>
      </c>
      <c r="G602" s="1" t="s">
        <v>140</v>
      </c>
      <c r="H602" s="185" t="s">
        <v>267</v>
      </c>
      <c r="I602" s="13" t="s">
        <v>117</v>
      </c>
      <c r="J602" s="78">
        <f>J1638</f>
        <v>35000</v>
      </c>
      <c r="K602" s="78">
        <f t="shared" ref="K602:L602" si="1104">K1638</f>
        <v>35000</v>
      </c>
      <c r="L602" s="78">
        <f t="shared" si="1104"/>
        <v>35000</v>
      </c>
      <c r="M602" s="78">
        <f t="shared" ref="M602:O602" si="1105">M1638</f>
        <v>0</v>
      </c>
      <c r="N602" s="78">
        <f t="shared" si="1105"/>
        <v>0</v>
      </c>
      <c r="O602" s="78">
        <f t="shared" si="1105"/>
        <v>0</v>
      </c>
      <c r="P602" s="78">
        <f t="shared" si="1020"/>
        <v>35000</v>
      </c>
      <c r="Q602" s="78">
        <f t="shared" si="1021"/>
        <v>35000</v>
      </c>
      <c r="R602" s="78">
        <f t="shared" si="1022"/>
        <v>35000</v>
      </c>
      <c r="S602" s="78">
        <f t="shared" ref="S602:U602" si="1106">S1638</f>
        <v>0</v>
      </c>
      <c r="T602" s="78">
        <f t="shared" si="1106"/>
        <v>0</v>
      </c>
      <c r="U602" s="78">
        <f t="shared" si="1106"/>
        <v>0</v>
      </c>
      <c r="V602" s="78">
        <f t="shared" si="1076"/>
        <v>35000</v>
      </c>
      <c r="W602" s="78">
        <f t="shared" si="1077"/>
        <v>35000</v>
      </c>
      <c r="X602" s="78">
        <f t="shared" si="1078"/>
        <v>35000</v>
      </c>
      <c r="Y602" s="78">
        <f t="shared" ref="Y602:AA602" si="1107">Y1638</f>
        <v>0</v>
      </c>
      <c r="Z602" s="78">
        <f t="shared" si="1107"/>
        <v>0</v>
      </c>
      <c r="AA602" s="78">
        <f t="shared" si="1107"/>
        <v>0</v>
      </c>
      <c r="AB602" s="78">
        <f t="shared" si="1080"/>
        <v>35000</v>
      </c>
      <c r="AC602" s="78">
        <f t="shared" si="1081"/>
        <v>35000</v>
      </c>
      <c r="AD602" s="78">
        <f t="shared" si="1082"/>
        <v>35000</v>
      </c>
    </row>
    <row r="603" spans="1:30">
      <c r="A603" s="168"/>
      <c r="B603" s="1"/>
      <c r="C603" s="1"/>
      <c r="D603" s="1"/>
      <c r="E603" s="1"/>
      <c r="F603" s="1"/>
      <c r="G603" s="1"/>
      <c r="H603" s="185"/>
      <c r="I603" s="189"/>
      <c r="J603" s="78"/>
      <c r="K603" s="78"/>
      <c r="L603" s="78"/>
      <c r="M603" s="78"/>
      <c r="N603" s="78"/>
      <c r="O603" s="78"/>
      <c r="P603" s="78"/>
      <c r="Q603" s="78"/>
      <c r="R603" s="78"/>
      <c r="S603" s="78"/>
      <c r="T603" s="78"/>
      <c r="U603" s="78"/>
      <c r="V603" s="78"/>
      <c r="W603" s="78"/>
      <c r="X603" s="78"/>
      <c r="Y603" s="78"/>
      <c r="Z603" s="78"/>
      <c r="AA603" s="78"/>
      <c r="AB603" s="78"/>
      <c r="AC603" s="78"/>
      <c r="AD603" s="78"/>
    </row>
    <row r="604" spans="1:30">
      <c r="A604" s="22" t="s">
        <v>59</v>
      </c>
      <c r="B604" s="14" t="s">
        <v>303</v>
      </c>
      <c r="C604" s="14" t="s">
        <v>16</v>
      </c>
      <c r="D604" s="14" t="s">
        <v>14</v>
      </c>
      <c r="E604" s="14"/>
      <c r="F604" s="14"/>
      <c r="G604" s="14"/>
      <c r="H604" s="1"/>
      <c r="I604" s="13"/>
      <c r="J604" s="97">
        <f>J605+J613</f>
        <v>32736200</v>
      </c>
      <c r="K604" s="97">
        <f>K605+K613</f>
        <v>33820264.439999998</v>
      </c>
      <c r="L604" s="97">
        <f>L605+L613</f>
        <v>34815109.079999998</v>
      </c>
      <c r="M604" s="97">
        <f t="shared" ref="M604:O604" si="1108">M605+M613</f>
        <v>0</v>
      </c>
      <c r="N604" s="97">
        <f t="shared" si="1108"/>
        <v>0</v>
      </c>
      <c r="O604" s="97">
        <f t="shared" si="1108"/>
        <v>0</v>
      </c>
      <c r="P604" s="97">
        <f t="shared" si="1020"/>
        <v>32736200</v>
      </c>
      <c r="Q604" s="97">
        <f t="shared" si="1021"/>
        <v>33820264.439999998</v>
      </c>
      <c r="R604" s="97">
        <f t="shared" si="1022"/>
        <v>34815109.079999998</v>
      </c>
      <c r="S604" s="97">
        <f t="shared" ref="S604:U604" si="1109">S605+S613</f>
        <v>5321207.59</v>
      </c>
      <c r="T604" s="97">
        <f t="shared" si="1109"/>
        <v>0</v>
      </c>
      <c r="U604" s="97">
        <f t="shared" si="1109"/>
        <v>0</v>
      </c>
      <c r="V604" s="97">
        <f t="shared" ref="V604:V616" si="1110">P604+S604</f>
        <v>38057407.590000004</v>
      </c>
      <c r="W604" s="97">
        <f t="shared" ref="W604:W616" si="1111">Q604+T604</f>
        <v>33820264.439999998</v>
      </c>
      <c r="X604" s="97">
        <f t="shared" ref="X604:X616" si="1112">R604+U604</f>
        <v>34815109.079999998</v>
      </c>
      <c r="Y604" s="97">
        <f t="shared" ref="Y604:AA604" si="1113">Y605+Y613</f>
        <v>200000</v>
      </c>
      <c r="Z604" s="97">
        <f t="shared" si="1113"/>
        <v>0</v>
      </c>
      <c r="AA604" s="97">
        <f t="shared" si="1113"/>
        <v>0</v>
      </c>
      <c r="AB604" s="97">
        <f t="shared" ref="AB604:AB619" si="1114">V604+Y604</f>
        <v>38257407.590000004</v>
      </c>
      <c r="AC604" s="97">
        <f t="shared" ref="AC604:AC619" si="1115">W604+Z604</f>
        <v>33820264.439999998</v>
      </c>
      <c r="AD604" s="97">
        <f t="shared" ref="AD604:AD619" si="1116">X604+AA604</f>
        <v>34815109.079999998</v>
      </c>
    </row>
    <row r="605" spans="1:30" ht="26.4">
      <c r="A605" s="266" t="s">
        <v>358</v>
      </c>
      <c r="B605" s="1" t="s">
        <v>303</v>
      </c>
      <c r="C605" s="1" t="s">
        <v>16</v>
      </c>
      <c r="D605" s="1" t="s">
        <v>14</v>
      </c>
      <c r="E605" s="1" t="s">
        <v>18</v>
      </c>
      <c r="F605" s="1" t="s">
        <v>68</v>
      </c>
      <c r="G605" s="1" t="s">
        <v>140</v>
      </c>
      <c r="H605" s="185" t="s">
        <v>141</v>
      </c>
      <c r="I605" s="13"/>
      <c r="J605" s="78">
        <f>J606</f>
        <v>3938000</v>
      </c>
      <c r="K605" s="78">
        <f t="shared" ref="K605:O605" si="1117">K606</f>
        <v>3960464.44</v>
      </c>
      <c r="L605" s="78">
        <f t="shared" si="1117"/>
        <v>3983109.08</v>
      </c>
      <c r="M605" s="78">
        <f t="shared" si="1117"/>
        <v>0</v>
      </c>
      <c r="N605" s="78">
        <f t="shared" si="1117"/>
        <v>0</v>
      </c>
      <c r="O605" s="78">
        <f t="shared" si="1117"/>
        <v>0</v>
      </c>
      <c r="P605" s="78">
        <f t="shared" si="1020"/>
        <v>3938000</v>
      </c>
      <c r="Q605" s="78">
        <f t="shared" si="1021"/>
        <v>3960464.44</v>
      </c>
      <c r="R605" s="78">
        <f t="shared" si="1022"/>
        <v>3983109.08</v>
      </c>
      <c r="S605" s="78">
        <f t="shared" ref="S605:U605" si="1118">S606</f>
        <v>0</v>
      </c>
      <c r="T605" s="78">
        <f t="shared" si="1118"/>
        <v>0</v>
      </c>
      <c r="U605" s="78">
        <f t="shared" si="1118"/>
        <v>0</v>
      </c>
      <c r="V605" s="78">
        <f t="shared" si="1110"/>
        <v>3938000</v>
      </c>
      <c r="W605" s="78">
        <f t="shared" si="1111"/>
        <v>3960464.44</v>
      </c>
      <c r="X605" s="78">
        <f t="shared" si="1112"/>
        <v>3983109.08</v>
      </c>
      <c r="Y605" s="78">
        <f t="shared" ref="Y605:AA605" si="1119">Y606</f>
        <v>0</v>
      </c>
      <c r="Z605" s="78">
        <f t="shared" si="1119"/>
        <v>0</v>
      </c>
      <c r="AA605" s="78">
        <f t="shared" si="1119"/>
        <v>0</v>
      </c>
      <c r="AB605" s="78">
        <f t="shared" si="1114"/>
        <v>3938000</v>
      </c>
      <c r="AC605" s="78">
        <f t="shared" si="1115"/>
        <v>3960464.44</v>
      </c>
      <c r="AD605" s="78">
        <f t="shared" si="1116"/>
        <v>3983109.08</v>
      </c>
    </row>
    <row r="606" spans="1:30" ht="39.6">
      <c r="A606" s="9" t="s">
        <v>269</v>
      </c>
      <c r="B606" s="1" t="s">
        <v>303</v>
      </c>
      <c r="C606" s="1" t="s">
        <v>16</v>
      </c>
      <c r="D606" s="1" t="s">
        <v>14</v>
      </c>
      <c r="E606" s="1" t="s">
        <v>18</v>
      </c>
      <c r="F606" s="1" t="s">
        <v>68</v>
      </c>
      <c r="G606" s="1" t="s">
        <v>140</v>
      </c>
      <c r="H606" s="185" t="s">
        <v>268</v>
      </c>
      <c r="I606" s="13"/>
      <c r="J606" s="78">
        <f>J607+J609+J611</f>
        <v>3938000</v>
      </c>
      <c r="K606" s="78">
        <f t="shared" ref="K606:L606" si="1120">K607+K609+K611</f>
        <v>3960464.44</v>
      </c>
      <c r="L606" s="78">
        <f t="shared" si="1120"/>
        <v>3983109.08</v>
      </c>
      <c r="M606" s="78">
        <f t="shared" ref="M606:O606" si="1121">M607+M609+M611</f>
        <v>0</v>
      </c>
      <c r="N606" s="78">
        <f t="shared" si="1121"/>
        <v>0</v>
      </c>
      <c r="O606" s="78">
        <f t="shared" si="1121"/>
        <v>0</v>
      </c>
      <c r="P606" s="78">
        <f t="shared" si="1020"/>
        <v>3938000</v>
      </c>
      <c r="Q606" s="78">
        <f t="shared" si="1021"/>
        <v>3960464.44</v>
      </c>
      <c r="R606" s="78">
        <f t="shared" si="1022"/>
        <v>3983109.08</v>
      </c>
      <c r="S606" s="78">
        <f t="shared" ref="S606:U606" si="1122">S607+S609+S611</f>
        <v>0</v>
      </c>
      <c r="T606" s="78">
        <f t="shared" si="1122"/>
        <v>0</v>
      </c>
      <c r="U606" s="78">
        <f t="shared" si="1122"/>
        <v>0</v>
      </c>
      <c r="V606" s="78">
        <f t="shared" si="1110"/>
        <v>3938000</v>
      </c>
      <c r="W606" s="78">
        <f t="shared" si="1111"/>
        <v>3960464.44</v>
      </c>
      <c r="X606" s="78">
        <f t="shared" si="1112"/>
        <v>3983109.08</v>
      </c>
      <c r="Y606" s="78">
        <f t="shared" ref="Y606:AA606" si="1123">Y607+Y609+Y611</f>
        <v>0</v>
      </c>
      <c r="Z606" s="78">
        <f t="shared" si="1123"/>
        <v>0</v>
      </c>
      <c r="AA606" s="78">
        <f t="shared" si="1123"/>
        <v>0</v>
      </c>
      <c r="AB606" s="78">
        <f t="shared" si="1114"/>
        <v>3938000</v>
      </c>
      <c r="AC606" s="78">
        <f t="shared" si="1115"/>
        <v>3960464.44</v>
      </c>
      <c r="AD606" s="78">
        <f t="shared" si="1116"/>
        <v>3983109.08</v>
      </c>
    </row>
    <row r="607" spans="1:30" ht="39.6">
      <c r="A607" s="168" t="s">
        <v>94</v>
      </c>
      <c r="B607" s="1" t="s">
        <v>303</v>
      </c>
      <c r="C607" s="1" t="s">
        <v>16</v>
      </c>
      <c r="D607" s="1" t="s">
        <v>14</v>
      </c>
      <c r="E607" s="1" t="s">
        <v>18</v>
      </c>
      <c r="F607" s="1" t="s">
        <v>68</v>
      </c>
      <c r="G607" s="1" t="s">
        <v>140</v>
      </c>
      <c r="H607" s="185" t="s">
        <v>268</v>
      </c>
      <c r="I607" s="13" t="s">
        <v>90</v>
      </c>
      <c r="J607" s="78">
        <f>J608</f>
        <v>2262000</v>
      </c>
      <c r="K607" s="78">
        <f t="shared" ref="K607:O607" si="1124">K608</f>
        <v>2284464.44</v>
      </c>
      <c r="L607" s="78">
        <f t="shared" si="1124"/>
        <v>2307109.08</v>
      </c>
      <c r="M607" s="78">
        <f t="shared" si="1124"/>
        <v>0</v>
      </c>
      <c r="N607" s="78">
        <f t="shared" si="1124"/>
        <v>0</v>
      </c>
      <c r="O607" s="78">
        <f t="shared" si="1124"/>
        <v>0</v>
      </c>
      <c r="P607" s="78">
        <f t="shared" si="1020"/>
        <v>2262000</v>
      </c>
      <c r="Q607" s="78">
        <f t="shared" si="1021"/>
        <v>2284464.44</v>
      </c>
      <c r="R607" s="78">
        <f t="shared" si="1022"/>
        <v>2307109.08</v>
      </c>
      <c r="S607" s="78">
        <f t="shared" ref="S607:U607" si="1125">S608</f>
        <v>0</v>
      </c>
      <c r="T607" s="78">
        <f t="shared" si="1125"/>
        <v>0</v>
      </c>
      <c r="U607" s="78">
        <f t="shared" si="1125"/>
        <v>0</v>
      </c>
      <c r="V607" s="78">
        <f t="shared" si="1110"/>
        <v>2262000</v>
      </c>
      <c r="W607" s="78">
        <f t="shared" si="1111"/>
        <v>2284464.44</v>
      </c>
      <c r="X607" s="78">
        <f t="shared" si="1112"/>
        <v>2307109.08</v>
      </c>
      <c r="Y607" s="78">
        <f t="shared" ref="Y607:AA607" si="1126">Y608</f>
        <v>0</v>
      </c>
      <c r="Z607" s="78">
        <f t="shared" si="1126"/>
        <v>0</v>
      </c>
      <c r="AA607" s="78">
        <f t="shared" si="1126"/>
        <v>0</v>
      </c>
      <c r="AB607" s="78">
        <f t="shared" si="1114"/>
        <v>2262000</v>
      </c>
      <c r="AC607" s="78">
        <f t="shared" si="1115"/>
        <v>2284464.44</v>
      </c>
      <c r="AD607" s="78">
        <f t="shared" si="1116"/>
        <v>2307109.08</v>
      </c>
    </row>
    <row r="608" spans="1:30">
      <c r="A608" s="168" t="s">
        <v>95</v>
      </c>
      <c r="B608" s="1" t="s">
        <v>303</v>
      </c>
      <c r="C608" s="1" t="s">
        <v>16</v>
      </c>
      <c r="D608" s="1" t="s">
        <v>14</v>
      </c>
      <c r="E608" s="1" t="s">
        <v>18</v>
      </c>
      <c r="F608" s="1" t="s">
        <v>68</v>
      </c>
      <c r="G608" s="1" t="s">
        <v>140</v>
      </c>
      <c r="H608" s="185" t="s">
        <v>268</v>
      </c>
      <c r="I608" s="13" t="s">
        <v>91</v>
      </c>
      <c r="J608" s="78">
        <f>J1643</f>
        <v>2262000</v>
      </c>
      <c r="K608" s="78">
        <f t="shared" ref="K608:L608" si="1127">K1643</f>
        <v>2284464.44</v>
      </c>
      <c r="L608" s="78">
        <f t="shared" si="1127"/>
        <v>2307109.08</v>
      </c>
      <c r="M608" s="78">
        <f t="shared" ref="M608:O608" si="1128">M1643</f>
        <v>0</v>
      </c>
      <c r="N608" s="78">
        <f t="shared" si="1128"/>
        <v>0</v>
      </c>
      <c r="O608" s="78">
        <f t="shared" si="1128"/>
        <v>0</v>
      </c>
      <c r="P608" s="78">
        <f t="shared" si="1020"/>
        <v>2262000</v>
      </c>
      <c r="Q608" s="78">
        <f t="shared" si="1021"/>
        <v>2284464.44</v>
      </c>
      <c r="R608" s="78">
        <f t="shared" si="1022"/>
        <v>2307109.08</v>
      </c>
      <c r="S608" s="78">
        <f t="shared" ref="S608:U608" si="1129">S1643</f>
        <v>0</v>
      </c>
      <c r="T608" s="78">
        <f t="shared" si="1129"/>
        <v>0</v>
      </c>
      <c r="U608" s="78">
        <f t="shared" si="1129"/>
        <v>0</v>
      </c>
      <c r="V608" s="78">
        <f t="shared" si="1110"/>
        <v>2262000</v>
      </c>
      <c r="W608" s="78">
        <f t="shared" si="1111"/>
        <v>2284464.44</v>
      </c>
      <c r="X608" s="78">
        <f t="shared" si="1112"/>
        <v>2307109.08</v>
      </c>
      <c r="Y608" s="78">
        <f t="shared" ref="Y608:AA608" si="1130">Y1643</f>
        <v>0</v>
      </c>
      <c r="Z608" s="78">
        <f t="shared" si="1130"/>
        <v>0</v>
      </c>
      <c r="AA608" s="78">
        <f t="shared" si="1130"/>
        <v>0</v>
      </c>
      <c r="AB608" s="78">
        <f t="shared" si="1114"/>
        <v>2262000</v>
      </c>
      <c r="AC608" s="78">
        <f t="shared" si="1115"/>
        <v>2284464.44</v>
      </c>
      <c r="AD608" s="78">
        <f t="shared" si="1116"/>
        <v>2307109.08</v>
      </c>
    </row>
    <row r="609" spans="1:30" ht="26.4">
      <c r="A609" s="169" t="s">
        <v>222</v>
      </c>
      <c r="B609" s="1" t="s">
        <v>303</v>
      </c>
      <c r="C609" s="1" t="s">
        <v>16</v>
      </c>
      <c r="D609" s="1" t="s">
        <v>14</v>
      </c>
      <c r="E609" s="1" t="s">
        <v>18</v>
      </c>
      <c r="F609" s="1" t="s">
        <v>68</v>
      </c>
      <c r="G609" s="1" t="s">
        <v>140</v>
      </c>
      <c r="H609" s="185" t="s">
        <v>268</v>
      </c>
      <c r="I609" s="13" t="s">
        <v>92</v>
      </c>
      <c r="J609" s="78">
        <f>J610</f>
        <v>1639000</v>
      </c>
      <c r="K609" s="78">
        <f t="shared" ref="K609:O609" si="1131">K610</f>
        <v>1639000</v>
      </c>
      <c r="L609" s="78">
        <f t="shared" si="1131"/>
        <v>1639000</v>
      </c>
      <c r="M609" s="78">
        <f t="shared" si="1131"/>
        <v>0</v>
      </c>
      <c r="N609" s="78">
        <f t="shared" si="1131"/>
        <v>0</v>
      </c>
      <c r="O609" s="78">
        <f t="shared" si="1131"/>
        <v>0</v>
      </c>
      <c r="P609" s="78">
        <f t="shared" si="1020"/>
        <v>1639000</v>
      </c>
      <c r="Q609" s="78">
        <f t="shared" si="1021"/>
        <v>1639000</v>
      </c>
      <c r="R609" s="78">
        <f t="shared" si="1022"/>
        <v>1639000</v>
      </c>
      <c r="S609" s="78">
        <f t="shared" ref="S609:U609" si="1132">S610</f>
        <v>0</v>
      </c>
      <c r="T609" s="78">
        <f t="shared" si="1132"/>
        <v>0</v>
      </c>
      <c r="U609" s="78">
        <f t="shared" si="1132"/>
        <v>0</v>
      </c>
      <c r="V609" s="78">
        <f t="shared" si="1110"/>
        <v>1639000</v>
      </c>
      <c r="W609" s="78">
        <f t="shared" si="1111"/>
        <v>1639000</v>
      </c>
      <c r="X609" s="78">
        <f t="shared" si="1112"/>
        <v>1639000</v>
      </c>
      <c r="Y609" s="78">
        <f t="shared" ref="Y609:AA609" si="1133">Y610</f>
        <v>0</v>
      </c>
      <c r="Z609" s="78">
        <f t="shared" si="1133"/>
        <v>0</v>
      </c>
      <c r="AA609" s="78">
        <f t="shared" si="1133"/>
        <v>0</v>
      </c>
      <c r="AB609" s="78">
        <f t="shared" si="1114"/>
        <v>1639000</v>
      </c>
      <c r="AC609" s="78">
        <f t="shared" si="1115"/>
        <v>1639000</v>
      </c>
      <c r="AD609" s="78">
        <f t="shared" si="1116"/>
        <v>1639000</v>
      </c>
    </row>
    <row r="610" spans="1:30" ht="26.4">
      <c r="A610" s="168" t="s">
        <v>96</v>
      </c>
      <c r="B610" s="1" t="s">
        <v>303</v>
      </c>
      <c r="C610" s="1" t="s">
        <v>16</v>
      </c>
      <c r="D610" s="1" t="s">
        <v>14</v>
      </c>
      <c r="E610" s="1" t="s">
        <v>18</v>
      </c>
      <c r="F610" s="1" t="s">
        <v>68</v>
      </c>
      <c r="G610" s="1" t="s">
        <v>140</v>
      </c>
      <c r="H610" s="185" t="s">
        <v>268</v>
      </c>
      <c r="I610" s="13" t="s">
        <v>93</v>
      </c>
      <c r="J610" s="78">
        <f>J1645</f>
        <v>1639000</v>
      </c>
      <c r="K610" s="78">
        <f t="shared" ref="K610:L610" si="1134">K1645</f>
        <v>1639000</v>
      </c>
      <c r="L610" s="78">
        <f t="shared" si="1134"/>
        <v>1639000</v>
      </c>
      <c r="M610" s="78">
        <f t="shared" ref="M610:O610" si="1135">M1645</f>
        <v>0</v>
      </c>
      <c r="N610" s="78">
        <f t="shared" si="1135"/>
        <v>0</v>
      </c>
      <c r="O610" s="78">
        <f t="shared" si="1135"/>
        <v>0</v>
      </c>
      <c r="P610" s="78">
        <f t="shared" si="1020"/>
        <v>1639000</v>
      </c>
      <c r="Q610" s="78">
        <f t="shared" si="1021"/>
        <v>1639000</v>
      </c>
      <c r="R610" s="78">
        <f t="shared" si="1022"/>
        <v>1639000</v>
      </c>
      <c r="S610" s="78">
        <f t="shared" ref="S610:U610" si="1136">S1645</f>
        <v>0</v>
      </c>
      <c r="T610" s="78">
        <f t="shared" si="1136"/>
        <v>0</v>
      </c>
      <c r="U610" s="78">
        <f t="shared" si="1136"/>
        <v>0</v>
      </c>
      <c r="V610" s="78">
        <f t="shared" si="1110"/>
        <v>1639000</v>
      </c>
      <c r="W610" s="78">
        <f t="shared" si="1111"/>
        <v>1639000</v>
      </c>
      <c r="X610" s="78">
        <f t="shared" si="1112"/>
        <v>1639000</v>
      </c>
      <c r="Y610" s="78">
        <f t="shared" ref="Y610:AA610" si="1137">Y1645</f>
        <v>0</v>
      </c>
      <c r="Z610" s="78">
        <f t="shared" si="1137"/>
        <v>0</v>
      </c>
      <c r="AA610" s="78">
        <f t="shared" si="1137"/>
        <v>0</v>
      </c>
      <c r="AB610" s="78">
        <f t="shared" si="1114"/>
        <v>1639000</v>
      </c>
      <c r="AC610" s="78">
        <f t="shared" si="1115"/>
        <v>1639000</v>
      </c>
      <c r="AD610" s="78">
        <f t="shared" si="1116"/>
        <v>1639000</v>
      </c>
    </row>
    <row r="611" spans="1:30">
      <c r="A611" s="168" t="s">
        <v>78</v>
      </c>
      <c r="B611" s="1" t="s">
        <v>303</v>
      </c>
      <c r="C611" s="1" t="s">
        <v>16</v>
      </c>
      <c r="D611" s="1" t="s">
        <v>14</v>
      </c>
      <c r="E611" s="1" t="s">
        <v>18</v>
      </c>
      <c r="F611" s="1" t="s">
        <v>68</v>
      </c>
      <c r="G611" s="1" t="s">
        <v>140</v>
      </c>
      <c r="H611" s="185" t="s">
        <v>268</v>
      </c>
      <c r="I611" s="13" t="s">
        <v>75</v>
      </c>
      <c r="J611" s="78">
        <f>J612</f>
        <v>37000</v>
      </c>
      <c r="K611" s="78">
        <f t="shared" ref="K611:O611" si="1138">K612</f>
        <v>37000</v>
      </c>
      <c r="L611" s="78">
        <f t="shared" si="1138"/>
        <v>37000</v>
      </c>
      <c r="M611" s="78">
        <f t="shared" si="1138"/>
        <v>0</v>
      </c>
      <c r="N611" s="78">
        <f t="shared" si="1138"/>
        <v>0</v>
      </c>
      <c r="O611" s="78">
        <f t="shared" si="1138"/>
        <v>0</v>
      </c>
      <c r="P611" s="78">
        <f t="shared" si="1020"/>
        <v>37000</v>
      </c>
      <c r="Q611" s="78">
        <f t="shared" si="1021"/>
        <v>37000</v>
      </c>
      <c r="R611" s="78">
        <f t="shared" si="1022"/>
        <v>37000</v>
      </c>
      <c r="S611" s="78">
        <f t="shared" ref="S611:U611" si="1139">S612</f>
        <v>0</v>
      </c>
      <c r="T611" s="78">
        <f t="shared" si="1139"/>
        <v>0</v>
      </c>
      <c r="U611" s="78">
        <f t="shared" si="1139"/>
        <v>0</v>
      </c>
      <c r="V611" s="78">
        <f t="shared" si="1110"/>
        <v>37000</v>
      </c>
      <c r="W611" s="78">
        <f t="shared" si="1111"/>
        <v>37000</v>
      </c>
      <c r="X611" s="78">
        <f t="shared" si="1112"/>
        <v>37000</v>
      </c>
      <c r="Y611" s="78">
        <f t="shared" ref="Y611:AA611" si="1140">Y612</f>
        <v>0</v>
      </c>
      <c r="Z611" s="78">
        <f t="shared" si="1140"/>
        <v>0</v>
      </c>
      <c r="AA611" s="78">
        <f t="shared" si="1140"/>
        <v>0</v>
      </c>
      <c r="AB611" s="78">
        <f t="shared" si="1114"/>
        <v>37000</v>
      </c>
      <c r="AC611" s="78">
        <f t="shared" si="1115"/>
        <v>37000</v>
      </c>
      <c r="AD611" s="78">
        <f t="shared" si="1116"/>
        <v>37000</v>
      </c>
    </row>
    <row r="612" spans="1:30">
      <c r="A612" s="170" t="s">
        <v>118</v>
      </c>
      <c r="B612" s="1" t="s">
        <v>303</v>
      </c>
      <c r="C612" s="1" t="s">
        <v>16</v>
      </c>
      <c r="D612" s="1" t="s">
        <v>14</v>
      </c>
      <c r="E612" s="1" t="s">
        <v>18</v>
      </c>
      <c r="F612" s="1" t="s">
        <v>68</v>
      </c>
      <c r="G612" s="1" t="s">
        <v>140</v>
      </c>
      <c r="H612" s="185" t="s">
        <v>268</v>
      </c>
      <c r="I612" s="13" t="s">
        <v>117</v>
      </c>
      <c r="J612" s="78">
        <f>J1647</f>
        <v>37000</v>
      </c>
      <c r="K612" s="78">
        <f t="shared" ref="K612:L612" si="1141">K1647</f>
        <v>37000</v>
      </c>
      <c r="L612" s="78">
        <f t="shared" si="1141"/>
        <v>37000</v>
      </c>
      <c r="M612" s="78">
        <f t="shared" ref="M612:O612" si="1142">M1647</f>
        <v>0</v>
      </c>
      <c r="N612" s="78">
        <f t="shared" si="1142"/>
        <v>0</v>
      </c>
      <c r="O612" s="78">
        <f t="shared" si="1142"/>
        <v>0</v>
      </c>
      <c r="P612" s="78">
        <f t="shared" si="1020"/>
        <v>37000</v>
      </c>
      <c r="Q612" s="78">
        <f t="shared" si="1021"/>
        <v>37000</v>
      </c>
      <c r="R612" s="78">
        <f t="shared" si="1022"/>
        <v>37000</v>
      </c>
      <c r="S612" s="78">
        <f t="shared" ref="S612:U612" si="1143">S1647</f>
        <v>0</v>
      </c>
      <c r="T612" s="78">
        <f t="shared" si="1143"/>
        <v>0</v>
      </c>
      <c r="U612" s="78">
        <f t="shared" si="1143"/>
        <v>0</v>
      </c>
      <c r="V612" s="78">
        <f t="shared" si="1110"/>
        <v>37000</v>
      </c>
      <c r="W612" s="78">
        <f t="shared" si="1111"/>
        <v>37000</v>
      </c>
      <c r="X612" s="78">
        <f t="shared" si="1112"/>
        <v>37000</v>
      </c>
      <c r="Y612" s="78">
        <f t="shared" ref="Y612:AA612" si="1144">Y1647</f>
        <v>0</v>
      </c>
      <c r="Z612" s="78">
        <f t="shared" si="1144"/>
        <v>0</v>
      </c>
      <c r="AA612" s="78">
        <f t="shared" si="1144"/>
        <v>0</v>
      </c>
      <c r="AB612" s="78">
        <f t="shared" si="1114"/>
        <v>37000</v>
      </c>
      <c r="AC612" s="78">
        <f t="shared" si="1115"/>
        <v>37000</v>
      </c>
      <c r="AD612" s="78">
        <f t="shared" si="1116"/>
        <v>37000</v>
      </c>
    </row>
    <row r="613" spans="1:30">
      <c r="A613" s="9" t="s">
        <v>82</v>
      </c>
      <c r="B613" s="1" t="s">
        <v>303</v>
      </c>
      <c r="C613" s="1" t="s">
        <v>16</v>
      </c>
      <c r="D613" s="1" t="s">
        <v>14</v>
      </c>
      <c r="E613" s="1" t="s">
        <v>80</v>
      </c>
      <c r="F613" s="1" t="s">
        <v>68</v>
      </c>
      <c r="G613" s="1" t="s">
        <v>140</v>
      </c>
      <c r="H613" s="1" t="s">
        <v>141</v>
      </c>
      <c r="I613" s="13"/>
      <c r="J613" s="78">
        <f>J614</f>
        <v>28798200</v>
      </c>
      <c r="K613" s="78">
        <f t="shared" ref="K613:O614" si="1145">K614</f>
        <v>29859800</v>
      </c>
      <c r="L613" s="78">
        <f t="shared" si="1145"/>
        <v>30832000</v>
      </c>
      <c r="M613" s="78">
        <f t="shared" si="1145"/>
        <v>0</v>
      </c>
      <c r="N613" s="78">
        <f t="shared" si="1145"/>
        <v>0</v>
      </c>
      <c r="O613" s="78">
        <f t="shared" si="1145"/>
        <v>0</v>
      </c>
      <c r="P613" s="78">
        <f t="shared" si="1020"/>
        <v>28798200</v>
      </c>
      <c r="Q613" s="78">
        <f t="shared" si="1021"/>
        <v>29859800</v>
      </c>
      <c r="R613" s="78">
        <f t="shared" si="1022"/>
        <v>30832000</v>
      </c>
      <c r="S613" s="78">
        <f t="shared" ref="S613:U615" si="1146">S614</f>
        <v>5321207.59</v>
      </c>
      <c r="T613" s="78">
        <f t="shared" si="1146"/>
        <v>0</v>
      </c>
      <c r="U613" s="78">
        <f t="shared" si="1146"/>
        <v>0</v>
      </c>
      <c r="V613" s="78">
        <f t="shared" si="1110"/>
        <v>34119407.590000004</v>
      </c>
      <c r="W613" s="78">
        <f t="shared" si="1111"/>
        <v>29859800</v>
      </c>
      <c r="X613" s="78">
        <f t="shared" si="1112"/>
        <v>30832000</v>
      </c>
      <c r="Y613" s="78">
        <f>Y614+Y617</f>
        <v>200000</v>
      </c>
      <c r="Z613" s="78">
        <f t="shared" ref="Z613:AA613" si="1147">Z614+Z617</f>
        <v>0</v>
      </c>
      <c r="AA613" s="78">
        <f t="shared" si="1147"/>
        <v>0</v>
      </c>
      <c r="AB613" s="78">
        <f t="shared" si="1114"/>
        <v>34319407.590000004</v>
      </c>
      <c r="AC613" s="78">
        <f t="shared" si="1115"/>
        <v>29859800</v>
      </c>
      <c r="AD613" s="78">
        <f t="shared" si="1116"/>
        <v>30832000</v>
      </c>
    </row>
    <row r="614" spans="1:30" ht="39.6">
      <c r="A614" s="9" t="s">
        <v>270</v>
      </c>
      <c r="B614" s="1" t="s">
        <v>303</v>
      </c>
      <c r="C614" s="1" t="s">
        <v>16</v>
      </c>
      <c r="D614" s="1" t="s">
        <v>14</v>
      </c>
      <c r="E614" s="1" t="s">
        <v>80</v>
      </c>
      <c r="F614" s="1" t="s">
        <v>68</v>
      </c>
      <c r="G614" s="1" t="s">
        <v>140</v>
      </c>
      <c r="H614" s="1" t="s">
        <v>414</v>
      </c>
      <c r="I614" s="13"/>
      <c r="J614" s="78">
        <f>J615</f>
        <v>28798200</v>
      </c>
      <c r="K614" s="78">
        <f t="shared" si="1145"/>
        <v>29859800</v>
      </c>
      <c r="L614" s="78">
        <f t="shared" si="1145"/>
        <v>30832000</v>
      </c>
      <c r="M614" s="78">
        <f t="shared" si="1145"/>
        <v>0</v>
      </c>
      <c r="N614" s="78">
        <f t="shared" si="1145"/>
        <v>0</v>
      </c>
      <c r="O614" s="78">
        <f t="shared" si="1145"/>
        <v>0</v>
      </c>
      <c r="P614" s="78">
        <f t="shared" si="1020"/>
        <v>28798200</v>
      </c>
      <c r="Q614" s="78">
        <f t="shared" si="1021"/>
        <v>29859800</v>
      </c>
      <c r="R614" s="78">
        <f t="shared" si="1022"/>
        <v>30832000</v>
      </c>
      <c r="S614" s="78">
        <f t="shared" si="1146"/>
        <v>5321207.59</v>
      </c>
      <c r="T614" s="78">
        <f t="shared" si="1146"/>
        <v>0</v>
      </c>
      <c r="U614" s="78">
        <f t="shared" si="1146"/>
        <v>0</v>
      </c>
      <c r="V614" s="78">
        <f t="shared" si="1110"/>
        <v>34119407.590000004</v>
      </c>
      <c r="W614" s="78">
        <f t="shared" si="1111"/>
        <v>29859800</v>
      </c>
      <c r="X614" s="78">
        <f t="shared" si="1112"/>
        <v>30832000</v>
      </c>
      <c r="Y614" s="78">
        <f t="shared" ref="Y614:AA615" si="1148">Y615</f>
        <v>0</v>
      </c>
      <c r="Z614" s="78">
        <f t="shared" si="1148"/>
        <v>0</v>
      </c>
      <c r="AA614" s="78">
        <f t="shared" si="1148"/>
        <v>0</v>
      </c>
      <c r="AB614" s="78">
        <f t="shared" si="1114"/>
        <v>34119407.590000004</v>
      </c>
      <c r="AC614" s="78">
        <f t="shared" si="1115"/>
        <v>29859800</v>
      </c>
      <c r="AD614" s="78">
        <f t="shared" si="1116"/>
        <v>30832000</v>
      </c>
    </row>
    <row r="615" spans="1:30" ht="26.4">
      <c r="A615" s="169" t="s">
        <v>222</v>
      </c>
      <c r="B615" s="1" t="s">
        <v>303</v>
      </c>
      <c r="C615" s="1" t="s">
        <v>16</v>
      </c>
      <c r="D615" s="1" t="s">
        <v>14</v>
      </c>
      <c r="E615" s="1" t="s">
        <v>80</v>
      </c>
      <c r="F615" s="1" t="s">
        <v>68</v>
      </c>
      <c r="G615" s="1" t="s">
        <v>140</v>
      </c>
      <c r="H615" s="1" t="s">
        <v>414</v>
      </c>
      <c r="I615" s="13" t="s">
        <v>92</v>
      </c>
      <c r="J615" s="78">
        <f>J616</f>
        <v>28798200</v>
      </c>
      <c r="K615" s="78">
        <f t="shared" ref="K615:O615" si="1149">K616</f>
        <v>29859800</v>
      </c>
      <c r="L615" s="78">
        <f t="shared" si="1149"/>
        <v>30832000</v>
      </c>
      <c r="M615" s="78">
        <f t="shared" si="1149"/>
        <v>0</v>
      </c>
      <c r="N615" s="78">
        <f t="shared" si="1149"/>
        <v>0</v>
      </c>
      <c r="O615" s="78">
        <f t="shared" si="1149"/>
        <v>0</v>
      </c>
      <c r="P615" s="78">
        <f t="shared" si="1020"/>
        <v>28798200</v>
      </c>
      <c r="Q615" s="78">
        <f t="shared" si="1021"/>
        <v>29859800</v>
      </c>
      <c r="R615" s="78">
        <f t="shared" si="1022"/>
        <v>30832000</v>
      </c>
      <c r="S615" s="78">
        <f t="shared" si="1146"/>
        <v>5321207.59</v>
      </c>
      <c r="T615" s="78">
        <f t="shared" si="1146"/>
        <v>0</v>
      </c>
      <c r="U615" s="78">
        <f t="shared" si="1146"/>
        <v>0</v>
      </c>
      <c r="V615" s="78">
        <f t="shared" si="1110"/>
        <v>34119407.590000004</v>
      </c>
      <c r="W615" s="78">
        <f t="shared" si="1111"/>
        <v>29859800</v>
      </c>
      <c r="X615" s="78">
        <f t="shared" si="1112"/>
        <v>30832000</v>
      </c>
      <c r="Y615" s="78">
        <f t="shared" si="1148"/>
        <v>0</v>
      </c>
      <c r="Z615" s="78">
        <f t="shared" si="1148"/>
        <v>0</v>
      </c>
      <c r="AA615" s="78">
        <f t="shared" si="1148"/>
        <v>0</v>
      </c>
      <c r="AB615" s="78">
        <f t="shared" si="1114"/>
        <v>34119407.590000004</v>
      </c>
      <c r="AC615" s="78">
        <f t="shared" si="1115"/>
        <v>29859800</v>
      </c>
      <c r="AD615" s="78">
        <f t="shared" si="1116"/>
        <v>30832000</v>
      </c>
    </row>
    <row r="616" spans="1:30" ht="26.4">
      <c r="A616" s="168" t="s">
        <v>96</v>
      </c>
      <c r="B616" s="1" t="s">
        <v>303</v>
      </c>
      <c r="C616" s="1" t="s">
        <v>16</v>
      </c>
      <c r="D616" s="1" t="s">
        <v>14</v>
      </c>
      <c r="E616" s="1" t="s">
        <v>80</v>
      </c>
      <c r="F616" s="1" t="s">
        <v>68</v>
      </c>
      <c r="G616" s="1" t="s">
        <v>140</v>
      </c>
      <c r="H616" s="1" t="s">
        <v>414</v>
      </c>
      <c r="I616" s="13" t="s">
        <v>93</v>
      </c>
      <c r="J616" s="78">
        <f t="shared" ref="J616:O616" si="1150">J956+J1138+J1198+J1267+J1325+J1388+J1431+J1482+J1540+J1590+J1651</f>
        <v>28798200</v>
      </c>
      <c r="K616" s="78">
        <f t="shared" si="1150"/>
        <v>29859800</v>
      </c>
      <c r="L616" s="78">
        <f t="shared" si="1150"/>
        <v>30832000</v>
      </c>
      <c r="M616" s="78">
        <f t="shared" si="1150"/>
        <v>0</v>
      </c>
      <c r="N616" s="78">
        <f t="shared" si="1150"/>
        <v>0</v>
      </c>
      <c r="O616" s="78">
        <f t="shared" si="1150"/>
        <v>0</v>
      </c>
      <c r="P616" s="78">
        <f t="shared" si="1020"/>
        <v>28798200</v>
      </c>
      <c r="Q616" s="78">
        <f t="shared" si="1021"/>
        <v>29859800</v>
      </c>
      <c r="R616" s="78">
        <f t="shared" si="1022"/>
        <v>30832000</v>
      </c>
      <c r="S616" s="78">
        <f>S956+S1138+S1198+S1267+S1325+S1388+S1431+S1482+S1540+S1590+S1651</f>
        <v>5321207.59</v>
      </c>
      <c r="T616" s="78">
        <f>T956+T1138+T1198+T1267+T1325+T1388+T1431+T1482+T1540+T1590+T1651</f>
        <v>0</v>
      </c>
      <c r="U616" s="78">
        <f>U956+U1138+U1198+U1267+U1325+U1388+U1431+U1482+U1540+U1590+U1651</f>
        <v>0</v>
      </c>
      <c r="V616" s="78">
        <f t="shared" si="1110"/>
        <v>34119407.590000004</v>
      </c>
      <c r="W616" s="78">
        <f t="shared" si="1111"/>
        <v>29859800</v>
      </c>
      <c r="X616" s="78">
        <f t="shared" si="1112"/>
        <v>30832000</v>
      </c>
      <c r="Y616" s="78">
        <f>Y956+Y1138+Y1198+Y1267+Y1325+Y1388+Y1431+Y1482+Y1540+Y1590+Y1651</f>
        <v>0</v>
      </c>
      <c r="Z616" s="78">
        <f>Z956+Z1138+Z1198+Z1267+Z1325+Z1388+Z1431+Z1482+Z1540+Z1590+Z1651</f>
        <v>0</v>
      </c>
      <c r="AA616" s="78">
        <f>AA956+AA1138+AA1198+AA1267+AA1325+AA1388+AA1431+AA1482+AA1540+AA1590+AA1651</f>
        <v>0</v>
      </c>
      <c r="AB616" s="78">
        <f t="shared" si="1114"/>
        <v>34119407.590000004</v>
      </c>
      <c r="AC616" s="78">
        <f t="shared" si="1115"/>
        <v>29859800</v>
      </c>
      <c r="AD616" s="78">
        <f t="shared" si="1116"/>
        <v>30832000</v>
      </c>
    </row>
    <row r="617" spans="1:30" s="269" customFormat="1">
      <c r="A617" s="286" t="s">
        <v>255</v>
      </c>
      <c r="B617" s="267" t="s">
        <v>303</v>
      </c>
      <c r="C617" s="267" t="s">
        <v>16</v>
      </c>
      <c r="D617" s="267" t="s">
        <v>14</v>
      </c>
      <c r="E617" s="267" t="s">
        <v>80</v>
      </c>
      <c r="F617" s="267" t="s">
        <v>68</v>
      </c>
      <c r="G617" s="267" t="s">
        <v>140</v>
      </c>
      <c r="H617" s="267" t="s">
        <v>169</v>
      </c>
      <c r="I617" s="268"/>
      <c r="J617" s="270"/>
      <c r="K617" s="270"/>
      <c r="L617" s="270"/>
      <c r="M617" s="270"/>
      <c r="N617" s="270"/>
      <c r="O617" s="270"/>
      <c r="P617" s="270"/>
      <c r="Q617" s="270"/>
      <c r="R617" s="270"/>
      <c r="S617" s="270"/>
      <c r="T617" s="270"/>
      <c r="U617" s="270"/>
      <c r="V617" s="270"/>
      <c r="W617" s="270"/>
      <c r="X617" s="270"/>
      <c r="Y617" s="270">
        <f>Y618</f>
        <v>200000</v>
      </c>
      <c r="Z617" s="270">
        <f t="shared" ref="Z617:Z618" si="1151">Z618</f>
        <v>0</v>
      </c>
      <c r="AA617" s="270">
        <f t="shared" ref="AA617:AA618" si="1152">AA618</f>
        <v>0</v>
      </c>
      <c r="AB617" s="270">
        <f t="shared" si="1114"/>
        <v>200000</v>
      </c>
      <c r="AC617" s="270">
        <f t="shared" si="1115"/>
        <v>0</v>
      </c>
      <c r="AD617" s="270">
        <f t="shared" si="1116"/>
        <v>0</v>
      </c>
    </row>
    <row r="618" spans="1:30" s="269" customFormat="1" ht="26.4">
      <c r="A618" s="273" t="s">
        <v>222</v>
      </c>
      <c r="B618" s="267" t="s">
        <v>303</v>
      </c>
      <c r="C618" s="267" t="s">
        <v>16</v>
      </c>
      <c r="D618" s="267" t="s">
        <v>14</v>
      </c>
      <c r="E618" s="267" t="s">
        <v>80</v>
      </c>
      <c r="F618" s="267" t="s">
        <v>68</v>
      </c>
      <c r="G618" s="267" t="s">
        <v>140</v>
      </c>
      <c r="H618" s="267" t="s">
        <v>169</v>
      </c>
      <c r="I618" s="268" t="s">
        <v>92</v>
      </c>
      <c r="J618" s="270"/>
      <c r="K618" s="270"/>
      <c r="L618" s="270"/>
      <c r="M618" s="270"/>
      <c r="N618" s="270"/>
      <c r="O618" s="270"/>
      <c r="P618" s="270"/>
      <c r="Q618" s="270"/>
      <c r="R618" s="270"/>
      <c r="S618" s="270"/>
      <c r="T618" s="270"/>
      <c r="U618" s="270"/>
      <c r="V618" s="270"/>
      <c r="W618" s="270"/>
      <c r="X618" s="270"/>
      <c r="Y618" s="270">
        <f>Y619</f>
        <v>200000</v>
      </c>
      <c r="Z618" s="270">
        <f t="shared" si="1151"/>
        <v>0</v>
      </c>
      <c r="AA618" s="270">
        <f t="shared" si="1152"/>
        <v>0</v>
      </c>
      <c r="AB618" s="270">
        <f t="shared" si="1114"/>
        <v>200000</v>
      </c>
      <c r="AC618" s="270">
        <f t="shared" si="1115"/>
        <v>0</v>
      </c>
      <c r="AD618" s="270">
        <f t="shared" si="1116"/>
        <v>0</v>
      </c>
    </row>
    <row r="619" spans="1:30" s="269" customFormat="1" ht="26.4">
      <c r="A619" s="274" t="s">
        <v>96</v>
      </c>
      <c r="B619" s="267" t="s">
        <v>303</v>
      </c>
      <c r="C619" s="267" t="s">
        <v>16</v>
      </c>
      <c r="D619" s="267" t="s">
        <v>14</v>
      </c>
      <c r="E619" s="267" t="s">
        <v>80</v>
      </c>
      <c r="F619" s="267" t="s">
        <v>68</v>
      </c>
      <c r="G619" s="267" t="s">
        <v>140</v>
      </c>
      <c r="H619" s="267" t="s">
        <v>169</v>
      </c>
      <c r="I619" s="268" t="s">
        <v>93</v>
      </c>
      <c r="J619" s="270"/>
      <c r="K619" s="270"/>
      <c r="L619" s="270"/>
      <c r="M619" s="270"/>
      <c r="N619" s="270"/>
      <c r="O619" s="270"/>
      <c r="P619" s="270"/>
      <c r="Q619" s="270"/>
      <c r="R619" s="270"/>
      <c r="S619" s="270"/>
      <c r="T619" s="270"/>
      <c r="U619" s="270"/>
      <c r="V619" s="270"/>
      <c r="W619" s="270"/>
      <c r="X619" s="270"/>
      <c r="Y619" s="270">
        <f>Y1434</f>
        <v>200000</v>
      </c>
      <c r="Z619" s="270">
        <f t="shared" ref="Z619:AA619" si="1153">Z1434</f>
        <v>0</v>
      </c>
      <c r="AA619" s="270">
        <f t="shared" si="1153"/>
        <v>0</v>
      </c>
      <c r="AB619" s="270">
        <f t="shared" si="1114"/>
        <v>200000</v>
      </c>
      <c r="AC619" s="270">
        <f t="shared" si="1115"/>
        <v>0</v>
      </c>
      <c r="AD619" s="270">
        <f t="shared" si="1116"/>
        <v>0</v>
      </c>
    </row>
    <row r="620" spans="1:30">
      <c r="A620" s="168"/>
      <c r="B620" s="1"/>
      <c r="C620" s="1"/>
      <c r="D620" s="1"/>
      <c r="E620" s="1"/>
      <c r="F620" s="1"/>
      <c r="G620" s="1"/>
      <c r="H620" s="1"/>
      <c r="I620" s="13"/>
      <c r="J620" s="78"/>
      <c r="K620" s="78"/>
      <c r="L620" s="78"/>
      <c r="M620" s="78"/>
      <c r="N620" s="78"/>
      <c r="O620" s="78"/>
      <c r="P620" s="78"/>
      <c r="Q620" s="78"/>
      <c r="R620" s="78"/>
      <c r="S620" s="78"/>
      <c r="T620" s="78"/>
      <c r="U620" s="78"/>
      <c r="V620" s="78"/>
      <c r="W620" s="78"/>
      <c r="X620" s="78"/>
      <c r="Y620" s="78"/>
      <c r="Z620" s="78"/>
      <c r="AA620" s="78"/>
      <c r="AB620" s="78"/>
      <c r="AC620" s="78"/>
      <c r="AD620" s="78"/>
    </row>
    <row r="621" spans="1:30">
      <c r="A621" s="22" t="s">
        <v>37</v>
      </c>
      <c r="B621" s="15" t="s">
        <v>303</v>
      </c>
      <c r="C621" s="15" t="s">
        <v>16</v>
      </c>
      <c r="D621" s="15" t="s">
        <v>31</v>
      </c>
      <c r="E621" s="15"/>
      <c r="F621" s="15"/>
      <c r="G621" s="15"/>
      <c r="H621" s="1"/>
      <c r="I621" s="13"/>
      <c r="J621" s="97">
        <f>J622</f>
        <v>100000</v>
      </c>
      <c r="K621" s="97">
        <f t="shared" ref="K621:O621" si="1154">K622</f>
        <v>100000</v>
      </c>
      <c r="L621" s="97">
        <f t="shared" si="1154"/>
        <v>100000</v>
      </c>
      <c r="M621" s="97">
        <f t="shared" si="1154"/>
        <v>0</v>
      </c>
      <c r="N621" s="97">
        <f t="shared" si="1154"/>
        <v>0</v>
      </c>
      <c r="O621" s="97">
        <f t="shared" si="1154"/>
        <v>0</v>
      </c>
      <c r="P621" s="97">
        <f t="shared" si="1020"/>
        <v>100000</v>
      </c>
      <c r="Q621" s="97">
        <f t="shared" si="1021"/>
        <v>100000</v>
      </c>
      <c r="R621" s="97">
        <f t="shared" si="1022"/>
        <v>100000</v>
      </c>
      <c r="S621" s="97">
        <f t="shared" ref="S621:U624" si="1155">S622</f>
        <v>0</v>
      </c>
      <c r="T621" s="97">
        <f t="shared" si="1155"/>
        <v>0</v>
      </c>
      <c r="U621" s="97">
        <f t="shared" si="1155"/>
        <v>0</v>
      </c>
      <c r="V621" s="97">
        <f t="shared" ref="V621:X625" si="1156">P621+S621</f>
        <v>100000</v>
      </c>
      <c r="W621" s="97">
        <f t="shared" si="1156"/>
        <v>100000</v>
      </c>
      <c r="X621" s="97">
        <f t="shared" si="1156"/>
        <v>100000</v>
      </c>
      <c r="Y621" s="97">
        <f t="shared" ref="Y621:AA624" si="1157">Y622</f>
        <v>0</v>
      </c>
      <c r="Z621" s="97">
        <f t="shared" si="1157"/>
        <v>0</v>
      </c>
      <c r="AA621" s="97">
        <f t="shared" si="1157"/>
        <v>0</v>
      </c>
      <c r="AB621" s="97">
        <f t="shared" ref="AB621:AB625" si="1158">V621+Y621</f>
        <v>100000</v>
      </c>
      <c r="AC621" s="97">
        <f t="shared" ref="AC621:AC625" si="1159">W621+Z621</f>
        <v>100000</v>
      </c>
      <c r="AD621" s="97">
        <f t="shared" ref="AD621:AD625" si="1160">X621+AA621</f>
        <v>100000</v>
      </c>
    </row>
    <row r="622" spans="1:30" ht="39.6">
      <c r="A622" s="266" t="s">
        <v>353</v>
      </c>
      <c r="B622" s="1" t="s">
        <v>303</v>
      </c>
      <c r="C622" s="1" t="s">
        <v>16</v>
      </c>
      <c r="D622" s="1" t="s">
        <v>31</v>
      </c>
      <c r="E622" s="1" t="s">
        <v>13</v>
      </c>
      <c r="F622" s="1" t="s">
        <v>68</v>
      </c>
      <c r="G622" s="1" t="s">
        <v>140</v>
      </c>
      <c r="H622" s="1" t="s">
        <v>141</v>
      </c>
      <c r="I622" s="13"/>
      <c r="J622" s="78">
        <f>J623</f>
        <v>100000</v>
      </c>
      <c r="K622" s="78">
        <f t="shared" ref="K622:O622" si="1161">K623</f>
        <v>100000</v>
      </c>
      <c r="L622" s="78">
        <f t="shared" si="1161"/>
        <v>100000</v>
      </c>
      <c r="M622" s="78">
        <f t="shared" si="1161"/>
        <v>0</v>
      </c>
      <c r="N622" s="78">
        <f t="shared" si="1161"/>
        <v>0</v>
      </c>
      <c r="O622" s="78">
        <f t="shared" si="1161"/>
        <v>0</v>
      </c>
      <c r="P622" s="78">
        <f t="shared" si="1020"/>
        <v>100000</v>
      </c>
      <c r="Q622" s="78">
        <f t="shared" si="1021"/>
        <v>100000</v>
      </c>
      <c r="R622" s="78">
        <f t="shared" si="1022"/>
        <v>100000</v>
      </c>
      <c r="S622" s="78">
        <f t="shared" si="1155"/>
        <v>0</v>
      </c>
      <c r="T622" s="78">
        <f t="shared" si="1155"/>
        <v>0</v>
      </c>
      <c r="U622" s="78">
        <f t="shared" si="1155"/>
        <v>0</v>
      </c>
      <c r="V622" s="78">
        <f t="shared" si="1156"/>
        <v>100000</v>
      </c>
      <c r="W622" s="78">
        <f t="shared" si="1156"/>
        <v>100000</v>
      </c>
      <c r="X622" s="78">
        <f t="shared" si="1156"/>
        <v>100000</v>
      </c>
      <c r="Y622" s="78">
        <f t="shared" si="1157"/>
        <v>0</v>
      </c>
      <c r="Z622" s="78">
        <f t="shared" si="1157"/>
        <v>0</v>
      </c>
      <c r="AA622" s="78">
        <f t="shared" si="1157"/>
        <v>0</v>
      </c>
      <c r="AB622" s="78">
        <f t="shared" si="1158"/>
        <v>100000</v>
      </c>
      <c r="AC622" s="78">
        <f t="shared" si="1159"/>
        <v>100000</v>
      </c>
      <c r="AD622" s="78">
        <f t="shared" si="1160"/>
        <v>100000</v>
      </c>
    </row>
    <row r="623" spans="1:30">
      <c r="A623" s="186" t="s">
        <v>202</v>
      </c>
      <c r="B623" s="1" t="s">
        <v>303</v>
      </c>
      <c r="C623" s="1" t="s">
        <v>16</v>
      </c>
      <c r="D623" s="1" t="s">
        <v>31</v>
      </c>
      <c r="E623" s="1" t="s">
        <v>13</v>
      </c>
      <c r="F623" s="1" t="s">
        <v>68</v>
      </c>
      <c r="G623" s="1" t="s">
        <v>140</v>
      </c>
      <c r="H623" s="1" t="s">
        <v>201</v>
      </c>
      <c r="I623" s="13"/>
      <c r="J623" s="78">
        <f>J624</f>
        <v>100000</v>
      </c>
      <c r="K623" s="78">
        <f t="shared" ref="K623:O624" si="1162">K624</f>
        <v>100000</v>
      </c>
      <c r="L623" s="78">
        <f t="shared" si="1162"/>
        <v>100000</v>
      </c>
      <c r="M623" s="78">
        <f t="shared" si="1162"/>
        <v>0</v>
      </c>
      <c r="N623" s="78">
        <f t="shared" si="1162"/>
        <v>0</v>
      </c>
      <c r="O623" s="78">
        <f t="shared" si="1162"/>
        <v>0</v>
      </c>
      <c r="P623" s="78">
        <f t="shared" si="1020"/>
        <v>100000</v>
      </c>
      <c r="Q623" s="78">
        <f t="shared" si="1021"/>
        <v>100000</v>
      </c>
      <c r="R623" s="78">
        <f t="shared" si="1022"/>
        <v>100000</v>
      </c>
      <c r="S623" s="78">
        <f t="shared" si="1155"/>
        <v>0</v>
      </c>
      <c r="T623" s="78">
        <f t="shared" si="1155"/>
        <v>0</v>
      </c>
      <c r="U623" s="78">
        <f t="shared" si="1155"/>
        <v>0</v>
      </c>
      <c r="V623" s="78">
        <f t="shared" si="1156"/>
        <v>100000</v>
      </c>
      <c r="W623" s="78">
        <f t="shared" si="1156"/>
        <v>100000</v>
      </c>
      <c r="X623" s="78">
        <f t="shared" si="1156"/>
        <v>100000</v>
      </c>
      <c r="Y623" s="78">
        <f t="shared" si="1157"/>
        <v>0</v>
      </c>
      <c r="Z623" s="78">
        <f t="shared" si="1157"/>
        <v>0</v>
      </c>
      <c r="AA623" s="78">
        <f t="shared" si="1157"/>
        <v>0</v>
      </c>
      <c r="AB623" s="78">
        <f t="shared" si="1158"/>
        <v>100000</v>
      </c>
      <c r="AC623" s="78">
        <f t="shared" si="1159"/>
        <v>100000</v>
      </c>
      <c r="AD623" s="78">
        <f t="shared" si="1160"/>
        <v>100000</v>
      </c>
    </row>
    <row r="624" spans="1:30">
      <c r="A624" s="9" t="s">
        <v>78</v>
      </c>
      <c r="B624" s="1" t="s">
        <v>303</v>
      </c>
      <c r="C624" s="1" t="s">
        <v>16</v>
      </c>
      <c r="D624" s="1" t="s">
        <v>31</v>
      </c>
      <c r="E624" s="1" t="s">
        <v>13</v>
      </c>
      <c r="F624" s="1" t="s">
        <v>68</v>
      </c>
      <c r="G624" s="1" t="s">
        <v>140</v>
      </c>
      <c r="H624" s="1" t="s">
        <v>201</v>
      </c>
      <c r="I624" s="13" t="s">
        <v>75</v>
      </c>
      <c r="J624" s="78">
        <f>J625</f>
        <v>100000</v>
      </c>
      <c r="K624" s="78">
        <f t="shared" si="1162"/>
        <v>100000</v>
      </c>
      <c r="L624" s="78">
        <f t="shared" si="1162"/>
        <v>100000</v>
      </c>
      <c r="M624" s="78">
        <f t="shared" si="1162"/>
        <v>0</v>
      </c>
      <c r="N624" s="78">
        <f t="shared" si="1162"/>
        <v>0</v>
      </c>
      <c r="O624" s="78">
        <f t="shared" si="1162"/>
        <v>0</v>
      </c>
      <c r="P624" s="78">
        <f t="shared" si="1020"/>
        <v>100000</v>
      </c>
      <c r="Q624" s="78">
        <f t="shared" si="1021"/>
        <v>100000</v>
      </c>
      <c r="R624" s="78">
        <f t="shared" si="1022"/>
        <v>100000</v>
      </c>
      <c r="S624" s="78">
        <f t="shared" si="1155"/>
        <v>0</v>
      </c>
      <c r="T624" s="78">
        <f t="shared" si="1155"/>
        <v>0</v>
      </c>
      <c r="U624" s="78">
        <f t="shared" si="1155"/>
        <v>0</v>
      </c>
      <c r="V624" s="78">
        <f t="shared" si="1156"/>
        <v>100000</v>
      </c>
      <c r="W624" s="78">
        <f t="shared" si="1156"/>
        <v>100000</v>
      </c>
      <c r="X624" s="78">
        <f t="shared" si="1156"/>
        <v>100000</v>
      </c>
      <c r="Y624" s="78">
        <f t="shared" si="1157"/>
        <v>0</v>
      </c>
      <c r="Z624" s="78">
        <f t="shared" si="1157"/>
        <v>0</v>
      </c>
      <c r="AA624" s="78">
        <f t="shared" si="1157"/>
        <v>0</v>
      </c>
      <c r="AB624" s="78">
        <f t="shared" si="1158"/>
        <v>100000</v>
      </c>
      <c r="AC624" s="78">
        <f t="shared" si="1159"/>
        <v>100000</v>
      </c>
      <c r="AD624" s="78">
        <f t="shared" si="1160"/>
        <v>100000</v>
      </c>
    </row>
    <row r="625" spans="1:30" ht="26.4">
      <c r="A625" s="186" t="s">
        <v>79</v>
      </c>
      <c r="B625" s="1" t="s">
        <v>303</v>
      </c>
      <c r="C625" s="1" t="s">
        <v>16</v>
      </c>
      <c r="D625" s="1" t="s">
        <v>31</v>
      </c>
      <c r="E625" s="1" t="s">
        <v>13</v>
      </c>
      <c r="F625" s="1" t="s">
        <v>68</v>
      </c>
      <c r="G625" s="1" t="s">
        <v>140</v>
      </c>
      <c r="H625" s="1" t="s">
        <v>201</v>
      </c>
      <c r="I625" s="13" t="s">
        <v>76</v>
      </c>
      <c r="J625" s="78">
        <f>J961</f>
        <v>100000</v>
      </c>
      <c r="K625" s="78">
        <f t="shared" ref="K625:L625" si="1163">K961</f>
        <v>100000</v>
      </c>
      <c r="L625" s="78">
        <f t="shared" si="1163"/>
        <v>100000</v>
      </c>
      <c r="M625" s="78">
        <f t="shared" ref="M625:O625" si="1164">M961</f>
        <v>0</v>
      </c>
      <c r="N625" s="78">
        <f t="shared" si="1164"/>
        <v>0</v>
      </c>
      <c r="O625" s="78">
        <f t="shared" si="1164"/>
        <v>0</v>
      </c>
      <c r="P625" s="78">
        <f t="shared" si="1020"/>
        <v>100000</v>
      </c>
      <c r="Q625" s="78">
        <f t="shared" si="1021"/>
        <v>100000</v>
      </c>
      <c r="R625" s="78">
        <f t="shared" si="1022"/>
        <v>100000</v>
      </c>
      <c r="S625" s="78">
        <f t="shared" ref="S625:U625" si="1165">S961</f>
        <v>0</v>
      </c>
      <c r="T625" s="78">
        <f t="shared" si="1165"/>
        <v>0</v>
      </c>
      <c r="U625" s="78">
        <f t="shared" si="1165"/>
        <v>0</v>
      </c>
      <c r="V625" s="78">
        <f t="shared" si="1156"/>
        <v>100000</v>
      </c>
      <c r="W625" s="78">
        <f t="shared" si="1156"/>
        <v>100000</v>
      </c>
      <c r="X625" s="78">
        <f t="shared" si="1156"/>
        <v>100000</v>
      </c>
      <c r="Y625" s="78">
        <f t="shared" ref="Y625:AA625" si="1166">Y961</f>
        <v>0</v>
      </c>
      <c r="Z625" s="78">
        <f t="shared" si="1166"/>
        <v>0</v>
      </c>
      <c r="AA625" s="78">
        <f t="shared" si="1166"/>
        <v>0</v>
      </c>
      <c r="AB625" s="78">
        <f t="shared" si="1158"/>
        <v>100000</v>
      </c>
      <c r="AC625" s="78">
        <f t="shared" si="1159"/>
        <v>100000</v>
      </c>
      <c r="AD625" s="78">
        <f t="shared" si="1160"/>
        <v>100000</v>
      </c>
    </row>
    <row r="626" spans="1:30">
      <c r="A626" s="168"/>
      <c r="B626" s="1"/>
      <c r="C626" s="1"/>
      <c r="D626" s="1"/>
      <c r="E626" s="1"/>
      <c r="F626" s="1"/>
      <c r="G626" s="1"/>
      <c r="H626" s="1"/>
      <c r="I626" s="13"/>
      <c r="J626" s="98"/>
      <c r="K626" s="98"/>
      <c r="L626" s="98"/>
      <c r="M626" s="98"/>
      <c r="N626" s="98"/>
      <c r="O626" s="98"/>
      <c r="P626" s="98"/>
      <c r="Q626" s="98"/>
      <c r="R626" s="98"/>
      <c r="S626" s="98"/>
      <c r="T626" s="98"/>
      <c r="U626" s="98"/>
      <c r="V626" s="98"/>
      <c r="W626" s="98"/>
      <c r="X626" s="98"/>
      <c r="Y626" s="98"/>
      <c r="Z626" s="98"/>
      <c r="AA626" s="98"/>
      <c r="AB626" s="98"/>
      <c r="AC626" s="98"/>
      <c r="AD626" s="98"/>
    </row>
    <row r="627" spans="1:30" ht="15.6">
      <c r="A627" s="190" t="s">
        <v>45</v>
      </c>
      <c r="B627" s="28" t="s">
        <v>303</v>
      </c>
      <c r="C627" s="28" t="s">
        <v>18</v>
      </c>
      <c r="D627" s="28"/>
      <c r="E627" s="28"/>
      <c r="F627" s="28"/>
      <c r="G627" s="28"/>
      <c r="H627" s="28"/>
      <c r="I627" s="31"/>
      <c r="J627" s="96">
        <f t="shared" ref="J627:O627" si="1167">J628+J639+J663</f>
        <v>31688240</v>
      </c>
      <c r="K627" s="96">
        <f t="shared" si="1167"/>
        <v>81786041.319999993</v>
      </c>
      <c r="L627" s="96">
        <f t="shared" si="1167"/>
        <v>30066554.540000003</v>
      </c>
      <c r="M627" s="96">
        <f t="shared" si="1167"/>
        <v>59232246.5</v>
      </c>
      <c r="N627" s="96">
        <f t="shared" si="1167"/>
        <v>6940007</v>
      </c>
      <c r="O627" s="96">
        <f t="shared" si="1167"/>
        <v>0</v>
      </c>
      <c r="P627" s="96">
        <f t="shared" si="1020"/>
        <v>90920486.5</v>
      </c>
      <c r="Q627" s="96">
        <f t="shared" si="1021"/>
        <v>88726048.319999993</v>
      </c>
      <c r="R627" s="96">
        <f t="shared" si="1022"/>
        <v>30066554.540000003</v>
      </c>
      <c r="S627" s="96">
        <f>S628+S639+S663</f>
        <v>1015843.98</v>
      </c>
      <c r="T627" s="96">
        <f>T628+T639+T663</f>
        <v>0</v>
      </c>
      <c r="U627" s="96">
        <f>U628+U639+U663</f>
        <v>0</v>
      </c>
      <c r="V627" s="96">
        <f t="shared" ref="V627:X628" si="1168">P627+S627</f>
        <v>91936330.480000004</v>
      </c>
      <c r="W627" s="96">
        <f t="shared" si="1168"/>
        <v>88726048.319999993</v>
      </c>
      <c r="X627" s="96">
        <f t="shared" si="1168"/>
        <v>30066554.540000003</v>
      </c>
      <c r="Y627" s="96">
        <f>Y628+Y639+Y663+Y758</f>
        <v>83768428.060000002</v>
      </c>
      <c r="Z627" s="96">
        <f>Z628+Z639+Z663+Z758</f>
        <v>1921764.64</v>
      </c>
      <c r="AA627" s="96">
        <f>AA628+AA639+AA663+AA758</f>
        <v>1845156.85</v>
      </c>
      <c r="AB627" s="96">
        <f t="shared" ref="AB627:AB637" si="1169">V627+Y627</f>
        <v>175704758.54000002</v>
      </c>
      <c r="AC627" s="96">
        <f t="shared" ref="AC627:AC637" si="1170">W627+Z627</f>
        <v>90647812.959999993</v>
      </c>
      <c r="AD627" s="96">
        <f t="shared" ref="AD627:AD637" si="1171">X627+AA627</f>
        <v>31911711.390000004</v>
      </c>
    </row>
    <row r="628" spans="1:30">
      <c r="A628" s="191" t="s">
        <v>60</v>
      </c>
      <c r="B628" s="15" t="s">
        <v>303</v>
      </c>
      <c r="C628" s="15" t="s">
        <v>18</v>
      </c>
      <c r="D628" s="15" t="s">
        <v>20</v>
      </c>
      <c r="E628" s="15"/>
      <c r="F628" s="15"/>
      <c r="G628" s="15"/>
      <c r="H628" s="15"/>
      <c r="I628" s="25"/>
      <c r="J628" s="97">
        <f>J634</f>
        <v>111610</v>
      </c>
      <c r="K628" s="97">
        <f t="shared" ref="K628:O628" si="1172">K634</f>
        <v>116074.4</v>
      </c>
      <c r="L628" s="97">
        <f t="shared" si="1172"/>
        <v>120717.38</v>
      </c>
      <c r="M628" s="97">
        <f t="shared" si="1172"/>
        <v>0</v>
      </c>
      <c r="N628" s="97">
        <f t="shared" si="1172"/>
        <v>0</v>
      </c>
      <c r="O628" s="97">
        <f t="shared" si="1172"/>
        <v>0</v>
      </c>
      <c r="P628" s="97">
        <f t="shared" si="1020"/>
        <v>111610</v>
      </c>
      <c r="Q628" s="97">
        <f t="shared" si="1021"/>
        <v>116074.4</v>
      </c>
      <c r="R628" s="97">
        <f t="shared" si="1022"/>
        <v>120717.38</v>
      </c>
      <c r="S628" s="97">
        <f>S634</f>
        <v>0</v>
      </c>
      <c r="T628" s="97">
        <f>T634</f>
        <v>0</v>
      </c>
      <c r="U628" s="97">
        <f>U634</f>
        <v>0</v>
      </c>
      <c r="V628" s="97">
        <f t="shared" si="1168"/>
        <v>111610</v>
      </c>
      <c r="W628" s="97">
        <f t="shared" si="1168"/>
        <v>116074.4</v>
      </c>
      <c r="X628" s="97">
        <f t="shared" si="1168"/>
        <v>120717.38</v>
      </c>
      <c r="Y628" s="97">
        <f>Y634+Y629</f>
        <v>1200000</v>
      </c>
      <c r="Z628" s="97">
        <f t="shared" ref="Z628:AA628" si="1173">Z634+Z629</f>
        <v>0</v>
      </c>
      <c r="AA628" s="97">
        <f t="shared" si="1173"/>
        <v>0</v>
      </c>
      <c r="AB628" s="97">
        <f t="shared" si="1169"/>
        <v>1311610</v>
      </c>
      <c r="AC628" s="97">
        <f t="shared" si="1170"/>
        <v>116074.4</v>
      </c>
      <c r="AD628" s="97">
        <f t="shared" si="1171"/>
        <v>120717.38</v>
      </c>
    </row>
    <row r="629" spans="1:30" s="269" customFormat="1" ht="39.6">
      <c r="A629" s="332" t="s">
        <v>351</v>
      </c>
      <c r="B629" s="267" t="s">
        <v>303</v>
      </c>
      <c r="C629" s="267" t="s">
        <v>18</v>
      </c>
      <c r="D629" s="267" t="s">
        <v>20</v>
      </c>
      <c r="E629" s="267" t="s">
        <v>27</v>
      </c>
      <c r="F629" s="267" t="s">
        <v>68</v>
      </c>
      <c r="G629" s="267" t="s">
        <v>140</v>
      </c>
      <c r="H629" s="267" t="s">
        <v>141</v>
      </c>
      <c r="I629" s="268"/>
      <c r="J629" s="270"/>
      <c r="K629" s="270"/>
      <c r="L629" s="270"/>
      <c r="M629" s="270"/>
      <c r="N629" s="270"/>
      <c r="O629" s="270"/>
      <c r="P629" s="270"/>
      <c r="Q629" s="270"/>
      <c r="R629" s="270"/>
      <c r="S629" s="270"/>
      <c r="T629" s="270"/>
      <c r="U629" s="270"/>
      <c r="V629" s="270"/>
      <c r="W629" s="270"/>
      <c r="X629" s="270"/>
      <c r="Y629" s="270">
        <f>Y630</f>
        <v>1200000</v>
      </c>
      <c r="Z629" s="270">
        <f t="shared" ref="Z629:Z632" si="1174">Z630</f>
        <v>0</v>
      </c>
      <c r="AA629" s="270">
        <f t="shared" ref="AA629:AA632" si="1175">AA630</f>
        <v>0</v>
      </c>
      <c r="AB629" s="270">
        <f t="shared" si="1169"/>
        <v>1200000</v>
      </c>
      <c r="AC629" s="270">
        <f t="shared" si="1170"/>
        <v>0</v>
      </c>
      <c r="AD629" s="270">
        <f t="shared" si="1171"/>
        <v>0</v>
      </c>
    </row>
    <row r="630" spans="1:30" s="269" customFormat="1">
      <c r="A630" s="293" t="s">
        <v>495</v>
      </c>
      <c r="B630" s="267" t="s">
        <v>303</v>
      </c>
      <c r="C630" s="267" t="s">
        <v>18</v>
      </c>
      <c r="D630" s="267" t="s">
        <v>20</v>
      </c>
      <c r="E630" s="267" t="s">
        <v>27</v>
      </c>
      <c r="F630" s="267" t="s">
        <v>120</v>
      </c>
      <c r="G630" s="267" t="s">
        <v>140</v>
      </c>
      <c r="H630" s="267" t="s">
        <v>141</v>
      </c>
      <c r="I630" s="268"/>
      <c r="J630" s="270"/>
      <c r="K630" s="270"/>
      <c r="L630" s="270"/>
      <c r="M630" s="270"/>
      <c r="N630" s="270"/>
      <c r="O630" s="270"/>
      <c r="P630" s="270"/>
      <c r="Q630" s="270"/>
      <c r="R630" s="270"/>
      <c r="S630" s="270"/>
      <c r="T630" s="270"/>
      <c r="U630" s="270"/>
      <c r="V630" s="270"/>
      <c r="W630" s="270"/>
      <c r="X630" s="270"/>
      <c r="Y630" s="270">
        <f>Y631</f>
        <v>1200000</v>
      </c>
      <c r="Z630" s="270">
        <f t="shared" si="1174"/>
        <v>0</v>
      </c>
      <c r="AA630" s="270">
        <f t="shared" si="1175"/>
        <v>0</v>
      </c>
      <c r="AB630" s="270">
        <f t="shared" si="1169"/>
        <v>1200000</v>
      </c>
      <c r="AC630" s="270">
        <f t="shared" si="1170"/>
        <v>0</v>
      </c>
      <c r="AD630" s="270">
        <f t="shared" si="1171"/>
        <v>0</v>
      </c>
    </row>
    <row r="631" spans="1:30" s="269" customFormat="1">
      <c r="A631" s="293" t="s">
        <v>494</v>
      </c>
      <c r="B631" s="267" t="s">
        <v>303</v>
      </c>
      <c r="C631" s="267" t="s">
        <v>18</v>
      </c>
      <c r="D631" s="267" t="s">
        <v>20</v>
      </c>
      <c r="E631" s="267" t="s">
        <v>27</v>
      </c>
      <c r="F631" s="267" t="s">
        <v>120</v>
      </c>
      <c r="G631" s="267" t="s">
        <v>140</v>
      </c>
      <c r="H631" s="267" t="s">
        <v>493</v>
      </c>
      <c r="I631" s="268"/>
      <c r="J631" s="270"/>
      <c r="K631" s="270"/>
      <c r="L631" s="270"/>
      <c r="M631" s="270"/>
      <c r="N631" s="270"/>
      <c r="O631" s="270"/>
      <c r="P631" s="270"/>
      <c r="Q631" s="270"/>
      <c r="R631" s="270"/>
      <c r="S631" s="270"/>
      <c r="T631" s="270"/>
      <c r="U631" s="270"/>
      <c r="V631" s="270"/>
      <c r="W631" s="270"/>
      <c r="X631" s="270"/>
      <c r="Y631" s="270">
        <f>Y632</f>
        <v>1200000</v>
      </c>
      <c r="Z631" s="270">
        <f t="shared" si="1174"/>
        <v>0</v>
      </c>
      <c r="AA631" s="270">
        <f t="shared" si="1175"/>
        <v>0</v>
      </c>
      <c r="AB631" s="270">
        <f t="shared" si="1169"/>
        <v>1200000</v>
      </c>
      <c r="AC631" s="270">
        <f t="shared" si="1170"/>
        <v>0</v>
      </c>
      <c r="AD631" s="270">
        <f t="shared" si="1171"/>
        <v>0</v>
      </c>
    </row>
    <row r="632" spans="1:30" s="269" customFormat="1" ht="26.4">
      <c r="A632" s="294" t="s">
        <v>222</v>
      </c>
      <c r="B632" s="267" t="s">
        <v>303</v>
      </c>
      <c r="C632" s="267" t="s">
        <v>18</v>
      </c>
      <c r="D632" s="267" t="s">
        <v>20</v>
      </c>
      <c r="E632" s="267" t="s">
        <v>27</v>
      </c>
      <c r="F632" s="267" t="s">
        <v>120</v>
      </c>
      <c r="G632" s="267" t="s">
        <v>140</v>
      </c>
      <c r="H632" s="267" t="s">
        <v>493</v>
      </c>
      <c r="I632" s="268" t="s">
        <v>92</v>
      </c>
      <c r="J632" s="270"/>
      <c r="K632" s="270"/>
      <c r="L632" s="270"/>
      <c r="M632" s="270"/>
      <c r="N632" s="270"/>
      <c r="O632" s="270"/>
      <c r="P632" s="270"/>
      <c r="Q632" s="270"/>
      <c r="R632" s="270"/>
      <c r="S632" s="270"/>
      <c r="T632" s="270"/>
      <c r="U632" s="270"/>
      <c r="V632" s="270"/>
      <c r="W632" s="270"/>
      <c r="X632" s="270"/>
      <c r="Y632" s="270">
        <f>Y633</f>
        <v>1200000</v>
      </c>
      <c r="Z632" s="270">
        <f t="shared" si="1174"/>
        <v>0</v>
      </c>
      <c r="AA632" s="270">
        <f t="shared" si="1175"/>
        <v>0</v>
      </c>
      <c r="AB632" s="270">
        <f t="shared" si="1169"/>
        <v>1200000</v>
      </c>
      <c r="AC632" s="270">
        <f t="shared" si="1170"/>
        <v>0</v>
      </c>
      <c r="AD632" s="270">
        <f t="shared" si="1171"/>
        <v>0</v>
      </c>
    </row>
    <row r="633" spans="1:30" s="269" customFormat="1" ht="26.4">
      <c r="A633" s="293" t="s">
        <v>96</v>
      </c>
      <c r="B633" s="267" t="s">
        <v>303</v>
      </c>
      <c r="C633" s="267" t="s">
        <v>18</v>
      </c>
      <c r="D633" s="267" t="s">
        <v>20</v>
      </c>
      <c r="E633" s="267" t="s">
        <v>27</v>
      </c>
      <c r="F633" s="267" t="s">
        <v>120</v>
      </c>
      <c r="G633" s="267" t="s">
        <v>140</v>
      </c>
      <c r="H633" s="267" t="s">
        <v>493</v>
      </c>
      <c r="I633" s="268" t="s">
        <v>93</v>
      </c>
      <c r="J633" s="270"/>
      <c r="K633" s="270"/>
      <c r="L633" s="270"/>
      <c r="M633" s="270"/>
      <c r="N633" s="270"/>
      <c r="O633" s="270"/>
      <c r="P633" s="270"/>
      <c r="Q633" s="270"/>
      <c r="R633" s="270"/>
      <c r="S633" s="270"/>
      <c r="T633" s="270"/>
      <c r="U633" s="270"/>
      <c r="V633" s="270"/>
      <c r="W633" s="270"/>
      <c r="X633" s="270"/>
      <c r="Y633" s="270">
        <f>Y968</f>
        <v>1200000</v>
      </c>
      <c r="Z633" s="270">
        <f t="shared" ref="Z633:AA633" si="1176">Z968</f>
        <v>0</v>
      </c>
      <c r="AA633" s="270">
        <f t="shared" si="1176"/>
        <v>0</v>
      </c>
      <c r="AB633" s="270">
        <f t="shared" si="1169"/>
        <v>1200000</v>
      </c>
      <c r="AC633" s="270">
        <f t="shared" si="1170"/>
        <v>0</v>
      </c>
      <c r="AD633" s="270">
        <f t="shared" si="1171"/>
        <v>0</v>
      </c>
    </row>
    <row r="634" spans="1:30" ht="26.4">
      <c r="A634" s="266" t="s">
        <v>350</v>
      </c>
      <c r="B634" s="1" t="s">
        <v>303</v>
      </c>
      <c r="C634" s="56" t="s">
        <v>18</v>
      </c>
      <c r="D634" s="56" t="s">
        <v>20</v>
      </c>
      <c r="E634" s="56" t="s">
        <v>14</v>
      </c>
      <c r="F634" s="56" t="s">
        <v>68</v>
      </c>
      <c r="G634" s="56" t="s">
        <v>140</v>
      </c>
      <c r="H634" s="1" t="s">
        <v>141</v>
      </c>
      <c r="I634" s="13"/>
      <c r="J634" s="78">
        <f>J635</f>
        <v>111610</v>
      </c>
      <c r="K634" s="78">
        <f t="shared" ref="K634:O634" si="1177">K635</f>
        <v>116074.4</v>
      </c>
      <c r="L634" s="78">
        <f t="shared" si="1177"/>
        <v>120717.38</v>
      </c>
      <c r="M634" s="78">
        <f t="shared" si="1177"/>
        <v>0</v>
      </c>
      <c r="N634" s="78">
        <f t="shared" si="1177"/>
        <v>0</v>
      </c>
      <c r="O634" s="78">
        <f t="shared" si="1177"/>
        <v>0</v>
      </c>
      <c r="P634" s="78">
        <f t="shared" si="1020"/>
        <v>111610</v>
      </c>
      <c r="Q634" s="78">
        <f t="shared" si="1021"/>
        <v>116074.4</v>
      </c>
      <c r="R634" s="78">
        <f t="shared" si="1022"/>
        <v>120717.38</v>
      </c>
      <c r="S634" s="78">
        <f t="shared" ref="S634:U636" si="1178">S635</f>
        <v>0</v>
      </c>
      <c r="T634" s="78">
        <f t="shared" si="1178"/>
        <v>0</v>
      </c>
      <c r="U634" s="78">
        <f t="shared" si="1178"/>
        <v>0</v>
      </c>
      <c r="V634" s="78">
        <f t="shared" ref="V634:X637" si="1179">P634+S634</f>
        <v>111610</v>
      </c>
      <c r="W634" s="78">
        <f t="shared" si="1179"/>
        <v>116074.4</v>
      </c>
      <c r="X634" s="78">
        <f t="shared" si="1179"/>
        <v>120717.38</v>
      </c>
      <c r="Y634" s="78">
        <f t="shared" ref="Y634:AA636" si="1180">Y635</f>
        <v>0</v>
      </c>
      <c r="Z634" s="78">
        <f t="shared" si="1180"/>
        <v>0</v>
      </c>
      <c r="AA634" s="78">
        <f t="shared" si="1180"/>
        <v>0</v>
      </c>
      <c r="AB634" s="78">
        <f t="shared" si="1169"/>
        <v>111610</v>
      </c>
      <c r="AC634" s="78">
        <f t="shared" si="1170"/>
        <v>116074.4</v>
      </c>
      <c r="AD634" s="78">
        <f t="shared" si="1171"/>
        <v>120717.38</v>
      </c>
    </row>
    <row r="635" spans="1:30">
      <c r="A635" s="9" t="s">
        <v>279</v>
      </c>
      <c r="B635" s="1" t="s">
        <v>303</v>
      </c>
      <c r="C635" s="56" t="s">
        <v>18</v>
      </c>
      <c r="D635" s="56" t="s">
        <v>20</v>
      </c>
      <c r="E635" s="56" t="s">
        <v>14</v>
      </c>
      <c r="F635" s="56" t="s">
        <v>68</v>
      </c>
      <c r="G635" s="56" t="s">
        <v>140</v>
      </c>
      <c r="H635" s="1" t="s">
        <v>250</v>
      </c>
      <c r="I635" s="13"/>
      <c r="J635" s="78">
        <f>J636</f>
        <v>111610</v>
      </c>
      <c r="K635" s="78">
        <f t="shared" ref="K635:O636" si="1181">K636</f>
        <v>116074.4</v>
      </c>
      <c r="L635" s="78">
        <f t="shared" si="1181"/>
        <v>120717.38</v>
      </c>
      <c r="M635" s="78">
        <f t="shared" si="1181"/>
        <v>0</v>
      </c>
      <c r="N635" s="78">
        <f t="shared" si="1181"/>
        <v>0</v>
      </c>
      <c r="O635" s="78">
        <f t="shared" si="1181"/>
        <v>0</v>
      </c>
      <c r="P635" s="78">
        <f t="shared" si="1020"/>
        <v>111610</v>
      </c>
      <c r="Q635" s="78">
        <f t="shared" si="1021"/>
        <v>116074.4</v>
      </c>
      <c r="R635" s="78">
        <f t="shared" si="1022"/>
        <v>120717.38</v>
      </c>
      <c r="S635" s="78">
        <f t="shared" si="1178"/>
        <v>0</v>
      </c>
      <c r="T635" s="78">
        <f t="shared" si="1178"/>
        <v>0</v>
      </c>
      <c r="U635" s="78">
        <f t="shared" si="1178"/>
        <v>0</v>
      </c>
      <c r="V635" s="78">
        <f t="shared" si="1179"/>
        <v>111610</v>
      </c>
      <c r="W635" s="78">
        <f t="shared" si="1179"/>
        <v>116074.4</v>
      </c>
      <c r="X635" s="78">
        <f t="shared" si="1179"/>
        <v>120717.38</v>
      </c>
      <c r="Y635" s="78">
        <f t="shared" si="1180"/>
        <v>0</v>
      </c>
      <c r="Z635" s="78">
        <f t="shared" si="1180"/>
        <v>0</v>
      </c>
      <c r="AA635" s="78">
        <f t="shared" si="1180"/>
        <v>0</v>
      </c>
      <c r="AB635" s="78">
        <f t="shared" si="1169"/>
        <v>111610</v>
      </c>
      <c r="AC635" s="78">
        <f t="shared" si="1170"/>
        <v>116074.4</v>
      </c>
      <c r="AD635" s="78">
        <f t="shared" si="1171"/>
        <v>120717.38</v>
      </c>
    </row>
    <row r="636" spans="1:30" ht="26.4">
      <c r="A636" s="169" t="s">
        <v>222</v>
      </c>
      <c r="B636" s="1" t="s">
        <v>303</v>
      </c>
      <c r="C636" s="56" t="s">
        <v>18</v>
      </c>
      <c r="D636" s="56" t="s">
        <v>20</v>
      </c>
      <c r="E636" s="56" t="s">
        <v>14</v>
      </c>
      <c r="F636" s="56" t="s">
        <v>68</v>
      </c>
      <c r="G636" s="56" t="s">
        <v>140</v>
      </c>
      <c r="H636" s="1" t="s">
        <v>250</v>
      </c>
      <c r="I636" s="13" t="s">
        <v>92</v>
      </c>
      <c r="J636" s="78">
        <f>J637</f>
        <v>111610</v>
      </c>
      <c r="K636" s="78">
        <f t="shared" si="1181"/>
        <v>116074.4</v>
      </c>
      <c r="L636" s="78">
        <f t="shared" si="1181"/>
        <v>120717.38</v>
      </c>
      <c r="M636" s="78">
        <f t="shared" si="1181"/>
        <v>0</v>
      </c>
      <c r="N636" s="78">
        <f t="shared" si="1181"/>
        <v>0</v>
      </c>
      <c r="O636" s="78">
        <f t="shared" si="1181"/>
        <v>0</v>
      </c>
      <c r="P636" s="78">
        <f t="shared" si="1020"/>
        <v>111610</v>
      </c>
      <c r="Q636" s="78">
        <f t="shared" si="1021"/>
        <v>116074.4</v>
      </c>
      <c r="R636" s="78">
        <f t="shared" si="1022"/>
        <v>120717.38</v>
      </c>
      <c r="S636" s="78">
        <f t="shared" si="1178"/>
        <v>0</v>
      </c>
      <c r="T636" s="78">
        <f t="shared" si="1178"/>
        <v>0</v>
      </c>
      <c r="U636" s="78">
        <f t="shared" si="1178"/>
        <v>0</v>
      </c>
      <c r="V636" s="78">
        <f t="shared" si="1179"/>
        <v>111610</v>
      </c>
      <c r="W636" s="78">
        <f t="shared" si="1179"/>
        <v>116074.4</v>
      </c>
      <c r="X636" s="78">
        <f t="shared" si="1179"/>
        <v>120717.38</v>
      </c>
      <c r="Y636" s="78">
        <f t="shared" si="1180"/>
        <v>0</v>
      </c>
      <c r="Z636" s="78">
        <f t="shared" si="1180"/>
        <v>0</v>
      </c>
      <c r="AA636" s="78">
        <f t="shared" si="1180"/>
        <v>0</v>
      </c>
      <c r="AB636" s="78">
        <f t="shared" si="1169"/>
        <v>111610</v>
      </c>
      <c r="AC636" s="78">
        <f t="shared" si="1170"/>
        <v>116074.4</v>
      </c>
      <c r="AD636" s="78">
        <f t="shared" si="1171"/>
        <v>120717.38</v>
      </c>
    </row>
    <row r="637" spans="1:30" ht="26.4">
      <c r="A637" s="168" t="s">
        <v>96</v>
      </c>
      <c r="B637" s="1" t="s">
        <v>303</v>
      </c>
      <c r="C637" s="56" t="s">
        <v>18</v>
      </c>
      <c r="D637" s="56" t="s">
        <v>20</v>
      </c>
      <c r="E637" s="56" t="s">
        <v>14</v>
      </c>
      <c r="F637" s="56" t="s">
        <v>68</v>
      </c>
      <c r="G637" s="56" t="s">
        <v>140</v>
      </c>
      <c r="H637" s="1" t="s">
        <v>250</v>
      </c>
      <c r="I637" s="13" t="s">
        <v>93</v>
      </c>
      <c r="J637" s="78">
        <f>J1144</f>
        <v>111610</v>
      </c>
      <c r="K637" s="78">
        <f t="shared" ref="K637:L637" si="1182">K1144</f>
        <v>116074.4</v>
      </c>
      <c r="L637" s="78">
        <f t="shared" si="1182"/>
        <v>120717.38</v>
      </c>
      <c r="M637" s="78">
        <f t="shared" ref="M637:O637" si="1183">M1144</f>
        <v>0</v>
      </c>
      <c r="N637" s="78">
        <f t="shared" si="1183"/>
        <v>0</v>
      </c>
      <c r="O637" s="78">
        <f t="shared" si="1183"/>
        <v>0</v>
      </c>
      <c r="P637" s="78">
        <f t="shared" si="1020"/>
        <v>111610</v>
      </c>
      <c r="Q637" s="78">
        <f t="shared" si="1021"/>
        <v>116074.4</v>
      </c>
      <c r="R637" s="78">
        <f t="shared" si="1022"/>
        <v>120717.38</v>
      </c>
      <c r="S637" s="78">
        <f t="shared" ref="S637:U637" si="1184">S1144</f>
        <v>0</v>
      </c>
      <c r="T637" s="78">
        <f t="shared" si="1184"/>
        <v>0</v>
      </c>
      <c r="U637" s="78">
        <f t="shared" si="1184"/>
        <v>0</v>
      </c>
      <c r="V637" s="78">
        <f t="shared" si="1179"/>
        <v>111610</v>
      </c>
      <c r="W637" s="78">
        <f t="shared" si="1179"/>
        <v>116074.4</v>
      </c>
      <c r="X637" s="78">
        <f t="shared" si="1179"/>
        <v>120717.38</v>
      </c>
      <c r="Y637" s="78">
        <f t="shared" ref="Y637:AA637" si="1185">Y1144</f>
        <v>0</v>
      </c>
      <c r="Z637" s="78">
        <f t="shared" si="1185"/>
        <v>0</v>
      </c>
      <c r="AA637" s="78">
        <f t="shared" si="1185"/>
        <v>0</v>
      </c>
      <c r="AB637" s="78">
        <f t="shared" si="1169"/>
        <v>111610</v>
      </c>
      <c r="AC637" s="78">
        <f t="shared" si="1170"/>
        <v>116074.4</v>
      </c>
      <c r="AD637" s="78">
        <f t="shared" si="1171"/>
        <v>120717.38</v>
      </c>
    </row>
    <row r="638" spans="1:30">
      <c r="A638" s="168"/>
      <c r="B638" s="1"/>
      <c r="C638" s="56"/>
      <c r="D638" s="56"/>
      <c r="E638" s="56"/>
      <c r="F638" s="56"/>
      <c r="G638" s="56"/>
      <c r="H638" s="1"/>
      <c r="I638" s="13"/>
      <c r="J638" s="78"/>
      <c r="K638" s="78"/>
      <c r="L638" s="78"/>
      <c r="M638" s="78"/>
      <c r="N638" s="78"/>
      <c r="O638" s="78"/>
      <c r="P638" s="78"/>
      <c r="Q638" s="78"/>
      <c r="R638" s="78"/>
      <c r="S638" s="78"/>
      <c r="T638" s="78"/>
      <c r="U638" s="78"/>
      <c r="V638" s="78"/>
      <c r="W638" s="78"/>
      <c r="X638" s="78"/>
      <c r="Y638" s="78"/>
      <c r="Z638" s="78"/>
      <c r="AA638" s="78"/>
      <c r="AB638" s="78"/>
      <c r="AC638" s="78"/>
      <c r="AD638" s="78"/>
    </row>
    <row r="639" spans="1:30">
      <c r="A639" s="59" t="s">
        <v>46</v>
      </c>
      <c r="B639" s="15" t="s">
        <v>303</v>
      </c>
      <c r="C639" s="15" t="s">
        <v>18</v>
      </c>
      <c r="D639" s="15" t="s">
        <v>17</v>
      </c>
      <c r="E639" s="15"/>
      <c r="F639" s="15"/>
      <c r="G639" s="15"/>
      <c r="H639" s="15"/>
      <c r="I639" s="25"/>
      <c r="J639" s="97">
        <f t="shared" ref="J639:O639" si="1186">+J655+J640</f>
        <v>8620230</v>
      </c>
      <c r="K639" s="97">
        <f t="shared" si="1186"/>
        <v>61120657.920000002</v>
      </c>
      <c r="L639" s="97">
        <f t="shared" si="1186"/>
        <v>9042708.7799999993</v>
      </c>
      <c r="M639" s="97">
        <f t="shared" si="1186"/>
        <v>59232246.5</v>
      </c>
      <c r="N639" s="97">
        <f t="shared" si="1186"/>
        <v>6940007</v>
      </c>
      <c r="O639" s="97">
        <f t="shared" si="1186"/>
        <v>0</v>
      </c>
      <c r="P639" s="97">
        <f t="shared" si="1020"/>
        <v>67852476.5</v>
      </c>
      <c r="Q639" s="97">
        <f t="shared" si="1021"/>
        <v>68060664.920000002</v>
      </c>
      <c r="R639" s="97">
        <f t="shared" si="1022"/>
        <v>9042708.7799999993</v>
      </c>
      <c r="S639" s="97">
        <f>+S655+S640</f>
        <v>106000</v>
      </c>
      <c r="T639" s="97">
        <f>+T655+T640</f>
        <v>0</v>
      </c>
      <c r="U639" s="97">
        <f>+U655+U640</f>
        <v>0</v>
      </c>
      <c r="V639" s="97">
        <f t="shared" ref="V639:X646" si="1187">P639+S639</f>
        <v>67958476.5</v>
      </c>
      <c r="W639" s="97">
        <f t="shared" si="1187"/>
        <v>68060664.920000002</v>
      </c>
      <c r="X639" s="97">
        <f t="shared" si="1187"/>
        <v>9042708.7799999993</v>
      </c>
      <c r="Y639" s="97">
        <f>+Y655+Y640+Y647+Y651</f>
        <v>1954870</v>
      </c>
      <c r="Z639" s="97">
        <f t="shared" ref="Z639:AA639" si="1188">+Z655+Z640+Z647+Z651</f>
        <v>0</v>
      </c>
      <c r="AA639" s="97">
        <f t="shared" si="1188"/>
        <v>0</v>
      </c>
      <c r="AB639" s="97">
        <f t="shared" ref="AB639:AB661" si="1189">V639+Y639</f>
        <v>69913346.5</v>
      </c>
      <c r="AC639" s="97">
        <f t="shared" ref="AC639:AC661" si="1190">W639+Z639</f>
        <v>68060664.920000002</v>
      </c>
      <c r="AD639" s="97">
        <f t="shared" ref="AD639:AD661" si="1191">X639+AA639</f>
        <v>9042708.7799999993</v>
      </c>
    </row>
    <row r="640" spans="1:30" s="269" customFormat="1" ht="26.4">
      <c r="A640" s="293" t="s">
        <v>349</v>
      </c>
      <c r="B640" s="267" t="s">
        <v>303</v>
      </c>
      <c r="C640" s="267" t="s">
        <v>18</v>
      </c>
      <c r="D640" s="267" t="s">
        <v>17</v>
      </c>
      <c r="E640" s="267" t="s">
        <v>3</v>
      </c>
      <c r="F640" s="267" t="s">
        <v>68</v>
      </c>
      <c r="G640" s="267" t="s">
        <v>140</v>
      </c>
      <c r="H640" s="267" t="s">
        <v>141</v>
      </c>
      <c r="I640" s="268"/>
      <c r="J640" s="270">
        <f>J644</f>
        <v>0</v>
      </c>
      <c r="K640" s="270">
        <f t="shared" ref="K640:L640" si="1192">K644</f>
        <v>52292330</v>
      </c>
      <c r="L640" s="270">
        <f t="shared" si="1192"/>
        <v>0</v>
      </c>
      <c r="M640" s="270">
        <f>M644+M641</f>
        <v>59232246.5</v>
      </c>
      <c r="N640" s="270">
        <f t="shared" ref="N640:O640" si="1193">N644+N641</f>
        <v>6940007</v>
      </c>
      <c r="O640" s="270">
        <f t="shared" si="1193"/>
        <v>0</v>
      </c>
      <c r="P640" s="270">
        <f t="shared" si="1020"/>
        <v>59232246.5</v>
      </c>
      <c r="Q640" s="270">
        <f t="shared" si="1021"/>
        <v>59232337</v>
      </c>
      <c r="R640" s="270">
        <f t="shared" si="1022"/>
        <v>0</v>
      </c>
      <c r="S640" s="270">
        <f>S644+S641</f>
        <v>0</v>
      </c>
      <c r="T640" s="270">
        <f t="shared" ref="T640:U640" si="1194">T644+T641</f>
        <v>0</v>
      </c>
      <c r="U640" s="270">
        <f t="shared" si="1194"/>
        <v>0</v>
      </c>
      <c r="V640" s="270">
        <f t="shared" si="1187"/>
        <v>59232246.5</v>
      </c>
      <c r="W640" s="270">
        <f t="shared" si="1187"/>
        <v>59232337</v>
      </c>
      <c r="X640" s="270">
        <f t="shared" si="1187"/>
        <v>0</v>
      </c>
      <c r="Y640" s="270">
        <f>Y644+Y641</f>
        <v>0</v>
      </c>
      <c r="Z640" s="270">
        <f t="shared" ref="Z640:AA640" si="1195">Z644+Z641</f>
        <v>0</v>
      </c>
      <c r="AA640" s="270">
        <f t="shared" si="1195"/>
        <v>0</v>
      </c>
      <c r="AB640" s="270">
        <f t="shared" si="1189"/>
        <v>59232246.5</v>
      </c>
      <c r="AC640" s="270">
        <f t="shared" si="1190"/>
        <v>59232337</v>
      </c>
      <c r="AD640" s="270">
        <f t="shared" si="1191"/>
        <v>0</v>
      </c>
    </row>
    <row r="641" spans="1:30" s="269" customFormat="1">
      <c r="A641" s="293" t="s">
        <v>421</v>
      </c>
      <c r="B641" s="267" t="s">
        <v>303</v>
      </c>
      <c r="C641" s="267" t="s">
        <v>18</v>
      </c>
      <c r="D641" s="267" t="s">
        <v>17</v>
      </c>
      <c r="E641" s="267" t="s">
        <v>3</v>
      </c>
      <c r="F641" s="267" t="s">
        <v>68</v>
      </c>
      <c r="G641" s="267" t="s">
        <v>140</v>
      </c>
      <c r="H641" s="267" t="s">
        <v>212</v>
      </c>
      <c r="I641" s="268"/>
      <c r="J641" s="270"/>
      <c r="K641" s="270"/>
      <c r="L641" s="270"/>
      <c r="M641" s="270">
        <f>M642</f>
        <v>7000000</v>
      </c>
      <c r="N641" s="270">
        <f t="shared" ref="N641:N642" si="1196">N642</f>
        <v>6999990</v>
      </c>
      <c r="O641" s="270">
        <f t="shared" ref="O641:O642" si="1197">O642</f>
        <v>0</v>
      </c>
      <c r="P641" s="270">
        <f t="shared" si="1020"/>
        <v>7000000</v>
      </c>
      <c r="Q641" s="270">
        <f t="shared" si="1021"/>
        <v>6999990</v>
      </c>
      <c r="R641" s="270">
        <f t="shared" si="1022"/>
        <v>0</v>
      </c>
      <c r="S641" s="270">
        <f>S642</f>
        <v>0</v>
      </c>
      <c r="T641" s="270">
        <f t="shared" ref="T641:U642" si="1198">T642</f>
        <v>0</v>
      </c>
      <c r="U641" s="270">
        <f t="shared" si="1198"/>
        <v>0</v>
      </c>
      <c r="V641" s="270">
        <f t="shared" si="1187"/>
        <v>7000000</v>
      </c>
      <c r="W641" s="270">
        <f t="shared" si="1187"/>
        <v>6999990</v>
      </c>
      <c r="X641" s="270">
        <f t="shared" si="1187"/>
        <v>0</v>
      </c>
      <c r="Y641" s="270">
        <f>Y642</f>
        <v>0</v>
      </c>
      <c r="Z641" s="270">
        <f t="shared" ref="Z641:AA642" si="1199">Z642</f>
        <v>0</v>
      </c>
      <c r="AA641" s="270">
        <f t="shared" si="1199"/>
        <v>0</v>
      </c>
      <c r="AB641" s="270">
        <f t="shared" si="1189"/>
        <v>7000000</v>
      </c>
      <c r="AC641" s="270">
        <f t="shared" si="1190"/>
        <v>6999990</v>
      </c>
      <c r="AD641" s="270">
        <f t="shared" si="1191"/>
        <v>0</v>
      </c>
    </row>
    <row r="642" spans="1:30" s="269" customFormat="1" ht="26.4">
      <c r="A642" s="294" t="s">
        <v>387</v>
      </c>
      <c r="B642" s="267" t="s">
        <v>303</v>
      </c>
      <c r="C642" s="267" t="s">
        <v>18</v>
      </c>
      <c r="D642" s="267" t="s">
        <v>17</v>
      </c>
      <c r="E642" s="267" t="s">
        <v>3</v>
      </c>
      <c r="F642" s="267" t="s">
        <v>68</v>
      </c>
      <c r="G642" s="267" t="s">
        <v>140</v>
      </c>
      <c r="H642" s="267" t="s">
        <v>212</v>
      </c>
      <c r="I642" s="268" t="s">
        <v>385</v>
      </c>
      <c r="J642" s="270"/>
      <c r="K642" s="270"/>
      <c r="L642" s="270"/>
      <c r="M642" s="270">
        <f>M643</f>
        <v>7000000</v>
      </c>
      <c r="N642" s="270">
        <f t="shared" si="1196"/>
        <v>6999990</v>
      </c>
      <c r="O642" s="270">
        <f t="shared" si="1197"/>
        <v>0</v>
      </c>
      <c r="P642" s="270">
        <f t="shared" si="1020"/>
        <v>7000000</v>
      </c>
      <c r="Q642" s="270">
        <f t="shared" si="1021"/>
        <v>6999990</v>
      </c>
      <c r="R642" s="270">
        <f t="shared" si="1022"/>
        <v>0</v>
      </c>
      <c r="S642" s="270">
        <f>S643</f>
        <v>0</v>
      </c>
      <c r="T642" s="270">
        <f t="shared" si="1198"/>
        <v>0</v>
      </c>
      <c r="U642" s="270">
        <f t="shared" si="1198"/>
        <v>0</v>
      </c>
      <c r="V642" s="270">
        <f t="shared" si="1187"/>
        <v>7000000</v>
      </c>
      <c r="W642" s="270">
        <f t="shared" si="1187"/>
        <v>6999990</v>
      </c>
      <c r="X642" s="270">
        <f t="shared" si="1187"/>
        <v>0</v>
      </c>
      <c r="Y642" s="270">
        <f>Y643</f>
        <v>0</v>
      </c>
      <c r="Z642" s="270">
        <f t="shared" si="1199"/>
        <v>0</v>
      </c>
      <c r="AA642" s="270">
        <f t="shared" si="1199"/>
        <v>0</v>
      </c>
      <c r="AB642" s="270">
        <f t="shared" si="1189"/>
        <v>7000000</v>
      </c>
      <c r="AC642" s="270">
        <f t="shared" si="1190"/>
        <v>6999990</v>
      </c>
      <c r="AD642" s="270">
        <f t="shared" si="1191"/>
        <v>0</v>
      </c>
    </row>
    <row r="643" spans="1:30" s="269" customFormat="1">
      <c r="A643" s="286" t="s">
        <v>388</v>
      </c>
      <c r="B643" s="267" t="s">
        <v>303</v>
      </c>
      <c r="C643" s="267" t="s">
        <v>18</v>
      </c>
      <c r="D643" s="267" t="s">
        <v>17</v>
      </c>
      <c r="E643" s="267" t="s">
        <v>3</v>
      </c>
      <c r="F643" s="267" t="s">
        <v>68</v>
      </c>
      <c r="G643" s="267" t="s">
        <v>140</v>
      </c>
      <c r="H643" s="267" t="s">
        <v>212</v>
      </c>
      <c r="I643" s="268" t="s">
        <v>386</v>
      </c>
      <c r="J643" s="270"/>
      <c r="K643" s="270"/>
      <c r="L643" s="270"/>
      <c r="M643" s="270">
        <f>M973</f>
        <v>7000000</v>
      </c>
      <c r="N643" s="270">
        <f t="shared" ref="N643:O643" si="1200">N973</f>
        <v>6999990</v>
      </c>
      <c r="O643" s="270">
        <f t="shared" si="1200"/>
        <v>0</v>
      </c>
      <c r="P643" s="270">
        <f t="shared" si="1020"/>
        <v>7000000</v>
      </c>
      <c r="Q643" s="270">
        <f t="shared" si="1021"/>
        <v>6999990</v>
      </c>
      <c r="R643" s="270">
        <f t="shared" si="1022"/>
        <v>0</v>
      </c>
      <c r="S643" s="270">
        <f>S973</f>
        <v>0</v>
      </c>
      <c r="T643" s="270">
        <f t="shared" ref="T643:U643" si="1201">T973</f>
        <v>0</v>
      </c>
      <c r="U643" s="270">
        <f t="shared" si="1201"/>
        <v>0</v>
      </c>
      <c r="V643" s="270">
        <f t="shared" si="1187"/>
        <v>7000000</v>
      </c>
      <c r="W643" s="270">
        <f t="shared" si="1187"/>
        <v>6999990</v>
      </c>
      <c r="X643" s="270">
        <f t="shared" si="1187"/>
        <v>0</v>
      </c>
      <c r="Y643" s="270">
        <f>Y973</f>
        <v>0</v>
      </c>
      <c r="Z643" s="270">
        <f t="shared" ref="Z643:AA643" si="1202">Z973</f>
        <v>0</v>
      </c>
      <c r="AA643" s="270">
        <f t="shared" si="1202"/>
        <v>0</v>
      </c>
      <c r="AB643" s="270">
        <f t="shared" si="1189"/>
        <v>7000000</v>
      </c>
      <c r="AC643" s="270">
        <f t="shared" si="1190"/>
        <v>6999990</v>
      </c>
      <c r="AD643" s="270">
        <f t="shared" si="1191"/>
        <v>0</v>
      </c>
    </row>
    <row r="644" spans="1:30" s="269" customFormat="1" ht="26.4">
      <c r="A644" s="271" t="s">
        <v>394</v>
      </c>
      <c r="B644" s="267" t="s">
        <v>303</v>
      </c>
      <c r="C644" s="267" t="s">
        <v>18</v>
      </c>
      <c r="D644" s="267" t="s">
        <v>17</v>
      </c>
      <c r="E644" s="267" t="s">
        <v>3</v>
      </c>
      <c r="F644" s="267" t="s">
        <v>68</v>
      </c>
      <c r="G644" s="267" t="s">
        <v>140</v>
      </c>
      <c r="H644" s="267" t="s">
        <v>381</v>
      </c>
      <c r="I644" s="268"/>
      <c r="J644" s="270">
        <f>J645</f>
        <v>0</v>
      </c>
      <c r="K644" s="270">
        <f t="shared" ref="K644:O645" si="1203">K645</f>
        <v>52292330</v>
      </c>
      <c r="L644" s="270">
        <f t="shared" si="1203"/>
        <v>0</v>
      </c>
      <c r="M644" s="270">
        <f t="shared" si="1203"/>
        <v>52232246.5</v>
      </c>
      <c r="N644" s="270">
        <f t="shared" si="1203"/>
        <v>-59983</v>
      </c>
      <c r="O644" s="270">
        <f t="shared" si="1203"/>
        <v>0</v>
      </c>
      <c r="P644" s="270">
        <f t="shared" si="1020"/>
        <v>52232246.5</v>
      </c>
      <c r="Q644" s="270">
        <f t="shared" si="1021"/>
        <v>52232347</v>
      </c>
      <c r="R644" s="270">
        <f t="shared" si="1022"/>
        <v>0</v>
      </c>
      <c r="S644" s="270">
        <f t="shared" ref="S644:U645" si="1204">S645</f>
        <v>0</v>
      </c>
      <c r="T644" s="270">
        <f t="shared" si="1204"/>
        <v>0</v>
      </c>
      <c r="U644" s="270">
        <f t="shared" si="1204"/>
        <v>0</v>
      </c>
      <c r="V644" s="270">
        <f t="shared" si="1187"/>
        <v>52232246.5</v>
      </c>
      <c r="W644" s="270">
        <f t="shared" si="1187"/>
        <v>52232347</v>
      </c>
      <c r="X644" s="270">
        <f t="shared" si="1187"/>
        <v>0</v>
      </c>
      <c r="Y644" s="270">
        <f t="shared" ref="Y644:AA645" si="1205">Y645</f>
        <v>0</v>
      </c>
      <c r="Z644" s="270">
        <f t="shared" si="1205"/>
        <v>0</v>
      </c>
      <c r="AA644" s="270">
        <f t="shared" si="1205"/>
        <v>0</v>
      </c>
      <c r="AB644" s="270">
        <f t="shared" si="1189"/>
        <v>52232246.5</v>
      </c>
      <c r="AC644" s="270">
        <f t="shared" si="1190"/>
        <v>52232347</v>
      </c>
      <c r="AD644" s="270">
        <f t="shared" si="1191"/>
        <v>0</v>
      </c>
    </row>
    <row r="645" spans="1:30" s="269" customFormat="1" ht="26.4">
      <c r="A645" s="294" t="s">
        <v>387</v>
      </c>
      <c r="B645" s="267" t="s">
        <v>303</v>
      </c>
      <c r="C645" s="267" t="s">
        <v>18</v>
      </c>
      <c r="D645" s="267" t="s">
        <v>17</v>
      </c>
      <c r="E645" s="267" t="s">
        <v>3</v>
      </c>
      <c r="F645" s="267" t="s">
        <v>68</v>
      </c>
      <c r="G645" s="267" t="s">
        <v>140</v>
      </c>
      <c r="H645" s="267" t="s">
        <v>381</v>
      </c>
      <c r="I645" s="268" t="s">
        <v>385</v>
      </c>
      <c r="J645" s="270">
        <f>J646</f>
        <v>0</v>
      </c>
      <c r="K645" s="270">
        <f t="shared" si="1203"/>
        <v>52292330</v>
      </c>
      <c r="L645" s="270">
        <f t="shared" si="1203"/>
        <v>0</v>
      </c>
      <c r="M645" s="270">
        <f t="shared" si="1203"/>
        <v>52232246.5</v>
      </c>
      <c r="N645" s="270">
        <f t="shared" si="1203"/>
        <v>-59983</v>
      </c>
      <c r="O645" s="270">
        <f t="shared" si="1203"/>
        <v>0</v>
      </c>
      <c r="P645" s="270">
        <f t="shared" si="1020"/>
        <v>52232246.5</v>
      </c>
      <c r="Q645" s="270">
        <f t="shared" si="1021"/>
        <v>52232347</v>
      </c>
      <c r="R645" s="270">
        <f t="shared" si="1022"/>
        <v>0</v>
      </c>
      <c r="S645" s="270">
        <f t="shared" si="1204"/>
        <v>0</v>
      </c>
      <c r="T645" s="270">
        <f t="shared" si="1204"/>
        <v>0</v>
      </c>
      <c r="U645" s="270">
        <f t="shared" si="1204"/>
        <v>0</v>
      </c>
      <c r="V645" s="270">
        <f t="shared" si="1187"/>
        <v>52232246.5</v>
      </c>
      <c r="W645" s="270">
        <f t="shared" si="1187"/>
        <v>52232347</v>
      </c>
      <c r="X645" s="270">
        <f t="shared" si="1187"/>
        <v>0</v>
      </c>
      <c r="Y645" s="270">
        <f t="shared" si="1205"/>
        <v>0</v>
      </c>
      <c r="Z645" s="270">
        <f t="shared" si="1205"/>
        <v>0</v>
      </c>
      <c r="AA645" s="270">
        <f t="shared" si="1205"/>
        <v>0</v>
      </c>
      <c r="AB645" s="270">
        <f t="shared" si="1189"/>
        <v>52232246.5</v>
      </c>
      <c r="AC645" s="270">
        <f t="shared" si="1190"/>
        <v>52232347</v>
      </c>
      <c r="AD645" s="270">
        <f t="shared" si="1191"/>
        <v>0</v>
      </c>
    </row>
    <row r="646" spans="1:30" s="269" customFormat="1">
      <c r="A646" s="286" t="s">
        <v>388</v>
      </c>
      <c r="B646" s="267" t="s">
        <v>303</v>
      </c>
      <c r="C646" s="267" t="s">
        <v>18</v>
      </c>
      <c r="D646" s="267" t="s">
        <v>17</v>
      </c>
      <c r="E646" s="267" t="s">
        <v>3</v>
      </c>
      <c r="F646" s="267" t="s">
        <v>68</v>
      </c>
      <c r="G646" s="267" t="s">
        <v>140</v>
      </c>
      <c r="H646" s="267" t="s">
        <v>381</v>
      </c>
      <c r="I646" s="268" t="s">
        <v>386</v>
      </c>
      <c r="J646" s="270"/>
      <c r="K646" s="270">
        <f>K976</f>
        <v>52292330</v>
      </c>
      <c r="L646" s="270"/>
      <c r="M646" s="270">
        <f>M976</f>
        <v>52232246.5</v>
      </c>
      <c r="N646" s="270">
        <f t="shared" ref="N646:O646" si="1206">N976</f>
        <v>-59983</v>
      </c>
      <c r="O646" s="270">
        <f t="shared" si="1206"/>
        <v>0</v>
      </c>
      <c r="P646" s="270">
        <f t="shared" si="1020"/>
        <v>52232246.5</v>
      </c>
      <c r="Q646" s="270">
        <f t="shared" si="1021"/>
        <v>52232347</v>
      </c>
      <c r="R646" s="270">
        <f t="shared" si="1022"/>
        <v>0</v>
      </c>
      <c r="S646" s="270">
        <f>S976</f>
        <v>0</v>
      </c>
      <c r="T646" s="270">
        <f t="shared" ref="T646:U646" si="1207">T976</f>
        <v>0</v>
      </c>
      <c r="U646" s="270">
        <f t="shared" si="1207"/>
        <v>0</v>
      </c>
      <c r="V646" s="270">
        <f t="shared" si="1187"/>
        <v>52232246.5</v>
      </c>
      <c r="W646" s="270">
        <f t="shared" si="1187"/>
        <v>52232347</v>
      </c>
      <c r="X646" s="270">
        <f t="shared" si="1187"/>
        <v>0</v>
      </c>
      <c r="Y646" s="270">
        <f>Y976</f>
        <v>0</v>
      </c>
      <c r="Z646" s="270">
        <f t="shared" ref="Z646:AA646" si="1208">Z976</f>
        <v>0</v>
      </c>
      <c r="AA646" s="270">
        <f t="shared" si="1208"/>
        <v>0</v>
      </c>
      <c r="AB646" s="270">
        <f t="shared" si="1189"/>
        <v>52232246.5</v>
      </c>
      <c r="AC646" s="270">
        <f t="shared" si="1190"/>
        <v>52232347</v>
      </c>
      <c r="AD646" s="270">
        <f t="shared" si="1191"/>
        <v>0</v>
      </c>
    </row>
    <row r="647" spans="1:30" s="269" customFormat="1" ht="26.4">
      <c r="A647" s="266" t="s">
        <v>360</v>
      </c>
      <c r="B647" s="1" t="s">
        <v>303</v>
      </c>
      <c r="C647" s="267" t="s">
        <v>18</v>
      </c>
      <c r="D647" s="267" t="s">
        <v>17</v>
      </c>
      <c r="E647" s="1" t="s">
        <v>271</v>
      </c>
      <c r="F647" s="1" t="s">
        <v>68</v>
      </c>
      <c r="G647" s="1" t="s">
        <v>140</v>
      </c>
      <c r="H647" s="1" t="s">
        <v>141</v>
      </c>
      <c r="I647" s="268"/>
      <c r="J647" s="270"/>
      <c r="K647" s="270"/>
      <c r="L647" s="270"/>
      <c r="M647" s="270"/>
      <c r="N647" s="270"/>
      <c r="O647" s="270"/>
      <c r="P647" s="270"/>
      <c r="Q647" s="270"/>
      <c r="R647" s="270"/>
      <c r="S647" s="270"/>
      <c r="T647" s="270"/>
      <c r="U647" s="270"/>
      <c r="V647" s="270"/>
      <c r="W647" s="270"/>
      <c r="X647" s="270"/>
      <c r="Y647" s="270">
        <f>Y648</f>
        <v>1643940</v>
      </c>
      <c r="Z647" s="270">
        <f t="shared" ref="Z647:AA649" si="1209">Z648</f>
        <v>0</v>
      </c>
      <c r="AA647" s="270">
        <f t="shared" si="1209"/>
        <v>0</v>
      </c>
      <c r="AB647" s="270">
        <f t="shared" ref="AB647:AB650" si="1210">V647+Y647</f>
        <v>1643940</v>
      </c>
      <c r="AC647" s="270">
        <f t="shared" ref="AC647:AC650" si="1211">W647+Z647</f>
        <v>0</v>
      </c>
      <c r="AD647" s="270">
        <f t="shared" ref="AD647:AD650" si="1212">X647+AA647</f>
        <v>0</v>
      </c>
    </row>
    <row r="648" spans="1:30" s="269" customFormat="1">
      <c r="A648" s="286" t="s">
        <v>502</v>
      </c>
      <c r="B648" s="1" t="s">
        <v>303</v>
      </c>
      <c r="C648" s="267" t="s">
        <v>18</v>
      </c>
      <c r="D648" s="267" t="s">
        <v>17</v>
      </c>
      <c r="E648" s="267" t="s">
        <v>271</v>
      </c>
      <c r="F648" s="267" t="s">
        <v>68</v>
      </c>
      <c r="G648" s="267" t="s">
        <v>496</v>
      </c>
      <c r="H648" s="267" t="s">
        <v>497</v>
      </c>
      <c r="I648" s="268"/>
      <c r="J648" s="270"/>
      <c r="K648" s="270"/>
      <c r="L648" s="270"/>
      <c r="M648" s="270"/>
      <c r="N648" s="270"/>
      <c r="O648" s="270"/>
      <c r="P648" s="270"/>
      <c r="Q648" s="270"/>
      <c r="R648" s="270"/>
      <c r="S648" s="270"/>
      <c r="T648" s="270"/>
      <c r="U648" s="270"/>
      <c r="V648" s="270"/>
      <c r="W648" s="270"/>
      <c r="X648" s="270"/>
      <c r="Y648" s="270">
        <f>Y649</f>
        <v>1643940</v>
      </c>
      <c r="Z648" s="270">
        <f t="shared" si="1209"/>
        <v>0</v>
      </c>
      <c r="AA648" s="270">
        <f t="shared" si="1209"/>
        <v>0</v>
      </c>
      <c r="AB648" s="270">
        <f t="shared" si="1210"/>
        <v>1643940</v>
      </c>
      <c r="AC648" s="270">
        <f t="shared" si="1211"/>
        <v>0</v>
      </c>
      <c r="AD648" s="270">
        <f t="shared" si="1212"/>
        <v>0</v>
      </c>
    </row>
    <row r="649" spans="1:30" s="269" customFormat="1" ht="26.4">
      <c r="A649" s="294" t="s">
        <v>387</v>
      </c>
      <c r="B649" s="1" t="s">
        <v>303</v>
      </c>
      <c r="C649" s="267" t="s">
        <v>18</v>
      </c>
      <c r="D649" s="267" t="s">
        <v>17</v>
      </c>
      <c r="E649" s="267" t="s">
        <v>271</v>
      </c>
      <c r="F649" s="267" t="s">
        <v>68</v>
      </c>
      <c r="G649" s="267" t="s">
        <v>496</v>
      </c>
      <c r="H649" s="267" t="s">
        <v>497</v>
      </c>
      <c r="I649" s="268" t="s">
        <v>385</v>
      </c>
      <c r="J649" s="270"/>
      <c r="K649" s="270"/>
      <c r="L649" s="270"/>
      <c r="M649" s="270"/>
      <c r="N649" s="270"/>
      <c r="O649" s="270"/>
      <c r="P649" s="270"/>
      <c r="Q649" s="270"/>
      <c r="R649" s="270"/>
      <c r="S649" s="270"/>
      <c r="T649" s="270"/>
      <c r="U649" s="270"/>
      <c r="V649" s="270"/>
      <c r="W649" s="270"/>
      <c r="X649" s="270"/>
      <c r="Y649" s="270">
        <f>Y650</f>
        <v>1643940</v>
      </c>
      <c r="Z649" s="270">
        <f t="shared" si="1209"/>
        <v>0</v>
      </c>
      <c r="AA649" s="270">
        <f t="shared" si="1209"/>
        <v>0</v>
      </c>
      <c r="AB649" s="270">
        <f t="shared" si="1210"/>
        <v>1643940</v>
      </c>
      <c r="AC649" s="270">
        <f t="shared" si="1211"/>
        <v>0</v>
      </c>
      <c r="AD649" s="270">
        <f t="shared" si="1212"/>
        <v>0</v>
      </c>
    </row>
    <row r="650" spans="1:30" s="269" customFormat="1">
      <c r="A650" s="286" t="s">
        <v>388</v>
      </c>
      <c r="B650" s="1" t="s">
        <v>303</v>
      </c>
      <c r="C650" s="267" t="s">
        <v>18</v>
      </c>
      <c r="D650" s="267" t="s">
        <v>17</v>
      </c>
      <c r="E650" s="267" t="s">
        <v>271</v>
      </c>
      <c r="F650" s="267" t="s">
        <v>68</v>
      </c>
      <c r="G650" s="267" t="s">
        <v>496</v>
      </c>
      <c r="H650" s="267" t="s">
        <v>497</v>
      </c>
      <c r="I650" s="268" t="s">
        <v>386</v>
      </c>
      <c r="J650" s="270"/>
      <c r="K650" s="270"/>
      <c r="L650" s="270"/>
      <c r="M650" s="270"/>
      <c r="N650" s="270"/>
      <c r="O650" s="270"/>
      <c r="P650" s="270"/>
      <c r="Q650" s="270"/>
      <c r="R650" s="270"/>
      <c r="S650" s="270"/>
      <c r="T650" s="270"/>
      <c r="U650" s="270"/>
      <c r="V650" s="270"/>
      <c r="W650" s="270"/>
      <c r="X650" s="270"/>
      <c r="Y650" s="270">
        <f>Y980</f>
        <v>1643940</v>
      </c>
      <c r="Z650" s="270"/>
      <c r="AA650" s="270"/>
      <c r="AB650" s="270">
        <f t="shared" si="1210"/>
        <v>1643940</v>
      </c>
      <c r="AC650" s="270">
        <f t="shared" si="1211"/>
        <v>0</v>
      </c>
      <c r="AD650" s="270">
        <f t="shared" si="1212"/>
        <v>0</v>
      </c>
    </row>
    <row r="651" spans="1:30" s="269" customFormat="1" ht="26.4">
      <c r="A651" s="286" t="s">
        <v>499</v>
      </c>
      <c r="B651" s="1" t="s">
        <v>303</v>
      </c>
      <c r="C651" s="267" t="s">
        <v>18</v>
      </c>
      <c r="D651" s="267" t="s">
        <v>17</v>
      </c>
      <c r="E651" s="267" t="s">
        <v>498</v>
      </c>
      <c r="F651" s="267" t="s">
        <v>68</v>
      </c>
      <c r="G651" s="267" t="s">
        <v>140</v>
      </c>
      <c r="H651" s="267" t="s">
        <v>141</v>
      </c>
      <c r="I651" s="268"/>
      <c r="J651" s="270"/>
      <c r="K651" s="270"/>
      <c r="L651" s="270"/>
      <c r="M651" s="270"/>
      <c r="N651" s="270"/>
      <c r="O651" s="270"/>
      <c r="P651" s="270"/>
      <c r="Q651" s="270"/>
      <c r="R651" s="270"/>
      <c r="S651" s="270"/>
      <c r="T651" s="270"/>
      <c r="U651" s="270"/>
      <c r="V651" s="270"/>
      <c r="W651" s="270"/>
      <c r="X651" s="270"/>
      <c r="Y651" s="270">
        <f>Y652</f>
        <v>310930</v>
      </c>
      <c r="Z651" s="270">
        <f t="shared" ref="Z651:AA653" si="1213">Z652</f>
        <v>0</v>
      </c>
      <c r="AA651" s="270">
        <f t="shared" si="1213"/>
        <v>0</v>
      </c>
      <c r="AB651" s="270">
        <f t="shared" ref="AB651:AB654" si="1214">V651+Y651</f>
        <v>310930</v>
      </c>
      <c r="AC651" s="270">
        <f t="shared" ref="AC651:AC654" si="1215">W651+Z651</f>
        <v>0</v>
      </c>
      <c r="AD651" s="270">
        <f t="shared" ref="AD651:AD654" si="1216">X651+AA651</f>
        <v>0</v>
      </c>
    </row>
    <row r="652" spans="1:30" s="269" customFormat="1">
      <c r="A652" s="286" t="s">
        <v>502</v>
      </c>
      <c r="B652" s="1" t="s">
        <v>303</v>
      </c>
      <c r="C652" s="267" t="s">
        <v>18</v>
      </c>
      <c r="D652" s="267" t="s">
        <v>17</v>
      </c>
      <c r="E652" s="267" t="s">
        <v>498</v>
      </c>
      <c r="F652" s="267" t="s">
        <v>68</v>
      </c>
      <c r="G652" s="267" t="s">
        <v>496</v>
      </c>
      <c r="H652" s="267" t="s">
        <v>497</v>
      </c>
      <c r="I652" s="268"/>
      <c r="J652" s="270"/>
      <c r="K652" s="270"/>
      <c r="L652" s="270"/>
      <c r="M652" s="270"/>
      <c r="N652" s="270"/>
      <c r="O652" s="270"/>
      <c r="P652" s="270"/>
      <c r="Q652" s="270"/>
      <c r="R652" s="270"/>
      <c r="S652" s="270"/>
      <c r="T652" s="270"/>
      <c r="U652" s="270"/>
      <c r="V652" s="270"/>
      <c r="W652" s="270"/>
      <c r="X652" s="270"/>
      <c r="Y652" s="270">
        <f>Y653</f>
        <v>310930</v>
      </c>
      <c r="Z652" s="270">
        <f t="shared" si="1213"/>
        <v>0</v>
      </c>
      <c r="AA652" s="270">
        <f t="shared" si="1213"/>
        <v>0</v>
      </c>
      <c r="AB652" s="270">
        <f t="shared" si="1214"/>
        <v>310930</v>
      </c>
      <c r="AC652" s="270">
        <f t="shared" si="1215"/>
        <v>0</v>
      </c>
      <c r="AD652" s="270">
        <f t="shared" si="1216"/>
        <v>0</v>
      </c>
    </row>
    <row r="653" spans="1:30" s="269" customFormat="1" ht="26.4">
      <c r="A653" s="169" t="s">
        <v>222</v>
      </c>
      <c r="B653" s="1" t="s">
        <v>303</v>
      </c>
      <c r="C653" s="267" t="s">
        <v>18</v>
      </c>
      <c r="D653" s="267" t="s">
        <v>17</v>
      </c>
      <c r="E653" s="267" t="s">
        <v>498</v>
      </c>
      <c r="F653" s="267" t="s">
        <v>68</v>
      </c>
      <c r="G653" s="267" t="s">
        <v>496</v>
      </c>
      <c r="H653" s="267" t="s">
        <v>497</v>
      </c>
      <c r="I653" s="268" t="s">
        <v>92</v>
      </c>
      <c r="J653" s="270"/>
      <c r="K653" s="270"/>
      <c r="L653" s="270"/>
      <c r="M653" s="270"/>
      <c r="N653" s="270"/>
      <c r="O653" s="270"/>
      <c r="P653" s="270"/>
      <c r="Q653" s="270"/>
      <c r="R653" s="270"/>
      <c r="S653" s="270"/>
      <c r="T653" s="270"/>
      <c r="U653" s="270"/>
      <c r="V653" s="270"/>
      <c r="W653" s="270"/>
      <c r="X653" s="270"/>
      <c r="Y653" s="270">
        <f>Y654</f>
        <v>310930</v>
      </c>
      <c r="Z653" s="270">
        <f t="shared" si="1213"/>
        <v>0</v>
      </c>
      <c r="AA653" s="270">
        <f t="shared" si="1213"/>
        <v>0</v>
      </c>
      <c r="AB653" s="270">
        <f t="shared" si="1214"/>
        <v>310930</v>
      </c>
      <c r="AC653" s="270">
        <f t="shared" si="1215"/>
        <v>0</v>
      </c>
      <c r="AD653" s="270">
        <f t="shared" si="1216"/>
        <v>0</v>
      </c>
    </row>
    <row r="654" spans="1:30" s="269" customFormat="1" ht="26.4">
      <c r="A654" s="168" t="s">
        <v>96</v>
      </c>
      <c r="B654" s="1" t="s">
        <v>303</v>
      </c>
      <c r="C654" s="267" t="s">
        <v>18</v>
      </c>
      <c r="D654" s="267" t="s">
        <v>17</v>
      </c>
      <c r="E654" s="267" t="s">
        <v>498</v>
      </c>
      <c r="F654" s="267" t="s">
        <v>68</v>
      </c>
      <c r="G654" s="267" t="s">
        <v>496</v>
      </c>
      <c r="H654" s="267" t="s">
        <v>497</v>
      </c>
      <c r="I654" s="268" t="s">
        <v>93</v>
      </c>
      <c r="J654" s="270"/>
      <c r="K654" s="270"/>
      <c r="L654" s="270"/>
      <c r="M654" s="270"/>
      <c r="N654" s="270"/>
      <c r="O654" s="270"/>
      <c r="P654" s="270"/>
      <c r="Q654" s="270"/>
      <c r="R654" s="270"/>
      <c r="S654" s="270"/>
      <c r="T654" s="270"/>
      <c r="U654" s="270"/>
      <c r="V654" s="270"/>
      <c r="W654" s="270"/>
      <c r="X654" s="270"/>
      <c r="Y654" s="270">
        <f>Y984</f>
        <v>310930</v>
      </c>
      <c r="Z654" s="270"/>
      <c r="AA654" s="270"/>
      <c r="AB654" s="270">
        <f t="shared" si="1214"/>
        <v>310930</v>
      </c>
      <c r="AC654" s="270">
        <f t="shared" si="1215"/>
        <v>0</v>
      </c>
      <c r="AD654" s="270">
        <f t="shared" si="1216"/>
        <v>0</v>
      </c>
    </row>
    <row r="655" spans="1:30">
      <c r="A655" s="9" t="s">
        <v>81</v>
      </c>
      <c r="B655" s="1" t="s">
        <v>303</v>
      </c>
      <c r="C655" s="1" t="s">
        <v>18</v>
      </c>
      <c r="D655" s="1" t="s">
        <v>17</v>
      </c>
      <c r="E655" s="1" t="s">
        <v>80</v>
      </c>
      <c r="F655" s="1" t="s">
        <v>68</v>
      </c>
      <c r="G655" s="1" t="s">
        <v>140</v>
      </c>
      <c r="H655" s="1" t="s">
        <v>141</v>
      </c>
      <c r="I655" s="13"/>
      <c r="J655" s="78">
        <f>J656+J659</f>
        <v>8620230</v>
      </c>
      <c r="K655" s="78">
        <f t="shared" ref="K655:L655" si="1217">K656+K659</f>
        <v>8828327.9199999999</v>
      </c>
      <c r="L655" s="78">
        <f t="shared" si="1217"/>
        <v>9042708.7799999993</v>
      </c>
      <c r="M655" s="78">
        <f t="shared" ref="M655:O655" si="1218">M656+M659</f>
        <v>0</v>
      </c>
      <c r="N655" s="78">
        <f t="shared" si="1218"/>
        <v>0</v>
      </c>
      <c r="O655" s="78">
        <f t="shared" si="1218"/>
        <v>0</v>
      </c>
      <c r="P655" s="78">
        <f t="shared" si="1020"/>
        <v>8620230</v>
      </c>
      <c r="Q655" s="78">
        <f t="shared" si="1021"/>
        <v>8828327.9199999999</v>
      </c>
      <c r="R655" s="78">
        <f t="shared" si="1022"/>
        <v>9042708.7799999993</v>
      </c>
      <c r="S655" s="78">
        <f t="shared" ref="S655:U655" si="1219">S656+S659</f>
        <v>106000</v>
      </c>
      <c r="T655" s="78">
        <f t="shared" si="1219"/>
        <v>0</v>
      </c>
      <c r="U655" s="78">
        <f t="shared" si="1219"/>
        <v>0</v>
      </c>
      <c r="V655" s="78">
        <f t="shared" ref="V655:X661" si="1220">P655+S655</f>
        <v>8726230</v>
      </c>
      <c r="W655" s="78">
        <f t="shared" si="1220"/>
        <v>8828327.9199999999</v>
      </c>
      <c r="X655" s="78">
        <f t="shared" si="1220"/>
        <v>9042708.7799999993</v>
      </c>
      <c r="Y655" s="78">
        <f t="shared" ref="Y655:AA655" si="1221">Y656+Y659</f>
        <v>0</v>
      </c>
      <c r="Z655" s="78">
        <f t="shared" si="1221"/>
        <v>0</v>
      </c>
      <c r="AA655" s="78">
        <f t="shared" si="1221"/>
        <v>0</v>
      </c>
      <c r="AB655" s="78">
        <f t="shared" si="1189"/>
        <v>8726230</v>
      </c>
      <c r="AC655" s="78">
        <f t="shared" si="1190"/>
        <v>8828327.9199999999</v>
      </c>
      <c r="AD655" s="78">
        <f t="shared" si="1191"/>
        <v>9042708.7799999993</v>
      </c>
    </row>
    <row r="656" spans="1:30">
      <c r="A656" s="9" t="s">
        <v>266</v>
      </c>
      <c r="B656" s="1" t="s">
        <v>303</v>
      </c>
      <c r="C656" s="1" t="s">
        <v>18</v>
      </c>
      <c r="D656" s="1" t="s">
        <v>17</v>
      </c>
      <c r="E656" s="1" t="s">
        <v>80</v>
      </c>
      <c r="F656" s="1" t="s">
        <v>68</v>
      </c>
      <c r="G656" s="1" t="s">
        <v>140</v>
      </c>
      <c r="H656" s="1" t="s">
        <v>265</v>
      </c>
      <c r="I656" s="13"/>
      <c r="J656" s="78">
        <f>J657</f>
        <v>6105000</v>
      </c>
      <c r="K656" s="78">
        <f t="shared" ref="K656:O657" si="1222">K657</f>
        <v>6215688.7199999997</v>
      </c>
      <c r="L656" s="78">
        <f t="shared" si="1222"/>
        <v>6328764.0099999998</v>
      </c>
      <c r="M656" s="78">
        <f t="shared" si="1222"/>
        <v>0</v>
      </c>
      <c r="N656" s="78">
        <f t="shared" si="1222"/>
        <v>0</v>
      </c>
      <c r="O656" s="78">
        <f t="shared" si="1222"/>
        <v>0</v>
      </c>
      <c r="P656" s="78">
        <f t="shared" si="1020"/>
        <v>6105000</v>
      </c>
      <c r="Q656" s="78">
        <f t="shared" si="1021"/>
        <v>6215688.7199999997</v>
      </c>
      <c r="R656" s="78">
        <f t="shared" si="1022"/>
        <v>6328764.0099999998</v>
      </c>
      <c r="S656" s="78">
        <f t="shared" ref="S656:U657" si="1223">S657</f>
        <v>0</v>
      </c>
      <c r="T656" s="78">
        <f t="shared" si="1223"/>
        <v>0</v>
      </c>
      <c r="U656" s="78">
        <f t="shared" si="1223"/>
        <v>0</v>
      </c>
      <c r="V656" s="78">
        <f t="shared" si="1220"/>
        <v>6105000</v>
      </c>
      <c r="W656" s="78">
        <f t="shared" si="1220"/>
        <v>6215688.7199999997</v>
      </c>
      <c r="X656" s="78">
        <f t="shared" si="1220"/>
        <v>6328764.0099999998</v>
      </c>
      <c r="Y656" s="78">
        <f t="shared" ref="Y656:AA657" si="1224">Y657</f>
        <v>0</v>
      </c>
      <c r="Z656" s="78">
        <f t="shared" si="1224"/>
        <v>0</v>
      </c>
      <c r="AA656" s="78">
        <f t="shared" si="1224"/>
        <v>0</v>
      </c>
      <c r="AB656" s="78">
        <f t="shared" si="1189"/>
        <v>6105000</v>
      </c>
      <c r="AC656" s="78">
        <f t="shared" si="1190"/>
        <v>6215688.7199999997</v>
      </c>
      <c r="AD656" s="78">
        <f t="shared" si="1191"/>
        <v>6328764.0099999998</v>
      </c>
    </row>
    <row r="657" spans="1:30" ht="26.4">
      <c r="A657" s="186" t="s">
        <v>70</v>
      </c>
      <c r="B657" s="1" t="s">
        <v>303</v>
      </c>
      <c r="C657" s="1" t="s">
        <v>18</v>
      </c>
      <c r="D657" s="1" t="s">
        <v>17</v>
      </c>
      <c r="E657" s="1" t="s">
        <v>80</v>
      </c>
      <c r="F657" s="1" t="s">
        <v>68</v>
      </c>
      <c r="G657" s="1" t="s">
        <v>140</v>
      </c>
      <c r="H657" s="1" t="s">
        <v>265</v>
      </c>
      <c r="I657" s="13" t="s">
        <v>69</v>
      </c>
      <c r="J657" s="78">
        <f>J658</f>
        <v>6105000</v>
      </c>
      <c r="K657" s="78">
        <f t="shared" si="1222"/>
        <v>6215688.7199999997</v>
      </c>
      <c r="L657" s="78">
        <f t="shared" si="1222"/>
        <v>6328764.0099999998</v>
      </c>
      <c r="M657" s="78">
        <f t="shared" si="1222"/>
        <v>0</v>
      </c>
      <c r="N657" s="78">
        <f t="shared" si="1222"/>
        <v>0</v>
      </c>
      <c r="O657" s="78">
        <f t="shared" si="1222"/>
        <v>0</v>
      </c>
      <c r="P657" s="78">
        <f t="shared" si="1020"/>
        <v>6105000</v>
      </c>
      <c r="Q657" s="78">
        <f t="shared" si="1021"/>
        <v>6215688.7199999997</v>
      </c>
      <c r="R657" s="78">
        <f t="shared" si="1022"/>
        <v>6328764.0099999998</v>
      </c>
      <c r="S657" s="78">
        <f t="shared" si="1223"/>
        <v>0</v>
      </c>
      <c r="T657" s="78">
        <f t="shared" si="1223"/>
        <v>0</v>
      </c>
      <c r="U657" s="78">
        <f t="shared" si="1223"/>
        <v>0</v>
      </c>
      <c r="V657" s="78">
        <f t="shared" si="1220"/>
        <v>6105000</v>
      </c>
      <c r="W657" s="78">
        <f t="shared" si="1220"/>
        <v>6215688.7199999997</v>
      </c>
      <c r="X657" s="78">
        <f t="shared" si="1220"/>
        <v>6328764.0099999998</v>
      </c>
      <c r="Y657" s="78">
        <f t="shared" si="1224"/>
        <v>0</v>
      </c>
      <c r="Z657" s="78">
        <f t="shared" si="1224"/>
        <v>0</v>
      </c>
      <c r="AA657" s="78">
        <f t="shared" si="1224"/>
        <v>0</v>
      </c>
      <c r="AB657" s="78">
        <f t="shared" si="1189"/>
        <v>6105000</v>
      </c>
      <c r="AC657" s="78">
        <f t="shared" si="1190"/>
        <v>6215688.7199999997</v>
      </c>
      <c r="AD657" s="78">
        <f t="shared" si="1191"/>
        <v>6328764.0099999998</v>
      </c>
    </row>
    <row r="658" spans="1:30">
      <c r="A658" s="9" t="s">
        <v>217</v>
      </c>
      <c r="B658" s="1" t="s">
        <v>303</v>
      </c>
      <c r="C658" s="1" t="s">
        <v>18</v>
      </c>
      <c r="D658" s="1" t="s">
        <v>17</v>
      </c>
      <c r="E658" s="1" t="s">
        <v>80</v>
      </c>
      <c r="F658" s="1" t="s">
        <v>68</v>
      </c>
      <c r="G658" s="1" t="s">
        <v>140</v>
      </c>
      <c r="H658" s="1" t="s">
        <v>265</v>
      </c>
      <c r="I658" s="13" t="s">
        <v>214</v>
      </c>
      <c r="J658" s="78">
        <f>J988</f>
        <v>6105000</v>
      </c>
      <c r="K658" s="78">
        <f t="shared" ref="K658:L658" si="1225">K988</f>
        <v>6215688.7199999997</v>
      </c>
      <c r="L658" s="78">
        <f t="shared" si="1225"/>
        <v>6328764.0099999998</v>
      </c>
      <c r="M658" s="78">
        <f t="shared" ref="M658:O658" si="1226">M988</f>
        <v>0</v>
      </c>
      <c r="N658" s="78">
        <f t="shared" si="1226"/>
        <v>0</v>
      </c>
      <c r="O658" s="78">
        <f t="shared" si="1226"/>
        <v>0</v>
      </c>
      <c r="P658" s="78">
        <f t="shared" si="1020"/>
        <v>6105000</v>
      </c>
      <c r="Q658" s="78">
        <f t="shared" si="1021"/>
        <v>6215688.7199999997</v>
      </c>
      <c r="R658" s="78">
        <f t="shared" si="1022"/>
        <v>6328764.0099999998</v>
      </c>
      <c r="S658" s="78">
        <f t="shared" ref="S658:U658" si="1227">S988</f>
        <v>0</v>
      </c>
      <c r="T658" s="78">
        <f t="shared" si="1227"/>
        <v>0</v>
      </c>
      <c r="U658" s="78">
        <f t="shared" si="1227"/>
        <v>0</v>
      </c>
      <c r="V658" s="78">
        <f t="shared" si="1220"/>
        <v>6105000</v>
      </c>
      <c r="W658" s="78">
        <f t="shared" si="1220"/>
        <v>6215688.7199999997</v>
      </c>
      <c r="X658" s="78">
        <f t="shared" si="1220"/>
        <v>6328764.0099999998</v>
      </c>
      <c r="Y658" s="78">
        <f t="shared" ref="Y658:AA658" si="1228">Y988</f>
        <v>0</v>
      </c>
      <c r="Z658" s="78">
        <f t="shared" si="1228"/>
        <v>0</v>
      </c>
      <c r="AA658" s="78">
        <f t="shared" si="1228"/>
        <v>0</v>
      </c>
      <c r="AB658" s="78">
        <f t="shared" si="1189"/>
        <v>6105000</v>
      </c>
      <c r="AC658" s="78">
        <f t="shared" si="1190"/>
        <v>6215688.7199999997</v>
      </c>
      <c r="AD658" s="78">
        <f t="shared" si="1191"/>
        <v>6328764.0099999998</v>
      </c>
    </row>
    <row r="659" spans="1:30">
      <c r="A659" s="186" t="s">
        <v>273</v>
      </c>
      <c r="B659" s="1" t="s">
        <v>303</v>
      </c>
      <c r="C659" s="1" t="s">
        <v>18</v>
      </c>
      <c r="D659" s="1" t="s">
        <v>17</v>
      </c>
      <c r="E659" s="1" t="s">
        <v>80</v>
      </c>
      <c r="F659" s="1" t="s">
        <v>68</v>
      </c>
      <c r="G659" s="1" t="s">
        <v>140</v>
      </c>
      <c r="H659" s="1" t="s">
        <v>272</v>
      </c>
      <c r="I659" s="13"/>
      <c r="J659" s="78">
        <f>J660</f>
        <v>2515230</v>
      </c>
      <c r="K659" s="78">
        <f t="shared" ref="K659:O660" si="1229">K660</f>
        <v>2612639.1999999997</v>
      </c>
      <c r="L659" s="78">
        <f t="shared" si="1229"/>
        <v>2713944.77</v>
      </c>
      <c r="M659" s="78">
        <f t="shared" si="1229"/>
        <v>0</v>
      </c>
      <c r="N659" s="78">
        <f t="shared" si="1229"/>
        <v>0</v>
      </c>
      <c r="O659" s="78">
        <f t="shared" si="1229"/>
        <v>0</v>
      </c>
      <c r="P659" s="78">
        <f t="shared" si="1020"/>
        <v>2515230</v>
      </c>
      <c r="Q659" s="78">
        <f t="shared" si="1021"/>
        <v>2612639.1999999997</v>
      </c>
      <c r="R659" s="78">
        <f t="shared" si="1022"/>
        <v>2713944.77</v>
      </c>
      <c r="S659" s="78">
        <f t="shared" ref="S659:U660" si="1230">S660</f>
        <v>106000</v>
      </c>
      <c r="T659" s="78">
        <f t="shared" si="1230"/>
        <v>0</v>
      </c>
      <c r="U659" s="78">
        <f t="shared" si="1230"/>
        <v>0</v>
      </c>
      <c r="V659" s="78">
        <f t="shared" si="1220"/>
        <v>2621230</v>
      </c>
      <c r="W659" s="78">
        <f t="shared" si="1220"/>
        <v>2612639.1999999997</v>
      </c>
      <c r="X659" s="78">
        <f t="shared" si="1220"/>
        <v>2713944.77</v>
      </c>
      <c r="Y659" s="78">
        <f t="shared" ref="Y659:AA660" si="1231">Y660</f>
        <v>0</v>
      </c>
      <c r="Z659" s="78">
        <f t="shared" si="1231"/>
        <v>0</v>
      </c>
      <c r="AA659" s="78">
        <f t="shared" si="1231"/>
        <v>0</v>
      </c>
      <c r="AB659" s="78">
        <f t="shared" si="1189"/>
        <v>2621230</v>
      </c>
      <c r="AC659" s="78">
        <f t="shared" si="1190"/>
        <v>2612639.1999999997</v>
      </c>
      <c r="AD659" s="78">
        <f t="shared" si="1191"/>
        <v>2713944.77</v>
      </c>
    </row>
    <row r="660" spans="1:30" ht="26.4">
      <c r="A660" s="169" t="s">
        <v>222</v>
      </c>
      <c r="B660" s="1" t="s">
        <v>303</v>
      </c>
      <c r="C660" s="1" t="s">
        <v>18</v>
      </c>
      <c r="D660" s="1" t="s">
        <v>17</v>
      </c>
      <c r="E660" s="1" t="s">
        <v>80</v>
      </c>
      <c r="F660" s="1" t="s">
        <v>68</v>
      </c>
      <c r="G660" s="1" t="s">
        <v>140</v>
      </c>
      <c r="H660" s="1" t="s">
        <v>272</v>
      </c>
      <c r="I660" s="13" t="s">
        <v>92</v>
      </c>
      <c r="J660" s="78">
        <f>J661</f>
        <v>2515230</v>
      </c>
      <c r="K660" s="78">
        <f t="shared" si="1229"/>
        <v>2612639.1999999997</v>
      </c>
      <c r="L660" s="78">
        <f t="shared" si="1229"/>
        <v>2713944.77</v>
      </c>
      <c r="M660" s="78">
        <f t="shared" si="1229"/>
        <v>0</v>
      </c>
      <c r="N660" s="78">
        <f t="shared" si="1229"/>
        <v>0</v>
      </c>
      <c r="O660" s="78">
        <f t="shared" si="1229"/>
        <v>0</v>
      </c>
      <c r="P660" s="78">
        <f t="shared" ref="P660:P811" si="1232">J660+M660</f>
        <v>2515230</v>
      </c>
      <c r="Q660" s="78">
        <f t="shared" ref="Q660:Q811" si="1233">K660+N660</f>
        <v>2612639.1999999997</v>
      </c>
      <c r="R660" s="78">
        <f t="shared" ref="R660:R811" si="1234">L660+O660</f>
        <v>2713944.77</v>
      </c>
      <c r="S660" s="78">
        <f t="shared" si="1230"/>
        <v>106000</v>
      </c>
      <c r="T660" s="78">
        <f t="shared" si="1230"/>
        <v>0</v>
      </c>
      <c r="U660" s="78">
        <f t="shared" si="1230"/>
        <v>0</v>
      </c>
      <c r="V660" s="78">
        <f t="shared" si="1220"/>
        <v>2621230</v>
      </c>
      <c r="W660" s="78">
        <f t="shared" si="1220"/>
        <v>2612639.1999999997</v>
      </c>
      <c r="X660" s="78">
        <f t="shared" si="1220"/>
        <v>2713944.77</v>
      </c>
      <c r="Y660" s="78">
        <f t="shared" si="1231"/>
        <v>0</v>
      </c>
      <c r="Z660" s="78">
        <f t="shared" si="1231"/>
        <v>0</v>
      </c>
      <c r="AA660" s="78">
        <f t="shared" si="1231"/>
        <v>0</v>
      </c>
      <c r="AB660" s="78">
        <f t="shared" si="1189"/>
        <v>2621230</v>
      </c>
      <c r="AC660" s="78">
        <f t="shared" si="1190"/>
        <v>2612639.1999999997</v>
      </c>
      <c r="AD660" s="78">
        <f t="shared" si="1191"/>
        <v>2713944.77</v>
      </c>
    </row>
    <row r="661" spans="1:30" ht="26.4">
      <c r="A661" s="168" t="s">
        <v>96</v>
      </c>
      <c r="B661" s="1" t="s">
        <v>303</v>
      </c>
      <c r="C661" s="1" t="s">
        <v>18</v>
      </c>
      <c r="D661" s="1" t="s">
        <v>17</v>
      </c>
      <c r="E661" s="1" t="s">
        <v>80</v>
      </c>
      <c r="F661" s="1" t="s">
        <v>68</v>
      </c>
      <c r="G661" s="1" t="s">
        <v>140</v>
      </c>
      <c r="H661" s="1" t="s">
        <v>272</v>
      </c>
      <c r="I661" s="13" t="s">
        <v>93</v>
      </c>
      <c r="J661" s="78">
        <f>J991+J1149+J1204+J1331+J1546+J1596</f>
        <v>2515230</v>
      </c>
      <c r="K661" s="78">
        <f>K991+K1149+K1204+K1331+K1546+K1596</f>
        <v>2612639.1999999997</v>
      </c>
      <c r="L661" s="78">
        <f>L991+L1149+L1204+L1331+L1546+L1596</f>
        <v>2713944.77</v>
      </c>
      <c r="M661" s="78">
        <f>M991+M1149+M1204+M1331+M1546+M1596+M1657</f>
        <v>0</v>
      </c>
      <c r="N661" s="78">
        <f>N991+N1149+N1204+N1331+N1546+N1596+N1657</f>
        <v>0</v>
      </c>
      <c r="O661" s="78">
        <f>O991+O1149+O1204+O1331+O1546+O1596+O1657</f>
        <v>0</v>
      </c>
      <c r="P661" s="78">
        <f t="shared" si="1232"/>
        <v>2515230</v>
      </c>
      <c r="Q661" s="78">
        <f t="shared" si="1233"/>
        <v>2612639.1999999997</v>
      </c>
      <c r="R661" s="78">
        <f t="shared" si="1234"/>
        <v>2713944.77</v>
      </c>
      <c r="S661" s="78">
        <f>S991+S1149+S1204+S1331+S1546+S1596+S1657</f>
        <v>106000</v>
      </c>
      <c r="T661" s="78">
        <f>T991+T1149+T1204+T1331+T1546+T1596+T1657</f>
        <v>0</v>
      </c>
      <c r="U661" s="78">
        <f>U991+U1149+U1204+U1331+U1546+U1596+U1657</f>
        <v>0</v>
      </c>
      <c r="V661" s="78">
        <f t="shared" si="1220"/>
        <v>2621230</v>
      </c>
      <c r="W661" s="78">
        <f t="shared" si="1220"/>
        <v>2612639.1999999997</v>
      </c>
      <c r="X661" s="78">
        <f t="shared" si="1220"/>
        <v>2713944.77</v>
      </c>
      <c r="Y661" s="78">
        <f>Y991+Y1149+Y1204+Y1331+Y1546+Y1596+Y1657</f>
        <v>0</v>
      </c>
      <c r="Z661" s="78">
        <f>Z991+Z1149+Z1204+Z1331+Z1546+Z1596+Z1657</f>
        <v>0</v>
      </c>
      <c r="AA661" s="78">
        <f>AA991+AA1149+AA1204+AA1331+AA1546+AA1596+AA1657</f>
        <v>0</v>
      </c>
      <c r="AB661" s="78">
        <f t="shared" si="1189"/>
        <v>2621230</v>
      </c>
      <c r="AC661" s="78">
        <f t="shared" si="1190"/>
        <v>2612639.1999999997</v>
      </c>
      <c r="AD661" s="78">
        <f t="shared" si="1191"/>
        <v>2713944.77</v>
      </c>
    </row>
    <row r="662" spans="1:30">
      <c r="A662" s="168"/>
      <c r="B662" s="1"/>
      <c r="C662" s="1"/>
      <c r="D662" s="1"/>
      <c r="E662" s="1"/>
      <c r="F662" s="1"/>
      <c r="G662" s="1"/>
      <c r="H662" s="1"/>
      <c r="I662" s="13"/>
      <c r="J662" s="78"/>
      <c r="K662" s="78"/>
      <c r="L662" s="78"/>
      <c r="M662" s="78"/>
      <c r="N662" s="78"/>
      <c r="O662" s="78"/>
      <c r="P662" s="78"/>
      <c r="Q662" s="78"/>
      <c r="R662" s="78"/>
      <c r="S662" s="78"/>
      <c r="T662" s="78"/>
      <c r="U662" s="78"/>
      <c r="V662" s="78"/>
      <c r="W662" s="78"/>
      <c r="X662" s="78"/>
      <c r="Y662" s="78"/>
      <c r="Z662" s="78"/>
      <c r="AA662" s="78"/>
      <c r="AB662" s="78"/>
      <c r="AC662" s="78"/>
      <c r="AD662" s="78"/>
    </row>
    <row r="663" spans="1:30" s="115" customFormat="1">
      <c r="A663" s="59" t="s">
        <v>66</v>
      </c>
      <c r="B663" s="14" t="s">
        <v>303</v>
      </c>
      <c r="C663" s="14" t="s">
        <v>18</v>
      </c>
      <c r="D663" s="14" t="s">
        <v>13</v>
      </c>
      <c r="E663" s="14"/>
      <c r="F663" s="14"/>
      <c r="G663" s="14"/>
      <c r="H663" s="14"/>
      <c r="I663" s="27"/>
      <c r="J663" s="97">
        <f t="shared" ref="J663:O663" si="1235">+J664+J743</f>
        <v>22956400</v>
      </c>
      <c r="K663" s="97">
        <f t="shared" si="1235"/>
        <v>20549309</v>
      </c>
      <c r="L663" s="97">
        <f t="shared" si="1235"/>
        <v>20903128.380000003</v>
      </c>
      <c r="M663" s="97">
        <f t="shared" si="1235"/>
        <v>0</v>
      </c>
      <c r="N663" s="97">
        <f t="shared" si="1235"/>
        <v>0</v>
      </c>
      <c r="O663" s="97">
        <f t="shared" si="1235"/>
        <v>0</v>
      </c>
      <c r="P663" s="97">
        <f t="shared" si="1232"/>
        <v>22956400</v>
      </c>
      <c r="Q663" s="97">
        <f t="shared" si="1233"/>
        <v>20549309</v>
      </c>
      <c r="R663" s="97">
        <f t="shared" si="1234"/>
        <v>20903128.380000003</v>
      </c>
      <c r="S663" s="97">
        <f>+S664+S743</f>
        <v>909843.98</v>
      </c>
      <c r="T663" s="97">
        <f>+T664+T743</f>
        <v>0</v>
      </c>
      <c r="U663" s="97">
        <f>+U664+U743</f>
        <v>0</v>
      </c>
      <c r="V663" s="97">
        <f t="shared" ref="V663:X670" si="1236">P663+S663</f>
        <v>23866243.98</v>
      </c>
      <c r="W663" s="97">
        <f t="shared" si="1236"/>
        <v>20549309</v>
      </c>
      <c r="X663" s="97">
        <f t="shared" si="1236"/>
        <v>20903128.380000003</v>
      </c>
      <c r="Y663" s="97">
        <f>+Y664+Y743+Y674</f>
        <v>8282153</v>
      </c>
      <c r="Z663" s="97">
        <f>+Z664+Z743+Z674</f>
        <v>1921764.64</v>
      </c>
      <c r="AA663" s="97">
        <f>+AA664+AA743+AA674</f>
        <v>1845156.85</v>
      </c>
      <c r="AB663" s="97">
        <f t="shared" ref="AB663:AB753" si="1237">V663+Y663</f>
        <v>32148396.98</v>
      </c>
      <c r="AC663" s="97">
        <f t="shared" ref="AC663:AC753" si="1238">W663+Z663</f>
        <v>22471073.640000001</v>
      </c>
      <c r="AD663" s="97">
        <f t="shared" ref="AD663:AD753" si="1239">X663+AA663</f>
        <v>22748285.230000004</v>
      </c>
    </row>
    <row r="664" spans="1:30" ht="26.4">
      <c r="A664" s="265" t="s">
        <v>359</v>
      </c>
      <c r="B664" s="1" t="s">
        <v>303</v>
      </c>
      <c r="C664" s="1" t="s">
        <v>18</v>
      </c>
      <c r="D664" s="1" t="s">
        <v>13</v>
      </c>
      <c r="E664" s="1" t="s">
        <v>277</v>
      </c>
      <c r="F664" s="1" t="s">
        <v>68</v>
      </c>
      <c r="G664" s="1" t="s">
        <v>140</v>
      </c>
      <c r="H664" s="1" t="s">
        <v>141</v>
      </c>
      <c r="I664" s="13"/>
      <c r="J664" s="78">
        <f>J668+J665</f>
        <v>2750000</v>
      </c>
      <c r="K664" s="78">
        <f t="shared" ref="K664:L664" si="1240">K668+K665</f>
        <v>0</v>
      </c>
      <c r="L664" s="78">
        <f t="shared" si="1240"/>
        <v>0</v>
      </c>
      <c r="M664" s="78">
        <f t="shared" ref="M664:O664" si="1241">M668+M665</f>
        <v>0</v>
      </c>
      <c r="N664" s="78">
        <f t="shared" si="1241"/>
        <v>0</v>
      </c>
      <c r="O664" s="78">
        <f t="shared" si="1241"/>
        <v>0</v>
      </c>
      <c r="P664" s="78">
        <f t="shared" si="1232"/>
        <v>2750000</v>
      </c>
      <c r="Q664" s="78">
        <f t="shared" si="1233"/>
        <v>0</v>
      </c>
      <c r="R664" s="78">
        <f t="shared" si="1234"/>
        <v>0</v>
      </c>
      <c r="S664" s="78">
        <f t="shared" ref="S664:U664" si="1242">S668+S665</f>
        <v>15843.98</v>
      </c>
      <c r="T664" s="78">
        <f t="shared" si="1242"/>
        <v>0</v>
      </c>
      <c r="U664" s="78">
        <f t="shared" si="1242"/>
        <v>0</v>
      </c>
      <c r="V664" s="78">
        <f t="shared" si="1236"/>
        <v>2765843.98</v>
      </c>
      <c r="W664" s="78">
        <f t="shared" si="1236"/>
        <v>0</v>
      </c>
      <c r="X664" s="78">
        <f t="shared" si="1236"/>
        <v>0</v>
      </c>
      <c r="Y664" s="78">
        <f>Y668+Y665+Y671</f>
        <v>2040000</v>
      </c>
      <c r="Z664" s="78">
        <f t="shared" ref="Z664:AA664" si="1243">Z668+Z665+Z671</f>
        <v>1921764.64</v>
      </c>
      <c r="AA664" s="78">
        <f t="shared" si="1243"/>
        <v>1845156.85</v>
      </c>
      <c r="AB664" s="78">
        <f t="shared" si="1237"/>
        <v>4805843.9800000004</v>
      </c>
      <c r="AC664" s="78">
        <f t="shared" si="1238"/>
        <v>1921764.64</v>
      </c>
      <c r="AD664" s="78">
        <f t="shared" si="1239"/>
        <v>1845156.85</v>
      </c>
    </row>
    <row r="665" spans="1:30" s="269" customFormat="1">
      <c r="A665" s="286" t="s">
        <v>408</v>
      </c>
      <c r="B665" s="267" t="s">
        <v>303</v>
      </c>
      <c r="C665" s="267" t="s">
        <v>18</v>
      </c>
      <c r="D665" s="267" t="s">
        <v>13</v>
      </c>
      <c r="E665" s="267" t="s">
        <v>277</v>
      </c>
      <c r="F665" s="267" t="s">
        <v>68</v>
      </c>
      <c r="G665" s="267" t="s">
        <v>140</v>
      </c>
      <c r="H665" s="267" t="s">
        <v>409</v>
      </c>
      <c r="I665" s="268"/>
      <c r="J665" s="270">
        <f>J666</f>
        <v>2100000</v>
      </c>
      <c r="K665" s="270">
        <f t="shared" ref="K665:K666" si="1244">K666</f>
        <v>0</v>
      </c>
      <c r="L665" s="270">
        <f t="shared" ref="L665:O666" si="1245">L666</f>
        <v>0</v>
      </c>
      <c r="M665" s="270">
        <f t="shared" si="1245"/>
        <v>0</v>
      </c>
      <c r="N665" s="270">
        <f t="shared" si="1245"/>
        <v>0</v>
      </c>
      <c r="O665" s="270">
        <f t="shared" si="1245"/>
        <v>0</v>
      </c>
      <c r="P665" s="270">
        <f t="shared" si="1232"/>
        <v>2100000</v>
      </c>
      <c r="Q665" s="270">
        <f t="shared" si="1233"/>
        <v>0</v>
      </c>
      <c r="R665" s="270">
        <f t="shared" si="1234"/>
        <v>0</v>
      </c>
      <c r="S665" s="270">
        <f t="shared" ref="S665:U666" si="1246">S666</f>
        <v>15843.98</v>
      </c>
      <c r="T665" s="270">
        <f t="shared" si="1246"/>
        <v>0</v>
      </c>
      <c r="U665" s="270">
        <f t="shared" si="1246"/>
        <v>0</v>
      </c>
      <c r="V665" s="270">
        <f t="shared" si="1236"/>
        <v>2115843.98</v>
      </c>
      <c r="W665" s="270">
        <f t="shared" si="1236"/>
        <v>0</v>
      </c>
      <c r="X665" s="270">
        <f t="shared" si="1236"/>
        <v>0</v>
      </c>
      <c r="Y665" s="270">
        <f t="shared" ref="Y665:AA666" si="1247">Y666</f>
        <v>0</v>
      </c>
      <c r="Z665" s="270">
        <f t="shared" si="1247"/>
        <v>0</v>
      </c>
      <c r="AA665" s="270">
        <f t="shared" si="1247"/>
        <v>0</v>
      </c>
      <c r="AB665" s="270">
        <f t="shared" si="1237"/>
        <v>2115843.98</v>
      </c>
      <c r="AC665" s="270">
        <f t="shared" si="1238"/>
        <v>0</v>
      </c>
      <c r="AD665" s="270">
        <f t="shared" si="1239"/>
        <v>0</v>
      </c>
    </row>
    <row r="666" spans="1:30" s="269" customFormat="1" ht="26.4">
      <c r="A666" s="273" t="s">
        <v>222</v>
      </c>
      <c r="B666" s="267" t="s">
        <v>303</v>
      </c>
      <c r="C666" s="267" t="s">
        <v>18</v>
      </c>
      <c r="D666" s="267" t="s">
        <v>13</v>
      </c>
      <c r="E666" s="267" t="s">
        <v>277</v>
      </c>
      <c r="F666" s="267" t="s">
        <v>68</v>
      </c>
      <c r="G666" s="267" t="s">
        <v>140</v>
      </c>
      <c r="H666" s="267" t="s">
        <v>409</v>
      </c>
      <c r="I666" s="268" t="s">
        <v>92</v>
      </c>
      <c r="J666" s="270">
        <f>J667</f>
        <v>2100000</v>
      </c>
      <c r="K666" s="270">
        <f t="shared" si="1244"/>
        <v>0</v>
      </c>
      <c r="L666" s="270">
        <f t="shared" si="1245"/>
        <v>0</v>
      </c>
      <c r="M666" s="270">
        <f t="shared" si="1245"/>
        <v>0</v>
      </c>
      <c r="N666" s="270">
        <f t="shared" si="1245"/>
        <v>0</v>
      </c>
      <c r="O666" s="270">
        <f t="shared" si="1245"/>
        <v>0</v>
      </c>
      <c r="P666" s="270">
        <f t="shared" si="1232"/>
        <v>2100000</v>
      </c>
      <c r="Q666" s="270">
        <f t="shared" si="1233"/>
        <v>0</v>
      </c>
      <c r="R666" s="270">
        <f t="shared" si="1234"/>
        <v>0</v>
      </c>
      <c r="S666" s="270">
        <f t="shared" si="1246"/>
        <v>15843.98</v>
      </c>
      <c r="T666" s="270">
        <f t="shared" si="1246"/>
        <v>0</v>
      </c>
      <c r="U666" s="270">
        <f t="shared" si="1246"/>
        <v>0</v>
      </c>
      <c r="V666" s="270">
        <f t="shared" si="1236"/>
        <v>2115843.98</v>
      </c>
      <c r="W666" s="270">
        <f t="shared" si="1236"/>
        <v>0</v>
      </c>
      <c r="X666" s="270">
        <f t="shared" si="1236"/>
        <v>0</v>
      </c>
      <c r="Y666" s="270">
        <f t="shared" si="1247"/>
        <v>0</v>
      </c>
      <c r="Z666" s="270">
        <f t="shared" si="1247"/>
        <v>0</v>
      </c>
      <c r="AA666" s="270">
        <f t="shared" si="1247"/>
        <v>0</v>
      </c>
      <c r="AB666" s="270">
        <f t="shared" si="1237"/>
        <v>2115843.98</v>
      </c>
      <c r="AC666" s="270">
        <f t="shared" si="1238"/>
        <v>0</v>
      </c>
      <c r="AD666" s="270">
        <f t="shared" si="1239"/>
        <v>0</v>
      </c>
    </row>
    <row r="667" spans="1:30" s="269" customFormat="1" ht="26.4">
      <c r="A667" s="274" t="s">
        <v>96</v>
      </c>
      <c r="B667" s="267" t="s">
        <v>303</v>
      </c>
      <c r="C667" s="267" t="s">
        <v>18</v>
      </c>
      <c r="D667" s="267" t="s">
        <v>13</v>
      </c>
      <c r="E667" s="267" t="s">
        <v>277</v>
      </c>
      <c r="F667" s="267" t="s">
        <v>68</v>
      </c>
      <c r="G667" s="267" t="s">
        <v>140</v>
      </c>
      <c r="H667" s="267" t="s">
        <v>409</v>
      </c>
      <c r="I667" s="268" t="s">
        <v>93</v>
      </c>
      <c r="J667" s="270">
        <f>J996</f>
        <v>2100000</v>
      </c>
      <c r="K667" s="270">
        <f t="shared" ref="K667:L667" si="1248">K996</f>
        <v>0</v>
      </c>
      <c r="L667" s="270">
        <f t="shared" si="1248"/>
        <v>0</v>
      </c>
      <c r="M667" s="270">
        <f t="shared" ref="M667:O667" si="1249">M996</f>
        <v>0</v>
      </c>
      <c r="N667" s="270">
        <f t="shared" si="1249"/>
        <v>0</v>
      </c>
      <c r="O667" s="270">
        <f t="shared" si="1249"/>
        <v>0</v>
      </c>
      <c r="P667" s="270">
        <f t="shared" si="1232"/>
        <v>2100000</v>
      </c>
      <c r="Q667" s="270">
        <f t="shared" si="1233"/>
        <v>0</v>
      </c>
      <c r="R667" s="270">
        <f t="shared" si="1234"/>
        <v>0</v>
      </c>
      <c r="S667" s="270">
        <f t="shared" ref="S667:U667" si="1250">S996</f>
        <v>15843.98</v>
      </c>
      <c r="T667" s="270">
        <f t="shared" si="1250"/>
        <v>0</v>
      </c>
      <c r="U667" s="270">
        <f t="shared" si="1250"/>
        <v>0</v>
      </c>
      <c r="V667" s="270">
        <f t="shared" si="1236"/>
        <v>2115843.98</v>
      </c>
      <c r="W667" s="270">
        <f t="shared" si="1236"/>
        <v>0</v>
      </c>
      <c r="X667" s="270">
        <f t="shared" si="1236"/>
        <v>0</v>
      </c>
      <c r="Y667" s="270">
        <f t="shared" ref="Y667:AA667" si="1251">Y996</f>
        <v>0</v>
      </c>
      <c r="Z667" s="270">
        <f t="shared" si="1251"/>
        <v>0</v>
      </c>
      <c r="AA667" s="270">
        <f t="shared" si="1251"/>
        <v>0</v>
      </c>
      <c r="AB667" s="270">
        <f t="shared" si="1237"/>
        <v>2115843.98</v>
      </c>
      <c r="AC667" s="270">
        <f t="shared" si="1238"/>
        <v>0</v>
      </c>
      <c r="AD667" s="270">
        <f t="shared" si="1239"/>
        <v>0</v>
      </c>
    </row>
    <row r="668" spans="1:30">
      <c r="A668" s="168" t="s">
        <v>278</v>
      </c>
      <c r="B668" s="1" t="s">
        <v>303</v>
      </c>
      <c r="C668" s="1" t="s">
        <v>18</v>
      </c>
      <c r="D668" s="1" t="s">
        <v>13</v>
      </c>
      <c r="E668" s="1" t="s">
        <v>277</v>
      </c>
      <c r="F668" s="1" t="s">
        <v>68</v>
      </c>
      <c r="G668" s="1" t="s">
        <v>140</v>
      </c>
      <c r="H668" s="1" t="s">
        <v>274</v>
      </c>
      <c r="I668" s="13"/>
      <c r="J668" s="78">
        <f>J669</f>
        <v>650000</v>
      </c>
      <c r="K668" s="78">
        <f t="shared" ref="K668:O669" si="1252">K669</f>
        <v>0</v>
      </c>
      <c r="L668" s="78">
        <f t="shared" si="1252"/>
        <v>0</v>
      </c>
      <c r="M668" s="78">
        <f t="shared" si="1252"/>
        <v>0</v>
      </c>
      <c r="N668" s="78">
        <f t="shared" si="1252"/>
        <v>0</v>
      </c>
      <c r="O668" s="78">
        <f t="shared" si="1252"/>
        <v>0</v>
      </c>
      <c r="P668" s="78">
        <f t="shared" si="1232"/>
        <v>650000</v>
      </c>
      <c r="Q668" s="78">
        <f t="shared" si="1233"/>
        <v>0</v>
      </c>
      <c r="R668" s="78">
        <f t="shared" si="1234"/>
        <v>0</v>
      </c>
      <c r="S668" s="78">
        <f t="shared" ref="S668:U669" si="1253">S669</f>
        <v>0</v>
      </c>
      <c r="T668" s="78">
        <f t="shared" si="1253"/>
        <v>0</v>
      </c>
      <c r="U668" s="78">
        <f t="shared" si="1253"/>
        <v>0</v>
      </c>
      <c r="V668" s="78">
        <f t="shared" si="1236"/>
        <v>650000</v>
      </c>
      <c r="W668" s="78">
        <f t="shared" si="1236"/>
        <v>0</v>
      </c>
      <c r="X668" s="78">
        <f t="shared" si="1236"/>
        <v>0</v>
      </c>
      <c r="Y668" s="78">
        <f t="shared" ref="Y668:AA669" si="1254">Y669</f>
        <v>0</v>
      </c>
      <c r="Z668" s="78">
        <f t="shared" si="1254"/>
        <v>0</v>
      </c>
      <c r="AA668" s="78">
        <f t="shared" si="1254"/>
        <v>0</v>
      </c>
      <c r="AB668" s="78">
        <f t="shared" si="1237"/>
        <v>650000</v>
      </c>
      <c r="AC668" s="78">
        <f t="shared" si="1238"/>
        <v>0</v>
      </c>
      <c r="AD668" s="78">
        <f t="shared" si="1239"/>
        <v>0</v>
      </c>
    </row>
    <row r="669" spans="1:30" ht="26.4">
      <c r="A669" s="169" t="s">
        <v>222</v>
      </c>
      <c r="B669" s="1" t="s">
        <v>303</v>
      </c>
      <c r="C669" s="1" t="s">
        <v>18</v>
      </c>
      <c r="D669" s="1" t="s">
        <v>13</v>
      </c>
      <c r="E669" s="1" t="s">
        <v>277</v>
      </c>
      <c r="F669" s="1" t="s">
        <v>68</v>
      </c>
      <c r="G669" s="1" t="s">
        <v>140</v>
      </c>
      <c r="H669" s="1" t="s">
        <v>274</v>
      </c>
      <c r="I669" s="13" t="s">
        <v>92</v>
      </c>
      <c r="J669" s="78">
        <f>J670</f>
        <v>650000</v>
      </c>
      <c r="K669" s="78">
        <f t="shared" si="1252"/>
        <v>0</v>
      </c>
      <c r="L669" s="78">
        <f t="shared" si="1252"/>
        <v>0</v>
      </c>
      <c r="M669" s="78">
        <f t="shared" si="1252"/>
        <v>0</v>
      </c>
      <c r="N669" s="78">
        <f t="shared" si="1252"/>
        <v>0</v>
      </c>
      <c r="O669" s="78">
        <f t="shared" si="1252"/>
        <v>0</v>
      </c>
      <c r="P669" s="78">
        <f t="shared" si="1232"/>
        <v>650000</v>
      </c>
      <c r="Q669" s="78">
        <f t="shared" si="1233"/>
        <v>0</v>
      </c>
      <c r="R669" s="78">
        <f t="shared" si="1234"/>
        <v>0</v>
      </c>
      <c r="S669" s="78">
        <f t="shared" si="1253"/>
        <v>0</v>
      </c>
      <c r="T669" s="78">
        <f t="shared" si="1253"/>
        <v>0</v>
      </c>
      <c r="U669" s="78">
        <f t="shared" si="1253"/>
        <v>0</v>
      </c>
      <c r="V669" s="78">
        <f t="shared" si="1236"/>
        <v>650000</v>
      </c>
      <c r="W669" s="78">
        <f t="shared" si="1236"/>
        <v>0</v>
      </c>
      <c r="X669" s="78">
        <f t="shared" si="1236"/>
        <v>0</v>
      </c>
      <c r="Y669" s="78">
        <f t="shared" si="1254"/>
        <v>0</v>
      </c>
      <c r="Z669" s="78">
        <f t="shared" si="1254"/>
        <v>0</v>
      </c>
      <c r="AA669" s="78">
        <f t="shared" si="1254"/>
        <v>0</v>
      </c>
      <c r="AB669" s="78">
        <f t="shared" si="1237"/>
        <v>650000</v>
      </c>
      <c r="AC669" s="78">
        <f t="shared" si="1238"/>
        <v>0</v>
      </c>
      <c r="AD669" s="78">
        <f t="shared" si="1239"/>
        <v>0</v>
      </c>
    </row>
    <row r="670" spans="1:30" ht="26.4">
      <c r="A670" s="168" t="s">
        <v>96</v>
      </c>
      <c r="B670" s="1" t="s">
        <v>303</v>
      </c>
      <c r="C670" s="1" t="s">
        <v>18</v>
      </c>
      <c r="D670" s="1" t="s">
        <v>13</v>
      </c>
      <c r="E670" s="1" t="s">
        <v>277</v>
      </c>
      <c r="F670" s="1" t="s">
        <v>68</v>
      </c>
      <c r="G670" s="1" t="s">
        <v>140</v>
      </c>
      <c r="H670" s="1" t="s">
        <v>274</v>
      </c>
      <c r="I670" s="13" t="s">
        <v>93</v>
      </c>
      <c r="J670" s="78">
        <f t="shared" ref="J670:O670" si="1255">J999+J1154</f>
        <v>650000</v>
      </c>
      <c r="K670" s="78">
        <f t="shared" si="1255"/>
        <v>0</v>
      </c>
      <c r="L670" s="78">
        <f t="shared" si="1255"/>
        <v>0</v>
      </c>
      <c r="M670" s="78">
        <f t="shared" si="1255"/>
        <v>0</v>
      </c>
      <c r="N670" s="78">
        <f t="shared" si="1255"/>
        <v>0</v>
      </c>
      <c r="O670" s="78">
        <f t="shared" si="1255"/>
        <v>0</v>
      </c>
      <c r="P670" s="78">
        <f t="shared" si="1232"/>
        <v>650000</v>
      </c>
      <c r="Q670" s="78">
        <f t="shared" si="1233"/>
        <v>0</v>
      </c>
      <c r="R670" s="78">
        <f t="shared" si="1234"/>
        <v>0</v>
      </c>
      <c r="S670" s="78">
        <f>S999+S1154</f>
        <v>0</v>
      </c>
      <c r="T670" s="78">
        <f>T999+T1154</f>
        <v>0</v>
      </c>
      <c r="U670" s="78">
        <f>U999+U1154</f>
        <v>0</v>
      </c>
      <c r="V670" s="78">
        <f t="shared" si="1236"/>
        <v>650000</v>
      </c>
      <c r="W670" s="78">
        <f t="shared" si="1236"/>
        <v>0</v>
      </c>
      <c r="X670" s="78">
        <f t="shared" si="1236"/>
        <v>0</v>
      </c>
      <c r="Y670" s="78">
        <f>Y999+Y1154</f>
        <v>0</v>
      </c>
      <c r="Z670" s="78">
        <f>Z999+Z1154</f>
        <v>0</v>
      </c>
      <c r="AA670" s="78">
        <f>AA999+AA1154</f>
        <v>0</v>
      </c>
      <c r="AB670" s="78">
        <f t="shared" si="1237"/>
        <v>650000</v>
      </c>
      <c r="AC670" s="78">
        <f t="shared" si="1238"/>
        <v>0</v>
      </c>
      <c r="AD670" s="78">
        <f t="shared" si="1239"/>
        <v>0</v>
      </c>
    </row>
    <row r="671" spans="1:30" s="269" customFormat="1">
      <c r="A671" s="286" t="s">
        <v>439</v>
      </c>
      <c r="B671" s="267" t="s">
        <v>303</v>
      </c>
      <c r="C671" s="267" t="s">
        <v>18</v>
      </c>
      <c r="D671" s="267" t="s">
        <v>13</v>
      </c>
      <c r="E671" s="267" t="s">
        <v>277</v>
      </c>
      <c r="F671" s="267" t="s">
        <v>68</v>
      </c>
      <c r="G671" s="267" t="s">
        <v>440</v>
      </c>
      <c r="H671" s="267" t="s">
        <v>438</v>
      </c>
      <c r="I671" s="268"/>
      <c r="J671" s="270"/>
      <c r="K671" s="270"/>
      <c r="L671" s="270"/>
      <c r="M671" s="270"/>
      <c r="N671" s="270"/>
      <c r="O671" s="270"/>
      <c r="P671" s="270"/>
      <c r="Q671" s="270"/>
      <c r="R671" s="270"/>
      <c r="S671" s="270"/>
      <c r="T671" s="270"/>
      <c r="U671" s="270"/>
      <c r="V671" s="270"/>
      <c r="W671" s="270"/>
      <c r="X671" s="270"/>
      <c r="Y671" s="270">
        <f>Y672</f>
        <v>2040000</v>
      </c>
      <c r="Z671" s="270">
        <f t="shared" ref="Z671:Z672" si="1256">Z672</f>
        <v>1921764.64</v>
      </c>
      <c r="AA671" s="270">
        <f t="shared" ref="AA671:AA672" si="1257">AA672</f>
        <v>1845156.85</v>
      </c>
      <c r="AB671" s="270">
        <f t="shared" si="1237"/>
        <v>2040000</v>
      </c>
      <c r="AC671" s="270">
        <f t="shared" si="1238"/>
        <v>1921764.64</v>
      </c>
      <c r="AD671" s="270">
        <f t="shared" si="1239"/>
        <v>1845156.85</v>
      </c>
    </row>
    <row r="672" spans="1:30" s="269" customFormat="1" ht="26.4">
      <c r="A672" s="273" t="s">
        <v>222</v>
      </c>
      <c r="B672" s="267" t="s">
        <v>303</v>
      </c>
      <c r="C672" s="267" t="s">
        <v>18</v>
      </c>
      <c r="D672" s="267" t="s">
        <v>13</v>
      </c>
      <c r="E672" s="267" t="s">
        <v>277</v>
      </c>
      <c r="F672" s="267" t="s">
        <v>68</v>
      </c>
      <c r="G672" s="267" t="s">
        <v>440</v>
      </c>
      <c r="H672" s="267" t="s">
        <v>438</v>
      </c>
      <c r="I672" s="268" t="s">
        <v>92</v>
      </c>
      <c r="J672" s="270"/>
      <c r="K672" s="270"/>
      <c r="L672" s="270"/>
      <c r="M672" s="270"/>
      <c r="N672" s="270"/>
      <c r="O672" s="270"/>
      <c r="P672" s="270"/>
      <c r="Q672" s="270"/>
      <c r="R672" s="270"/>
      <c r="S672" s="270"/>
      <c r="T672" s="270"/>
      <c r="U672" s="270"/>
      <c r="V672" s="270"/>
      <c r="W672" s="270"/>
      <c r="X672" s="270"/>
      <c r="Y672" s="270">
        <f>Y673</f>
        <v>2040000</v>
      </c>
      <c r="Z672" s="270">
        <f t="shared" si="1256"/>
        <v>1921764.64</v>
      </c>
      <c r="AA672" s="270">
        <f t="shared" si="1257"/>
        <v>1845156.85</v>
      </c>
      <c r="AB672" s="270">
        <f t="shared" si="1237"/>
        <v>2040000</v>
      </c>
      <c r="AC672" s="270">
        <f t="shared" si="1238"/>
        <v>1921764.64</v>
      </c>
      <c r="AD672" s="270">
        <f t="shared" si="1239"/>
        <v>1845156.85</v>
      </c>
    </row>
    <row r="673" spans="1:30" s="269" customFormat="1" ht="26.4">
      <c r="A673" s="274" t="s">
        <v>96</v>
      </c>
      <c r="B673" s="267" t="s">
        <v>303</v>
      </c>
      <c r="C673" s="267" t="s">
        <v>18</v>
      </c>
      <c r="D673" s="267" t="s">
        <v>13</v>
      </c>
      <c r="E673" s="267" t="s">
        <v>277</v>
      </c>
      <c r="F673" s="267" t="s">
        <v>68</v>
      </c>
      <c r="G673" s="267" t="s">
        <v>440</v>
      </c>
      <c r="H673" s="267" t="s">
        <v>438</v>
      </c>
      <c r="I673" s="268" t="s">
        <v>93</v>
      </c>
      <c r="J673" s="270"/>
      <c r="K673" s="270"/>
      <c r="L673" s="270"/>
      <c r="M673" s="270"/>
      <c r="N673" s="270"/>
      <c r="O673" s="270"/>
      <c r="P673" s="270"/>
      <c r="Q673" s="270"/>
      <c r="R673" s="270"/>
      <c r="S673" s="270"/>
      <c r="T673" s="270"/>
      <c r="U673" s="270"/>
      <c r="V673" s="270"/>
      <c r="W673" s="270"/>
      <c r="X673" s="270"/>
      <c r="Y673" s="270">
        <f>Y1002+Y1157</f>
        <v>2040000</v>
      </c>
      <c r="Z673" s="270">
        <f>Z1002+Z1157</f>
        <v>1921764.64</v>
      </c>
      <c r="AA673" s="270">
        <f>AA1002+AA1157</f>
        <v>1845156.85</v>
      </c>
      <c r="AB673" s="270">
        <f t="shared" si="1237"/>
        <v>2040000</v>
      </c>
      <c r="AC673" s="270">
        <f t="shared" si="1238"/>
        <v>1921764.64</v>
      </c>
      <c r="AD673" s="270">
        <f t="shared" si="1239"/>
        <v>1845156.85</v>
      </c>
    </row>
    <row r="674" spans="1:30" ht="32.25" customHeight="1">
      <c r="A674" s="74" t="s">
        <v>367</v>
      </c>
      <c r="B674" s="267" t="s">
        <v>303</v>
      </c>
      <c r="C674" s="267" t="s">
        <v>18</v>
      </c>
      <c r="D674" s="267" t="s">
        <v>13</v>
      </c>
      <c r="E674" s="1" t="s">
        <v>365</v>
      </c>
      <c r="F674" s="1" t="s">
        <v>68</v>
      </c>
      <c r="G674" s="1" t="s">
        <v>140</v>
      </c>
      <c r="H674" s="1" t="s">
        <v>141</v>
      </c>
      <c r="I674" s="13"/>
      <c r="J674" s="100"/>
      <c r="K674" s="100"/>
      <c r="L674" s="100"/>
      <c r="M674" s="100"/>
      <c r="N674" s="100"/>
      <c r="O674" s="100"/>
      <c r="P674" s="100"/>
      <c r="Q674" s="100"/>
      <c r="R674" s="100"/>
      <c r="S674" s="100"/>
      <c r="T674" s="100"/>
      <c r="U674" s="100"/>
      <c r="V674" s="100"/>
      <c r="W674" s="100"/>
      <c r="X674" s="100"/>
      <c r="Y674" s="100">
        <f>Y675+Y709</f>
        <v>5461696</v>
      </c>
      <c r="Z674" s="100">
        <f>Z675+Z709</f>
        <v>0</v>
      </c>
      <c r="AA674" s="100">
        <f>AA675+AA709</f>
        <v>0</v>
      </c>
      <c r="AB674" s="100">
        <f t="shared" si="1237"/>
        <v>5461696</v>
      </c>
      <c r="AC674" s="100">
        <f t="shared" si="1238"/>
        <v>0</v>
      </c>
      <c r="AD674" s="100">
        <f t="shared" si="1239"/>
        <v>0</v>
      </c>
    </row>
    <row r="675" spans="1:30" s="269" customFormat="1" ht="26.4">
      <c r="A675" s="348" t="s">
        <v>368</v>
      </c>
      <c r="B675" s="267" t="s">
        <v>303</v>
      </c>
      <c r="C675" s="267" t="s">
        <v>18</v>
      </c>
      <c r="D675" s="267" t="s">
        <v>13</v>
      </c>
      <c r="E675" s="267" t="s">
        <v>365</v>
      </c>
      <c r="F675" s="267" t="s">
        <v>68</v>
      </c>
      <c r="G675" s="267" t="s">
        <v>140</v>
      </c>
      <c r="H675" s="267" t="s">
        <v>366</v>
      </c>
      <c r="I675" s="268"/>
      <c r="J675" s="270">
        <f>J709</f>
        <v>0</v>
      </c>
      <c r="K675" s="270">
        <f t="shared" ref="K675:O675" si="1258">K709</f>
        <v>0</v>
      </c>
      <c r="L675" s="270">
        <f t="shared" si="1258"/>
        <v>0</v>
      </c>
      <c r="M675" s="270">
        <f t="shared" si="1258"/>
        <v>0</v>
      </c>
      <c r="N675" s="270">
        <f t="shared" si="1258"/>
        <v>0</v>
      </c>
      <c r="O675" s="270">
        <f t="shared" si="1258"/>
        <v>0</v>
      </c>
      <c r="P675" s="270">
        <f t="shared" ref="P675" si="1259">J675+M675</f>
        <v>0</v>
      </c>
      <c r="Q675" s="270">
        <f t="shared" ref="Q675" si="1260">K675+N675</f>
        <v>0</v>
      </c>
      <c r="R675" s="270">
        <f t="shared" ref="R675" si="1261">L675+O675</f>
        <v>0</v>
      </c>
      <c r="S675" s="270">
        <f t="shared" ref="S675:U675" si="1262">S709</f>
        <v>0</v>
      </c>
      <c r="T675" s="270">
        <f t="shared" si="1262"/>
        <v>0</v>
      </c>
      <c r="U675" s="270">
        <f t="shared" si="1262"/>
        <v>0</v>
      </c>
      <c r="V675" s="270">
        <f>P675+S675</f>
        <v>0</v>
      </c>
      <c r="W675" s="270">
        <f>Q675+T675</f>
        <v>0</v>
      </c>
      <c r="X675" s="270">
        <f>R675+U675</f>
        <v>0</v>
      </c>
      <c r="Y675" s="270">
        <f>Y676+Y679+Y682+Y685+Y688+Y691+Y694+Y697+Y706+Y700+Y703</f>
        <v>477435</v>
      </c>
      <c r="Z675" s="270">
        <f>Z676+Z679+Z682+Z685+Z688+Z691+Z694+Z697+Z706+Z700+Z703</f>
        <v>0</v>
      </c>
      <c r="AA675" s="270">
        <f>AA676+AA679+AA682+AA685+AA688+AA691+AA694+AA697+AA706+AA700+AA703</f>
        <v>0</v>
      </c>
      <c r="AB675" s="270">
        <f t="shared" si="1237"/>
        <v>477435</v>
      </c>
      <c r="AC675" s="270">
        <f t="shared" si="1238"/>
        <v>0</v>
      </c>
      <c r="AD675" s="270">
        <f t="shared" si="1239"/>
        <v>0</v>
      </c>
    </row>
    <row r="676" spans="1:30" s="269" customFormat="1" ht="26.4">
      <c r="A676" s="300" t="s">
        <v>463</v>
      </c>
      <c r="B676" s="267" t="s">
        <v>303</v>
      </c>
      <c r="C676" s="267" t="s">
        <v>18</v>
      </c>
      <c r="D676" s="267" t="s">
        <v>13</v>
      </c>
      <c r="E676" s="267" t="s">
        <v>365</v>
      </c>
      <c r="F676" s="267" t="s">
        <v>68</v>
      </c>
      <c r="G676" s="267" t="s">
        <v>140</v>
      </c>
      <c r="H676" s="267" t="s">
        <v>487</v>
      </c>
      <c r="I676" s="268"/>
      <c r="J676" s="270"/>
      <c r="K676" s="270"/>
      <c r="L676" s="270"/>
      <c r="M676" s="270"/>
      <c r="N676" s="270"/>
      <c r="O676" s="270"/>
      <c r="P676" s="270"/>
      <c r="Q676" s="270"/>
      <c r="R676" s="270"/>
      <c r="S676" s="270"/>
      <c r="T676" s="270"/>
      <c r="U676" s="270"/>
      <c r="V676" s="270"/>
      <c r="W676" s="270"/>
      <c r="X676" s="270"/>
      <c r="Y676" s="270">
        <f>Y677</f>
        <v>19090</v>
      </c>
      <c r="Z676" s="270">
        <f t="shared" ref="Z676:Z677" si="1263">Z677</f>
        <v>0</v>
      </c>
      <c r="AA676" s="270">
        <f t="shared" ref="AA676:AA677" si="1264">AA677</f>
        <v>0</v>
      </c>
      <c r="AB676" s="349">
        <f t="shared" si="1237"/>
        <v>19090</v>
      </c>
      <c r="AC676" s="349">
        <f t="shared" si="1238"/>
        <v>0</v>
      </c>
      <c r="AD676" s="349">
        <f t="shared" si="1239"/>
        <v>0</v>
      </c>
    </row>
    <row r="677" spans="1:30" s="269" customFormat="1" ht="26.4">
      <c r="A677" s="273" t="s">
        <v>222</v>
      </c>
      <c r="B677" s="267" t="s">
        <v>303</v>
      </c>
      <c r="C677" s="267" t="s">
        <v>18</v>
      </c>
      <c r="D677" s="267" t="s">
        <v>13</v>
      </c>
      <c r="E677" s="267" t="s">
        <v>365</v>
      </c>
      <c r="F677" s="267" t="s">
        <v>68</v>
      </c>
      <c r="G677" s="267" t="s">
        <v>140</v>
      </c>
      <c r="H677" s="267" t="s">
        <v>487</v>
      </c>
      <c r="I677" s="268" t="s">
        <v>92</v>
      </c>
      <c r="J677" s="270"/>
      <c r="K677" s="270"/>
      <c r="L677" s="270"/>
      <c r="M677" s="270"/>
      <c r="N677" s="270"/>
      <c r="O677" s="270"/>
      <c r="P677" s="270"/>
      <c r="Q677" s="270"/>
      <c r="R677" s="270"/>
      <c r="S677" s="270"/>
      <c r="T677" s="270"/>
      <c r="U677" s="270"/>
      <c r="V677" s="270"/>
      <c r="W677" s="270"/>
      <c r="X677" s="270"/>
      <c r="Y677" s="270">
        <f>Y678</f>
        <v>19090</v>
      </c>
      <c r="Z677" s="270">
        <f t="shared" si="1263"/>
        <v>0</v>
      </c>
      <c r="AA677" s="270">
        <f t="shared" si="1264"/>
        <v>0</v>
      </c>
      <c r="AB677" s="349">
        <f t="shared" si="1237"/>
        <v>19090</v>
      </c>
      <c r="AC677" s="349">
        <f t="shared" si="1238"/>
        <v>0</v>
      </c>
      <c r="AD677" s="349">
        <f t="shared" si="1239"/>
        <v>0</v>
      </c>
    </row>
    <row r="678" spans="1:30" s="269" customFormat="1" ht="26.4">
      <c r="A678" s="274" t="s">
        <v>96</v>
      </c>
      <c r="B678" s="267" t="s">
        <v>303</v>
      </c>
      <c r="C678" s="267" t="s">
        <v>18</v>
      </c>
      <c r="D678" s="267" t="s">
        <v>13</v>
      </c>
      <c r="E678" s="267" t="s">
        <v>365</v>
      </c>
      <c r="F678" s="267" t="s">
        <v>68</v>
      </c>
      <c r="G678" s="267" t="s">
        <v>140</v>
      </c>
      <c r="H678" s="267" t="s">
        <v>487</v>
      </c>
      <c r="I678" s="268" t="s">
        <v>93</v>
      </c>
      <c r="J678" s="270"/>
      <c r="K678" s="270"/>
      <c r="L678" s="270"/>
      <c r="M678" s="270"/>
      <c r="N678" s="270"/>
      <c r="O678" s="270"/>
      <c r="P678" s="270"/>
      <c r="Q678" s="270"/>
      <c r="R678" s="270"/>
      <c r="S678" s="270"/>
      <c r="T678" s="270"/>
      <c r="U678" s="270"/>
      <c r="V678" s="270"/>
      <c r="W678" s="270"/>
      <c r="X678" s="270"/>
      <c r="Y678" s="270">
        <f>Y1489</f>
        <v>19090</v>
      </c>
      <c r="Z678" s="270">
        <f t="shared" ref="Z678:AA678" si="1265">Z1489</f>
        <v>0</v>
      </c>
      <c r="AA678" s="270">
        <f t="shared" si="1265"/>
        <v>0</v>
      </c>
      <c r="AB678" s="349">
        <f t="shared" si="1237"/>
        <v>19090</v>
      </c>
      <c r="AC678" s="349">
        <f t="shared" si="1238"/>
        <v>0</v>
      </c>
      <c r="AD678" s="349">
        <f t="shared" si="1239"/>
        <v>0</v>
      </c>
    </row>
    <row r="679" spans="1:30" s="269" customFormat="1" ht="26.4">
      <c r="A679" s="300" t="s">
        <v>464</v>
      </c>
      <c r="B679" s="267" t="s">
        <v>303</v>
      </c>
      <c r="C679" s="267" t="s">
        <v>18</v>
      </c>
      <c r="D679" s="267" t="s">
        <v>13</v>
      </c>
      <c r="E679" s="267" t="s">
        <v>365</v>
      </c>
      <c r="F679" s="267" t="s">
        <v>68</v>
      </c>
      <c r="G679" s="267" t="s">
        <v>140</v>
      </c>
      <c r="H679" s="267" t="s">
        <v>486</v>
      </c>
      <c r="I679" s="268"/>
      <c r="J679" s="270"/>
      <c r="K679" s="270"/>
      <c r="L679" s="270"/>
      <c r="M679" s="270"/>
      <c r="N679" s="270"/>
      <c r="O679" s="270"/>
      <c r="P679" s="270"/>
      <c r="Q679" s="270"/>
      <c r="R679" s="270"/>
      <c r="S679" s="270"/>
      <c r="T679" s="270"/>
      <c r="U679" s="270"/>
      <c r="V679" s="270"/>
      <c r="W679" s="270"/>
      <c r="X679" s="270"/>
      <c r="Y679" s="270">
        <f>Y680</f>
        <v>79762</v>
      </c>
      <c r="Z679" s="270">
        <f t="shared" ref="Z679:Z680" si="1266">Z680</f>
        <v>0</v>
      </c>
      <c r="AA679" s="270">
        <f t="shared" ref="AA679:AA680" si="1267">AA680</f>
        <v>0</v>
      </c>
      <c r="AB679" s="270">
        <f t="shared" si="1237"/>
        <v>79762</v>
      </c>
      <c r="AC679" s="270">
        <f t="shared" si="1238"/>
        <v>0</v>
      </c>
      <c r="AD679" s="270">
        <f t="shared" si="1239"/>
        <v>0</v>
      </c>
    </row>
    <row r="680" spans="1:30" s="269" customFormat="1" ht="26.4">
      <c r="A680" s="273" t="s">
        <v>222</v>
      </c>
      <c r="B680" s="267" t="s">
        <v>303</v>
      </c>
      <c r="C680" s="267" t="s">
        <v>18</v>
      </c>
      <c r="D680" s="267" t="s">
        <v>13</v>
      </c>
      <c r="E680" s="267" t="s">
        <v>365</v>
      </c>
      <c r="F680" s="267" t="s">
        <v>68</v>
      </c>
      <c r="G680" s="267" t="s">
        <v>140</v>
      </c>
      <c r="H680" s="267" t="s">
        <v>486</v>
      </c>
      <c r="I680" s="268" t="s">
        <v>92</v>
      </c>
      <c r="J680" s="270"/>
      <c r="K680" s="270"/>
      <c r="L680" s="270"/>
      <c r="M680" s="270"/>
      <c r="N680" s="270"/>
      <c r="O680" s="270"/>
      <c r="P680" s="270"/>
      <c r="Q680" s="270"/>
      <c r="R680" s="270"/>
      <c r="S680" s="270"/>
      <c r="T680" s="270"/>
      <c r="U680" s="270"/>
      <c r="V680" s="270"/>
      <c r="W680" s="270"/>
      <c r="X680" s="270"/>
      <c r="Y680" s="270">
        <f>Y681</f>
        <v>79762</v>
      </c>
      <c r="Z680" s="270">
        <f t="shared" si="1266"/>
        <v>0</v>
      </c>
      <c r="AA680" s="270">
        <f t="shared" si="1267"/>
        <v>0</v>
      </c>
      <c r="AB680" s="270">
        <f t="shared" si="1237"/>
        <v>79762</v>
      </c>
      <c r="AC680" s="270">
        <f t="shared" si="1238"/>
        <v>0</v>
      </c>
      <c r="AD680" s="270">
        <f t="shared" si="1239"/>
        <v>0</v>
      </c>
    </row>
    <row r="681" spans="1:30" s="269" customFormat="1" ht="26.4">
      <c r="A681" s="274" t="s">
        <v>96</v>
      </c>
      <c r="B681" s="267" t="s">
        <v>303</v>
      </c>
      <c r="C681" s="267" t="s">
        <v>18</v>
      </c>
      <c r="D681" s="267" t="s">
        <v>13</v>
      </c>
      <c r="E681" s="267" t="s">
        <v>365</v>
      </c>
      <c r="F681" s="267" t="s">
        <v>68</v>
      </c>
      <c r="G681" s="267" t="s">
        <v>140</v>
      </c>
      <c r="H681" s="267" t="s">
        <v>486</v>
      </c>
      <c r="I681" s="268" t="s">
        <v>93</v>
      </c>
      <c r="J681" s="270"/>
      <c r="K681" s="270"/>
      <c r="L681" s="270"/>
      <c r="M681" s="270"/>
      <c r="N681" s="270"/>
      <c r="O681" s="270"/>
      <c r="P681" s="270"/>
      <c r="Q681" s="270"/>
      <c r="R681" s="270"/>
      <c r="S681" s="270"/>
      <c r="T681" s="270"/>
      <c r="U681" s="270"/>
      <c r="V681" s="270"/>
      <c r="W681" s="270"/>
      <c r="X681" s="270"/>
      <c r="Y681" s="270">
        <f>Y1274</f>
        <v>79762</v>
      </c>
      <c r="Z681" s="270">
        <f t="shared" ref="Z681:AA681" si="1268">Z1274</f>
        <v>0</v>
      </c>
      <c r="AA681" s="270">
        <f t="shared" si="1268"/>
        <v>0</v>
      </c>
      <c r="AB681" s="270">
        <f t="shared" si="1237"/>
        <v>79762</v>
      </c>
      <c r="AC681" s="270">
        <f t="shared" si="1238"/>
        <v>0</v>
      </c>
      <c r="AD681" s="270">
        <f t="shared" si="1239"/>
        <v>0</v>
      </c>
    </row>
    <row r="682" spans="1:30" s="269" customFormat="1">
      <c r="A682" s="300" t="s">
        <v>465</v>
      </c>
      <c r="B682" s="267" t="s">
        <v>303</v>
      </c>
      <c r="C682" s="267" t="s">
        <v>18</v>
      </c>
      <c r="D682" s="267" t="s">
        <v>13</v>
      </c>
      <c r="E682" s="267" t="s">
        <v>365</v>
      </c>
      <c r="F682" s="267" t="s">
        <v>68</v>
      </c>
      <c r="G682" s="267" t="s">
        <v>140</v>
      </c>
      <c r="H682" s="267" t="s">
        <v>476</v>
      </c>
      <c r="I682" s="268"/>
      <c r="J682" s="270"/>
      <c r="K682" s="270"/>
      <c r="L682" s="270"/>
      <c r="M682" s="270"/>
      <c r="N682" s="270"/>
      <c r="O682" s="270"/>
      <c r="P682" s="270"/>
      <c r="Q682" s="270"/>
      <c r="R682" s="270"/>
      <c r="S682" s="270"/>
      <c r="T682" s="270"/>
      <c r="U682" s="270"/>
      <c r="V682" s="270"/>
      <c r="W682" s="270"/>
      <c r="X682" s="270"/>
      <c r="Y682" s="270">
        <f>Y683</f>
        <v>115370</v>
      </c>
      <c r="Z682" s="270">
        <f t="shared" ref="Z682:Z683" si="1269">Z683</f>
        <v>0</v>
      </c>
      <c r="AA682" s="270">
        <f t="shared" ref="AA682:AA683" si="1270">AA683</f>
        <v>0</v>
      </c>
      <c r="AB682" s="270">
        <f t="shared" si="1237"/>
        <v>115370</v>
      </c>
      <c r="AC682" s="270">
        <f t="shared" si="1238"/>
        <v>0</v>
      </c>
      <c r="AD682" s="270">
        <f t="shared" si="1239"/>
        <v>0</v>
      </c>
    </row>
    <row r="683" spans="1:30" s="269" customFormat="1" ht="26.4">
      <c r="A683" s="273" t="s">
        <v>222</v>
      </c>
      <c r="B683" s="267" t="s">
        <v>303</v>
      </c>
      <c r="C683" s="267" t="s">
        <v>18</v>
      </c>
      <c r="D683" s="267" t="s">
        <v>13</v>
      </c>
      <c r="E683" s="267" t="s">
        <v>365</v>
      </c>
      <c r="F683" s="267" t="s">
        <v>68</v>
      </c>
      <c r="G683" s="267" t="s">
        <v>140</v>
      </c>
      <c r="H683" s="267" t="s">
        <v>476</v>
      </c>
      <c r="I683" s="268" t="s">
        <v>92</v>
      </c>
      <c r="J683" s="270"/>
      <c r="K683" s="270"/>
      <c r="L683" s="270"/>
      <c r="M683" s="270"/>
      <c r="N683" s="270"/>
      <c r="O683" s="270"/>
      <c r="P683" s="270"/>
      <c r="Q683" s="270"/>
      <c r="R683" s="270"/>
      <c r="S683" s="270"/>
      <c r="T683" s="270"/>
      <c r="U683" s="270"/>
      <c r="V683" s="270"/>
      <c r="W683" s="270"/>
      <c r="X683" s="270"/>
      <c r="Y683" s="270">
        <f>Y684</f>
        <v>115370</v>
      </c>
      <c r="Z683" s="270">
        <f t="shared" si="1269"/>
        <v>0</v>
      </c>
      <c r="AA683" s="270">
        <f t="shared" si="1270"/>
        <v>0</v>
      </c>
      <c r="AB683" s="270">
        <f t="shared" si="1237"/>
        <v>115370</v>
      </c>
      <c r="AC683" s="270">
        <f t="shared" si="1238"/>
        <v>0</v>
      </c>
      <c r="AD683" s="270">
        <f t="shared" si="1239"/>
        <v>0</v>
      </c>
    </row>
    <row r="684" spans="1:30" s="269" customFormat="1" ht="26.4">
      <c r="A684" s="274" t="s">
        <v>96</v>
      </c>
      <c r="B684" s="267" t="s">
        <v>303</v>
      </c>
      <c r="C684" s="267" t="s">
        <v>18</v>
      </c>
      <c r="D684" s="267" t="s">
        <v>13</v>
      </c>
      <c r="E684" s="267" t="s">
        <v>365</v>
      </c>
      <c r="F684" s="267" t="s">
        <v>68</v>
      </c>
      <c r="G684" s="267" t="s">
        <v>140</v>
      </c>
      <c r="H684" s="267" t="s">
        <v>476</v>
      </c>
      <c r="I684" s="268" t="s">
        <v>93</v>
      </c>
      <c r="J684" s="270"/>
      <c r="K684" s="270"/>
      <c r="L684" s="270"/>
      <c r="M684" s="270"/>
      <c r="N684" s="270"/>
      <c r="O684" s="270"/>
      <c r="P684" s="270"/>
      <c r="Q684" s="270"/>
      <c r="R684" s="270"/>
      <c r="S684" s="270"/>
      <c r="T684" s="270"/>
      <c r="U684" s="270"/>
      <c r="V684" s="270"/>
      <c r="W684" s="270"/>
      <c r="X684" s="270"/>
      <c r="Y684" s="270">
        <f>Y1007</f>
        <v>115370</v>
      </c>
      <c r="Z684" s="270">
        <f t="shared" ref="Z684:AA684" si="1271">Z1007</f>
        <v>0</v>
      </c>
      <c r="AA684" s="270">
        <f t="shared" si="1271"/>
        <v>0</v>
      </c>
      <c r="AB684" s="270">
        <f t="shared" si="1237"/>
        <v>115370</v>
      </c>
      <c r="AC684" s="270">
        <f t="shared" si="1238"/>
        <v>0</v>
      </c>
      <c r="AD684" s="270">
        <f t="shared" si="1239"/>
        <v>0</v>
      </c>
    </row>
    <row r="685" spans="1:30" s="269" customFormat="1" ht="26.4">
      <c r="A685" s="300" t="s">
        <v>466</v>
      </c>
      <c r="B685" s="267" t="s">
        <v>303</v>
      </c>
      <c r="C685" s="267" t="s">
        <v>18</v>
      </c>
      <c r="D685" s="267" t="s">
        <v>13</v>
      </c>
      <c r="E685" s="267" t="s">
        <v>365</v>
      </c>
      <c r="F685" s="267" t="s">
        <v>68</v>
      </c>
      <c r="G685" s="267" t="s">
        <v>140</v>
      </c>
      <c r="H685" s="267" t="s">
        <v>477</v>
      </c>
      <c r="I685" s="268"/>
      <c r="J685" s="270"/>
      <c r="K685" s="270"/>
      <c r="L685" s="270"/>
      <c r="M685" s="270"/>
      <c r="N685" s="270"/>
      <c r="O685" s="270"/>
      <c r="P685" s="270"/>
      <c r="Q685" s="270"/>
      <c r="R685" s="270"/>
      <c r="S685" s="270"/>
      <c r="T685" s="270"/>
      <c r="U685" s="270"/>
      <c r="V685" s="270"/>
      <c r="W685" s="270"/>
      <c r="X685" s="270"/>
      <c r="Y685" s="270">
        <f>Y686</f>
        <v>129922</v>
      </c>
      <c r="Z685" s="270">
        <f t="shared" ref="Z685:Z686" si="1272">Z686</f>
        <v>0</v>
      </c>
      <c r="AA685" s="270">
        <f t="shared" ref="AA685:AA686" si="1273">AA686</f>
        <v>0</v>
      </c>
      <c r="AB685" s="270">
        <f t="shared" si="1237"/>
        <v>129922</v>
      </c>
      <c r="AC685" s="270">
        <f t="shared" si="1238"/>
        <v>0</v>
      </c>
      <c r="AD685" s="270">
        <f t="shared" si="1239"/>
        <v>0</v>
      </c>
    </row>
    <row r="686" spans="1:30" s="269" customFormat="1" ht="26.4">
      <c r="A686" s="273" t="s">
        <v>222</v>
      </c>
      <c r="B686" s="267" t="s">
        <v>303</v>
      </c>
      <c r="C686" s="267" t="s">
        <v>18</v>
      </c>
      <c r="D686" s="267" t="s">
        <v>13</v>
      </c>
      <c r="E686" s="267" t="s">
        <v>365</v>
      </c>
      <c r="F686" s="267" t="s">
        <v>68</v>
      </c>
      <c r="G686" s="267" t="s">
        <v>140</v>
      </c>
      <c r="H686" s="267" t="s">
        <v>477</v>
      </c>
      <c r="I686" s="268" t="s">
        <v>92</v>
      </c>
      <c r="J686" s="270"/>
      <c r="K686" s="270"/>
      <c r="L686" s="270"/>
      <c r="M686" s="270"/>
      <c r="N686" s="270"/>
      <c r="O686" s="270"/>
      <c r="P686" s="270"/>
      <c r="Q686" s="270"/>
      <c r="R686" s="270"/>
      <c r="S686" s="270"/>
      <c r="T686" s="270"/>
      <c r="U686" s="270"/>
      <c r="V686" s="270"/>
      <c r="W686" s="270"/>
      <c r="X686" s="270"/>
      <c r="Y686" s="270">
        <f>Y687</f>
        <v>129922</v>
      </c>
      <c r="Z686" s="270">
        <f t="shared" si="1272"/>
        <v>0</v>
      </c>
      <c r="AA686" s="270">
        <f t="shared" si="1273"/>
        <v>0</v>
      </c>
      <c r="AB686" s="270">
        <f t="shared" si="1237"/>
        <v>129922</v>
      </c>
      <c r="AC686" s="270">
        <f t="shared" si="1238"/>
        <v>0</v>
      </c>
      <c r="AD686" s="270">
        <f t="shared" si="1239"/>
        <v>0</v>
      </c>
    </row>
    <row r="687" spans="1:30" s="269" customFormat="1" ht="26.4">
      <c r="A687" s="274" t="s">
        <v>96</v>
      </c>
      <c r="B687" s="267" t="s">
        <v>303</v>
      </c>
      <c r="C687" s="267" t="s">
        <v>18</v>
      </c>
      <c r="D687" s="267" t="s">
        <v>13</v>
      </c>
      <c r="E687" s="267" t="s">
        <v>365</v>
      </c>
      <c r="F687" s="267" t="s">
        <v>68</v>
      </c>
      <c r="G687" s="267" t="s">
        <v>140</v>
      </c>
      <c r="H687" s="267" t="s">
        <v>477</v>
      </c>
      <c r="I687" s="268" t="s">
        <v>93</v>
      </c>
      <c r="J687" s="270"/>
      <c r="K687" s="270"/>
      <c r="L687" s="270"/>
      <c r="M687" s="270"/>
      <c r="N687" s="270"/>
      <c r="O687" s="270"/>
      <c r="P687" s="270"/>
      <c r="Q687" s="270"/>
      <c r="R687" s="270"/>
      <c r="S687" s="270"/>
      <c r="T687" s="270"/>
      <c r="U687" s="270"/>
      <c r="V687" s="270"/>
      <c r="W687" s="270"/>
      <c r="X687" s="270"/>
      <c r="Y687" s="270">
        <f>Y1010</f>
        <v>129922</v>
      </c>
      <c r="Z687" s="270">
        <f t="shared" ref="Z687:AA687" si="1274">Z1010</f>
        <v>0</v>
      </c>
      <c r="AA687" s="270">
        <f t="shared" si="1274"/>
        <v>0</v>
      </c>
      <c r="AB687" s="270">
        <f t="shared" si="1237"/>
        <v>129922</v>
      </c>
      <c r="AC687" s="270">
        <f t="shared" si="1238"/>
        <v>0</v>
      </c>
      <c r="AD687" s="270">
        <f t="shared" si="1239"/>
        <v>0</v>
      </c>
    </row>
    <row r="688" spans="1:30" s="269" customFormat="1" ht="26.4">
      <c r="A688" s="300" t="s">
        <v>467</v>
      </c>
      <c r="B688" s="267" t="s">
        <v>303</v>
      </c>
      <c r="C688" s="267" t="s">
        <v>18</v>
      </c>
      <c r="D688" s="267" t="s">
        <v>13</v>
      </c>
      <c r="E688" s="267" t="s">
        <v>365</v>
      </c>
      <c r="F688" s="267" t="s">
        <v>68</v>
      </c>
      <c r="G688" s="267" t="s">
        <v>140</v>
      </c>
      <c r="H688" s="267" t="s">
        <v>478</v>
      </c>
      <c r="I688" s="268"/>
      <c r="J688" s="270"/>
      <c r="K688" s="270"/>
      <c r="L688" s="270"/>
      <c r="M688" s="270"/>
      <c r="N688" s="270"/>
      <c r="O688" s="270"/>
      <c r="P688" s="270"/>
      <c r="Q688" s="270"/>
      <c r="R688" s="270"/>
      <c r="S688" s="270"/>
      <c r="T688" s="270"/>
      <c r="U688" s="270"/>
      <c r="V688" s="270"/>
      <c r="W688" s="270"/>
      <c r="X688" s="270"/>
      <c r="Y688" s="270">
        <f>Y689</f>
        <v>52020</v>
      </c>
      <c r="Z688" s="270">
        <f t="shared" ref="Z688:Z689" si="1275">Z689</f>
        <v>0</v>
      </c>
      <c r="AA688" s="270">
        <f t="shared" ref="AA688:AA689" si="1276">AA689</f>
        <v>0</v>
      </c>
      <c r="AB688" s="270">
        <f t="shared" si="1237"/>
        <v>52020</v>
      </c>
      <c r="AC688" s="270">
        <f t="shared" si="1238"/>
        <v>0</v>
      </c>
      <c r="AD688" s="270">
        <f t="shared" si="1239"/>
        <v>0</v>
      </c>
    </row>
    <row r="689" spans="1:30" s="269" customFormat="1" ht="26.4">
      <c r="A689" s="273" t="s">
        <v>222</v>
      </c>
      <c r="B689" s="267" t="s">
        <v>303</v>
      </c>
      <c r="C689" s="267" t="s">
        <v>18</v>
      </c>
      <c r="D689" s="267" t="s">
        <v>13</v>
      </c>
      <c r="E689" s="267" t="s">
        <v>365</v>
      </c>
      <c r="F689" s="267" t="s">
        <v>68</v>
      </c>
      <c r="G689" s="267" t="s">
        <v>140</v>
      </c>
      <c r="H689" s="267" t="s">
        <v>478</v>
      </c>
      <c r="I689" s="268" t="s">
        <v>92</v>
      </c>
      <c r="J689" s="270"/>
      <c r="K689" s="270"/>
      <c r="L689" s="270"/>
      <c r="M689" s="270"/>
      <c r="N689" s="270"/>
      <c r="O689" s="270"/>
      <c r="P689" s="270"/>
      <c r="Q689" s="270"/>
      <c r="R689" s="270"/>
      <c r="S689" s="270"/>
      <c r="T689" s="270"/>
      <c r="U689" s="270"/>
      <c r="V689" s="270"/>
      <c r="W689" s="270"/>
      <c r="X689" s="270"/>
      <c r="Y689" s="270">
        <f>Y690</f>
        <v>52020</v>
      </c>
      <c r="Z689" s="270">
        <f t="shared" si="1275"/>
        <v>0</v>
      </c>
      <c r="AA689" s="270">
        <f t="shared" si="1276"/>
        <v>0</v>
      </c>
      <c r="AB689" s="270">
        <f t="shared" si="1237"/>
        <v>52020</v>
      </c>
      <c r="AC689" s="270">
        <f t="shared" si="1238"/>
        <v>0</v>
      </c>
      <c r="AD689" s="270">
        <f t="shared" si="1239"/>
        <v>0</v>
      </c>
    </row>
    <row r="690" spans="1:30" s="269" customFormat="1" ht="26.4">
      <c r="A690" s="274" t="s">
        <v>96</v>
      </c>
      <c r="B690" s="267" t="s">
        <v>303</v>
      </c>
      <c r="C690" s="267" t="s">
        <v>18</v>
      </c>
      <c r="D690" s="267" t="s">
        <v>13</v>
      </c>
      <c r="E690" s="267" t="s">
        <v>365</v>
      </c>
      <c r="F690" s="267" t="s">
        <v>68</v>
      </c>
      <c r="G690" s="267" t="s">
        <v>140</v>
      </c>
      <c r="H690" s="267" t="s">
        <v>478</v>
      </c>
      <c r="I690" s="268" t="s">
        <v>93</v>
      </c>
      <c r="J690" s="270"/>
      <c r="K690" s="270"/>
      <c r="L690" s="270"/>
      <c r="M690" s="270"/>
      <c r="N690" s="270"/>
      <c r="O690" s="270"/>
      <c r="P690" s="270"/>
      <c r="Q690" s="270"/>
      <c r="R690" s="270"/>
      <c r="S690" s="270"/>
      <c r="T690" s="270"/>
      <c r="U690" s="270"/>
      <c r="V690" s="270"/>
      <c r="W690" s="270"/>
      <c r="X690" s="270"/>
      <c r="Y690" s="270">
        <f>Y1013</f>
        <v>52020</v>
      </c>
      <c r="Z690" s="270">
        <f t="shared" ref="Z690:AA690" si="1277">Z1013</f>
        <v>0</v>
      </c>
      <c r="AA690" s="270">
        <f t="shared" si="1277"/>
        <v>0</v>
      </c>
      <c r="AB690" s="270">
        <f t="shared" si="1237"/>
        <v>52020</v>
      </c>
      <c r="AC690" s="270">
        <f t="shared" si="1238"/>
        <v>0</v>
      </c>
      <c r="AD690" s="270">
        <f t="shared" si="1239"/>
        <v>0</v>
      </c>
    </row>
    <row r="691" spans="1:30" s="269" customFormat="1">
      <c r="A691" s="300" t="s">
        <v>468</v>
      </c>
      <c r="B691" s="267" t="s">
        <v>303</v>
      </c>
      <c r="C691" s="267" t="s">
        <v>18</v>
      </c>
      <c r="D691" s="267" t="s">
        <v>13</v>
      </c>
      <c r="E691" s="267" t="s">
        <v>365</v>
      </c>
      <c r="F691" s="267" t="s">
        <v>68</v>
      </c>
      <c r="G691" s="267" t="s">
        <v>140</v>
      </c>
      <c r="H691" s="267" t="s">
        <v>490</v>
      </c>
      <c r="I691" s="268"/>
      <c r="J691" s="270"/>
      <c r="K691" s="270"/>
      <c r="L691" s="270"/>
      <c r="M691" s="270"/>
      <c r="N691" s="270"/>
      <c r="O691" s="270"/>
      <c r="P691" s="270"/>
      <c r="Q691" s="270"/>
      <c r="R691" s="270"/>
      <c r="S691" s="270"/>
      <c r="T691" s="270"/>
      <c r="U691" s="270"/>
      <c r="V691" s="270"/>
      <c r="W691" s="270"/>
      <c r="X691" s="270"/>
      <c r="Y691" s="270">
        <f>Y692</f>
        <v>14962</v>
      </c>
      <c r="Z691" s="270">
        <f t="shared" ref="Z691:Z692" si="1278">Z692</f>
        <v>0</v>
      </c>
      <c r="AA691" s="270">
        <f t="shared" ref="AA691:AA692" si="1279">AA692</f>
        <v>0</v>
      </c>
      <c r="AB691" s="270">
        <f t="shared" si="1237"/>
        <v>14962</v>
      </c>
      <c r="AC691" s="270">
        <f t="shared" si="1238"/>
        <v>0</v>
      </c>
      <c r="AD691" s="270">
        <f t="shared" si="1239"/>
        <v>0</v>
      </c>
    </row>
    <row r="692" spans="1:30" s="269" customFormat="1" ht="26.4">
      <c r="A692" s="273" t="s">
        <v>222</v>
      </c>
      <c r="B692" s="267" t="s">
        <v>303</v>
      </c>
      <c r="C692" s="267" t="s">
        <v>18</v>
      </c>
      <c r="D692" s="267" t="s">
        <v>13</v>
      </c>
      <c r="E692" s="267" t="s">
        <v>365</v>
      </c>
      <c r="F692" s="267" t="s">
        <v>68</v>
      </c>
      <c r="G692" s="267" t="s">
        <v>140</v>
      </c>
      <c r="H692" s="267" t="s">
        <v>490</v>
      </c>
      <c r="I692" s="268" t="s">
        <v>92</v>
      </c>
      <c r="J692" s="270"/>
      <c r="K692" s="270"/>
      <c r="L692" s="270"/>
      <c r="M692" s="270"/>
      <c r="N692" s="270"/>
      <c r="O692" s="270"/>
      <c r="P692" s="270"/>
      <c r="Q692" s="270"/>
      <c r="R692" s="270"/>
      <c r="S692" s="270"/>
      <c r="T692" s="270"/>
      <c r="U692" s="270"/>
      <c r="V692" s="270"/>
      <c r="W692" s="270"/>
      <c r="X692" s="270"/>
      <c r="Y692" s="270">
        <f>Y693</f>
        <v>14962</v>
      </c>
      <c r="Z692" s="270">
        <f t="shared" si="1278"/>
        <v>0</v>
      </c>
      <c r="AA692" s="270">
        <f t="shared" si="1279"/>
        <v>0</v>
      </c>
      <c r="AB692" s="270">
        <f t="shared" si="1237"/>
        <v>14962</v>
      </c>
      <c r="AC692" s="270">
        <f t="shared" si="1238"/>
        <v>0</v>
      </c>
      <c r="AD692" s="270">
        <f t="shared" si="1239"/>
        <v>0</v>
      </c>
    </row>
    <row r="693" spans="1:30" s="269" customFormat="1" ht="26.4">
      <c r="A693" s="274" t="s">
        <v>96</v>
      </c>
      <c r="B693" s="267" t="s">
        <v>303</v>
      </c>
      <c r="C693" s="267" t="s">
        <v>18</v>
      </c>
      <c r="D693" s="267" t="s">
        <v>13</v>
      </c>
      <c r="E693" s="267" t="s">
        <v>365</v>
      </c>
      <c r="F693" s="267" t="s">
        <v>68</v>
      </c>
      <c r="G693" s="267" t="s">
        <v>140</v>
      </c>
      <c r="H693" s="267" t="s">
        <v>490</v>
      </c>
      <c r="I693" s="268" t="s">
        <v>93</v>
      </c>
      <c r="J693" s="270"/>
      <c r="K693" s="270"/>
      <c r="L693" s="270"/>
      <c r="M693" s="270"/>
      <c r="N693" s="270"/>
      <c r="O693" s="270"/>
      <c r="P693" s="270"/>
      <c r="Q693" s="270"/>
      <c r="R693" s="270"/>
      <c r="S693" s="270"/>
      <c r="T693" s="270"/>
      <c r="U693" s="270"/>
      <c r="V693" s="270"/>
      <c r="W693" s="270"/>
      <c r="X693" s="270"/>
      <c r="Y693" s="270">
        <f>Y1337</f>
        <v>14962</v>
      </c>
      <c r="Z693" s="270">
        <f t="shared" ref="Z693:AA693" si="1280">Z1337</f>
        <v>0</v>
      </c>
      <c r="AA693" s="270">
        <f t="shared" si="1280"/>
        <v>0</v>
      </c>
      <c r="AB693" s="270">
        <f t="shared" si="1237"/>
        <v>14962</v>
      </c>
      <c r="AC693" s="270">
        <f t="shared" si="1238"/>
        <v>0</v>
      </c>
      <c r="AD693" s="270">
        <f t="shared" si="1239"/>
        <v>0</v>
      </c>
    </row>
    <row r="694" spans="1:30" s="269" customFormat="1" ht="26.4">
      <c r="A694" s="300" t="s">
        <v>469</v>
      </c>
      <c r="B694" s="267" t="s">
        <v>303</v>
      </c>
      <c r="C694" s="267" t="s">
        <v>18</v>
      </c>
      <c r="D694" s="267" t="s">
        <v>13</v>
      </c>
      <c r="E694" s="267" t="s">
        <v>365</v>
      </c>
      <c r="F694" s="267" t="s">
        <v>68</v>
      </c>
      <c r="G694" s="267" t="s">
        <v>140</v>
      </c>
      <c r="H694" s="267" t="s">
        <v>491</v>
      </c>
      <c r="I694" s="268"/>
      <c r="J694" s="270"/>
      <c r="K694" s="270"/>
      <c r="L694" s="270"/>
      <c r="M694" s="270"/>
      <c r="N694" s="270"/>
      <c r="O694" s="270"/>
      <c r="P694" s="270"/>
      <c r="Q694" s="270"/>
      <c r="R694" s="270"/>
      <c r="S694" s="270"/>
      <c r="T694" s="270"/>
      <c r="U694" s="270"/>
      <c r="V694" s="270"/>
      <c r="W694" s="270"/>
      <c r="X694" s="270"/>
      <c r="Y694" s="270">
        <f>Y695</f>
        <v>15432</v>
      </c>
      <c r="Z694" s="270">
        <f t="shared" ref="Z694:Z695" si="1281">Z695</f>
        <v>0</v>
      </c>
      <c r="AA694" s="270">
        <f t="shared" ref="AA694:AA695" si="1282">AA695</f>
        <v>0</v>
      </c>
      <c r="AB694" s="270">
        <f t="shared" si="1237"/>
        <v>15432</v>
      </c>
      <c r="AC694" s="270">
        <f t="shared" si="1238"/>
        <v>0</v>
      </c>
      <c r="AD694" s="270">
        <f t="shared" si="1239"/>
        <v>0</v>
      </c>
    </row>
    <row r="695" spans="1:30" s="269" customFormat="1" ht="26.4">
      <c r="A695" s="273" t="s">
        <v>222</v>
      </c>
      <c r="B695" s="267" t="s">
        <v>303</v>
      </c>
      <c r="C695" s="267" t="s">
        <v>18</v>
      </c>
      <c r="D695" s="267" t="s">
        <v>13</v>
      </c>
      <c r="E695" s="267" t="s">
        <v>365</v>
      </c>
      <c r="F695" s="267" t="s">
        <v>68</v>
      </c>
      <c r="G695" s="267" t="s">
        <v>140</v>
      </c>
      <c r="H695" s="267" t="s">
        <v>491</v>
      </c>
      <c r="I695" s="268" t="s">
        <v>92</v>
      </c>
      <c r="J695" s="270"/>
      <c r="K695" s="270"/>
      <c r="L695" s="270"/>
      <c r="M695" s="270"/>
      <c r="N695" s="270"/>
      <c r="O695" s="270"/>
      <c r="P695" s="270"/>
      <c r="Q695" s="270"/>
      <c r="R695" s="270"/>
      <c r="S695" s="270"/>
      <c r="T695" s="270"/>
      <c r="U695" s="270"/>
      <c r="V695" s="270"/>
      <c r="W695" s="270"/>
      <c r="X695" s="270"/>
      <c r="Y695" s="270">
        <f>Y696</f>
        <v>15432</v>
      </c>
      <c r="Z695" s="270">
        <f t="shared" si="1281"/>
        <v>0</v>
      </c>
      <c r="AA695" s="270">
        <f t="shared" si="1282"/>
        <v>0</v>
      </c>
      <c r="AB695" s="270">
        <f t="shared" si="1237"/>
        <v>15432</v>
      </c>
      <c r="AC695" s="270">
        <f t="shared" si="1238"/>
        <v>0</v>
      </c>
      <c r="AD695" s="270">
        <f t="shared" si="1239"/>
        <v>0</v>
      </c>
    </row>
    <row r="696" spans="1:30" s="269" customFormat="1" ht="26.4">
      <c r="A696" s="274" t="s">
        <v>96</v>
      </c>
      <c r="B696" s="267" t="s">
        <v>303</v>
      </c>
      <c r="C696" s="267" t="s">
        <v>18</v>
      </c>
      <c r="D696" s="267" t="s">
        <v>13</v>
      </c>
      <c r="E696" s="267" t="s">
        <v>365</v>
      </c>
      <c r="F696" s="267" t="s">
        <v>68</v>
      </c>
      <c r="G696" s="267" t="s">
        <v>140</v>
      </c>
      <c r="H696" s="267" t="s">
        <v>491</v>
      </c>
      <c r="I696" s="268" t="s">
        <v>93</v>
      </c>
      <c r="J696" s="270"/>
      <c r="K696" s="270"/>
      <c r="L696" s="270"/>
      <c r="M696" s="270"/>
      <c r="N696" s="270"/>
      <c r="O696" s="270"/>
      <c r="P696" s="270"/>
      <c r="Q696" s="270"/>
      <c r="R696" s="270"/>
      <c r="S696" s="270"/>
      <c r="T696" s="270"/>
      <c r="U696" s="270"/>
      <c r="V696" s="270"/>
      <c r="W696" s="270"/>
      <c r="X696" s="270"/>
      <c r="Y696" s="270">
        <f>Y1338</f>
        <v>15432</v>
      </c>
      <c r="Z696" s="270">
        <f t="shared" ref="Z696:AA696" si="1283">Z1338</f>
        <v>0</v>
      </c>
      <c r="AA696" s="270">
        <f t="shared" si="1283"/>
        <v>0</v>
      </c>
      <c r="AB696" s="270">
        <f t="shared" si="1237"/>
        <v>15432</v>
      </c>
      <c r="AC696" s="270">
        <f t="shared" si="1238"/>
        <v>0</v>
      </c>
      <c r="AD696" s="270">
        <f t="shared" si="1239"/>
        <v>0</v>
      </c>
    </row>
    <row r="697" spans="1:30" s="269" customFormat="1">
      <c r="A697" s="300" t="s">
        <v>471</v>
      </c>
      <c r="B697" s="267" t="s">
        <v>303</v>
      </c>
      <c r="C697" s="267" t="s">
        <v>18</v>
      </c>
      <c r="D697" s="267" t="s">
        <v>13</v>
      </c>
      <c r="E697" s="267" t="s">
        <v>365</v>
      </c>
      <c r="F697" s="267" t="s">
        <v>68</v>
      </c>
      <c r="G697" s="267" t="s">
        <v>140</v>
      </c>
      <c r="H697" s="267" t="s">
        <v>488</v>
      </c>
      <c r="I697" s="268"/>
      <c r="J697" s="270"/>
      <c r="K697" s="270"/>
      <c r="L697" s="270"/>
      <c r="M697" s="270"/>
      <c r="N697" s="270"/>
      <c r="O697" s="270"/>
      <c r="P697" s="270"/>
      <c r="Q697" s="270"/>
      <c r="R697" s="270"/>
      <c r="S697" s="270"/>
      <c r="T697" s="270"/>
      <c r="U697" s="270"/>
      <c r="V697" s="270"/>
      <c r="W697" s="270"/>
      <c r="X697" s="270"/>
      <c r="Y697" s="270">
        <f>Y698</f>
        <v>9304</v>
      </c>
      <c r="Z697" s="270">
        <f t="shared" ref="Z697:Z698" si="1284">Z698</f>
        <v>0</v>
      </c>
      <c r="AA697" s="270">
        <f t="shared" ref="AA697:AA698" si="1285">AA698</f>
        <v>0</v>
      </c>
      <c r="AB697" s="349">
        <f t="shared" ref="AB697:AD699" si="1286">V697+Y697</f>
        <v>9304</v>
      </c>
      <c r="AC697" s="349">
        <f t="shared" si="1286"/>
        <v>0</v>
      </c>
      <c r="AD697" s="349">
        <f t="shared" si="1286"/>
        <v>0</v>
      </c>
    </row>
    <row r="698" spans="1:30" s="269" customFormat="1" ht="26.4">
      <c r="A698" s="273" t="s">
        <v>222</v>
      </c>
      <c r="B698" s="267" t="s">
        <v>303</v>
      </c>
      <c r="C698" s="267" t="s">
        <v>18</v>
      </c>
      <c r="D698" s="267" t="s">
        <v>13</v>
      </c>
      <c r="E698" s="267" t="s">
        <v>365</v>
      </c>
      <c r="F698" s="267" t="s">
        <v>68</v>
      </c>
      <c r="G698" s="267" t="s">
        <v>140</v>
      </c>
      <c r="H698" s="267" t="s">
        <v>488</v>
      </c>
      <c r="I698" s="268" t="s">
        <v>92</v>
      </c>
      <c r="J698" s="270"/>
      <c r="K698" s="270"/>
      <c r="L698" s="270"/>
      <c r="M698" s="270"/>
      <c r="N698" s="270"/>
      <c r="O698" s="270"/>
      <c r="P698" s="270"/>
      <c r="Q698" s="270"/>
      <c r="R698" s="270"/>
      <c r="S698" s="270"/>
      <c r="T698" s="270"/>
      <c r="U698" s="270"/>
      <c r="V698" s="270"/>
      <c r="W698" s="270"/>
      <c r="X698" s="270"/>
      <c r="Y698" s="270">
        <f>Y699</f>
        <v>9304</v>
      </c>
      <c r="Z698" s="270">
        <f t="shared" si="1284"/>
        <v>0</v>
      </c>
      <c r="AA698" s="270">
        <f t="shared" si="1285"/>
        <v>0</v>
      </c>
      <c r="AB698" s="349">
        <f t="shared" si="1286"/>
        <v>9304</v>
      </c>
      <c r="AC698" s="349">
        <f t="shared" si="1286"/>
        <v>0</v>
      </c>
      <c r="AD698" s="349">
        <f t="shared" si="1286"/>
        <v>0</v>
      </c>
    </row>
    <row r="699" spans="1:30" s="269" customFormat="1" ht="26.4">
      <c r="A699" s="274" t="s">
        <v>96</v>
      </c>
      <c r="B699" s="267" t="s">
        <v>303</v>
      </c>
      <c r="C699" s="267" t="s">
        <v>18</v>
      </c>
      <c r="D699" s="267" t="s">
        <v>13</v>
      </c>
      <c r="E699" s="267" t="s">
        <v>365</v>
      </c>
      <c r="F699" s="267" t="s">
        <v>68</v>
      </c>
      <c r="G699" s="267" t="s">
        <v>140</v>
      </c>
      <c r="H699" s="267" t="s">
        <v>488</v>
      </c>
      <c r="I699" s="268" t="s">
        <v>93</v>
      </c>
      <c r="J699" s="270"/>
      <c r="K699" s="270"/>
      <c r="L699" s="270"/>
      <c r="M699" s="270"/>
      <c r="N699" s="270"/>
      <c r="O699" s="270"/>
      <c r="P699" s="270"/>
      <c r="Q699" s="270"/>
      <c r="R699" s="270"/>
      <c r="S699" s="270"/>
      <c r="T699" s="270"/>
      <c r="U699" s="270"/>
      <c r="V699" s="270"/>
      <c r="W699" s="270"/>
      <c r="X699" s="270"/>
      <c r="Y699" s="270">
        <f>Y1492</f>
        <v>9304</v>
      </c>
      <c r="Z699" s="270">
        <f t="shared" ref="Z699:AA699" si="1287">Z1492</f>
        <v>0</v>
      </c>
      <c r="AA699" s="270">
        <f t="shared" si="1287"/>
        <v>0</v>
      </c>
      <c r="AB699" s="349">
        <f t="shared" si="1286"/>
        <v>9304</v>
      </c>
      <c r="AC699" s="349">
        <f t="shared" si="1286"/>
        <v>0</v>
      </c>
      <c r="AD699" s="349">
        <f t="shared" si="1286"/>
        <v>0</v>
      </c>
    </row>
    <row r="700" spans="1:30" s="269" customFormat="1">
      <c r="A700" s="300" t="s">
        <v>473</v>
      </c>
      <c r="B700" s="267" t="s">
        <v>303</v>
      </c>
      <c r="C700" s="267" t="s">
        <v>18</v>
      </c>
      <c r="D700" s="267" t="s">
        <v>13</v>
      </c>
      <c r="E700" s="267" t="s">
        <v>365</v>
      </c>
      <c r="F700" s="267" t="s">
        <v>68</v>
      </c>
      <c r="G700" s="267" t="s">
        <v>140</v>
      </c>
      <c r="H700" s="267" t="s">
        <v>484</v>
      </c>
      <c r="I700" s="268"/>
      <c r="J700" s="270"/>
      <c r="K700" s="270"/>
      <c r="L700" s="270"/>
      <c r="M700" s="270"/>
      <c r="N700" s="270"/>
      <c r="O700" s="270"/>
      <c r="P700" s="270"/>
      <c r="Q700" s="270"/>
      <c r="R700" s="270"/>
      <c r="S700" s="270"/>
      <c r="T700" s="270"/>
      <c r="U700" s="270"/>
      <c r="V700" s="270"/>
      <c r="W700" s="270"/>
      <c r="X700" s="270"/>
      <c r="Y700" s="270">
        <f>Y701</f>
        <v>11956</v>
      </c>
      <c r="Z700" s="270">
        <f t="shared" ref="Z700:Z701" si="1288">Z701</f>
        <v>0</v>
      </c>
      <c r="AA700" s="270">
        <f t="shared" ref="AA700:AA701" si="1289">AA701</f>
        <v>0</v>
      </c>
      <c r="AB700" s="270">
        <f t="shared" si="1237"/>
        <v>11956</v>
      </c>
      <c r="AC700" s="270">
        <f t="shared" si="1238"/>
        <v>0</v>
      </c>
      <c r="AD700" s="270">
        <f t="shared" si="1239"/>
        <v>0</v>
      </c>
    </row>
    <row r="701" spans="1:30" s="269" customFormat="1" ht="26.4">
      <c r="A701" s="273" t="s">
        <v>222</v>
      </c>
      <c r="B701" s="267" t="s">
        <v>303</v>
      </c>
      <c r="C701" s="267" t="s">
        <v>18</v>
      </c>
      <c r="D701" s="267" t="s">
        <v>13</v>
      </c>
      <c r="E701" s="267" t="s">
        <v>365</v>
      </c>
      <c r="F701" s="267" t="s">
        <v>68</v>
      </c>
      <c r="G701" s="267" t="s">
        <v>140</v>
      </c>
      <c r="H701" s="267" t="s">
        <v>484</v>
      </c>
      <c r="I701" s="268" t="s">
        <v>92</v>
      </c>
      <c r="J701" s="270"/>
      <c r="K701" s="270"/>
      <c r="L701" s="270"/>
      <c r="M701" s="270"/>
      <c r="N701" s="270"/>
      <c r="O701" s="270"/>
      <c r="P701" s="270"/>
      <c r="Q701" s="270"/>
      <c r="R701" s="270"/>
      <c r="S701" s="270"/>
      <c r="T701" s="270"/>
      <c r="U701" s="270"/>
      <c r="V701" s="270"/>
      <c r="W701" s="270"/>
      <c r="X701" s="270"/>
      <c r="Y701" s="270">
        <f>Y702</f>
        <v>11956</v>
      </c>
      <c r="Z701" s="270">
        <f t="shared" si="1288"/>
        <v>0</v>
      </c>
      <c r="AA701" s="270">
        <f t="shared" si="1289"/>
        <v>0</v>
      </c>
      <c r="AB701" s="270">
        <f t="shared" si="1237"/>
        <v>11956</v>
      </c>
      <c r="AC701" s="270">
        <f t="shared" si="1238"/>
        <v>0</v>
      </c>
      <c r="AD701" s="270">
        <f t="shared" si="1239"/>
        <v>0</v>
      </c>
    </row>
    <row r="702" spans="1:30" s="269" customFormat="1" ht="26.4">
      <c r="A702" s="274" t="s">
        <v>96</v>
      </c>
      <c r="B702" s="267" t="s">
        <v>303</v>
      </c>
      <c r="C702" s="267" t="s">
        <v>18</v>
      </c>
      <c r="D702" s="267" t="s">
        <v>13</v>
      </c>
      <c r="E702" s="267" t="s">
        <v>365</v>
      </c>
      <c r="F702" s="267" t="s">
        <v>68</v>
      </c>
      <c r="G702" s="267" t="s">
        <v>140</v>
      </c>
      <c r="H702" s="267" t="s">
        <v>484</v>
      </c>
      <c r="I702" s="268" t="s">
        <v>93</v>
      </c>
      <c r="J702" s="270"/>
      <c r="K702" s="270"/>
      <c r="L702" s="270"/>
      <c r="M702" s="270"/>
      <c r="N702" s="270"/>
      <c r="O702" s="270"/>
      <c r="P702" s="270"/>
      <c r="Q702" s="270"/>
      <c r="R702" s="270"/>
      <c r="S702" s="270"/>
      <c r="T702" s="270"/>
      <c r="U702" s="270"/>
      <c r="V702" s="270"/>
      <c r="W702" s="270"/>
      <c r="X702" s="270"/>
      <c r="Y702" s="270">
        <f>Y1210</f>
        <v>11956</v>
      </c>
      <c r="Z702" s="270">
        <f t="shared" ref="Z702:AA702" si="1290">Z1210</f>
        <v>0</v>
      </c>
      <c r="AA702" s="270">
        <f t="shared" si="1290"/>
        <v>0</v>
      </c>
      <c r="AB702" s="270">
        <f t="shared" si="1237"/>
        <v>11956</v>
      </c>
      <c r="AC702" s="270">
        <f t="shared" si="1238"/>
        <v>0</v>
      </c>
      <c r="AD702" s="270">
        <f t="shared" si="1239"/>
        <v>0</v>
      </c>
    </row>
    <row r="703" spans="1:30" s="269" customFormat="1">
      <c r="A703" s="300" t="s">
        <v>474</v>
      </c>
      <c r="B703" s="267" t="s">
        <v>303</v>
      </c>
      <c r="C703" s="267" t="s">
        <v>18</v>
      </c>
      <c r="D703" s="267" t="s">
        <v>13</v>
      </c>
      <c r="E703" s="267" t="s">
        <v>365</v>
      </c>
      <c r="F703" s="267" t="s">
        <v>68</v>
      </c>
      <c r="G703" s="267" t="s">
        <v>140</v>
      </c>
      <c r="H703" s="267" t="s">
        <v>485</v>
      </c>
      <c r="I703" s="268"/>
      <c r="J703" s="270"/>
      <c r="K703" s="270"/>
      <c r="L703" s="270"/>
      <c r="M703" s="270"/>
      <c r="N703" s="270"/>
      <c r="O703" s="270"/>
      <c r="P703" s="270"/>
      <c r="Q703" s="270"/>
      <c r="R703" s="270"/>
      <c r="S703" s="270"/>
      <c r="T703" s="270"/>
      <c r="U703" s="270"/>
      <c r="V703" s="270"/>
      <c r="W703" s="270"/>
      <c r="X703" s="270"/>
      <c r="Y703" s="270">
        <f>Y704</f>
        <v>12205</v>
      </c>
      <c r="Z703" s="270">
        <f t="shared" ref="Z703:Z704" si="1291">Z704</f>
        <v>0</v>
      </c>
      <c r="AA703" s="270">
        <f t="shared" ref="AA703:AA704" si="1292">AA704</f>
        <v>0</v>
      </c>
      <c r="AB703" s="270">
        <f t="shared" si="1237"/>
        <v>12205</v>
      </c>
      <c r="AC703" s="270">
        <f t="shared" si="1238"/>
        <v>0</v>
      </c>
      <c r="AD703" s="270">
        <f t="shared" si="1239"/>
        <v>0</v>
      </c>
    </row>
    <row r="704" spans="1:30" s="269" customFormat="1" ht="26.4">
      <c r="A704" s="273" t="s">
        <v>222</v>
      </c>
      <c r="B704" s="267" t="s">
        <v>303</v>
      </c>
      <c r="C704" s="267" t="s">
        <v>18</v>
      </c>
      <c r="D704" s="267" t="s">
        <v>13</v>
      </c>
      <c r="E704" s="267" t="s">
        <v>365</v>
      </c>
      <c r="F704" s="267" t="s">
        <v>68</v>
      </c>
      <c r="G704" s="267" t="s">
        <v>140</v>
      </c>
      <c r="H704" s="267" t="s">
        <v>485</v>
      </c>
      <c r="I704" s="268" t="s">
        <v>92</v>
      </c>
      <c r="J704" s="270"/>
      <c r="K704" s="270"/>
      <c r="L704" s="270"/>
      <c r="M704" s="270"/>
      <c r="N704" s="270"/>
      <c r="O704" s="270"/>
      <c r="P704" s="270"/>
      <c r="Q704" s="270"/>
      <c r="R704" s="270"/>
      <c r="S704" s="270"/>
      <c r="T704" s="270"/>
      <c r="U704" s="270"/>
      <c r="V704" s="270"/>
      <c r="W704" s="270"/>
      <c r="X704" s="270"/>
      <c r="Y704" s="270">
        <f>Y705</f>
        <v>12205</v>
      </c>
      <c r="Z704" s="270">
        <f t="shared" si="1291"/>
        <v>0</v>
      </c>
      <c r="AA704" s="270">
        <f t="shared" si="1292"/>
        <v>0</v>
      </c>
      <c r="AB704" s="270">
        <f t="shared" si="1237"/>
        <v>12205</v>
      </c>
      <c r="AC704" s="270">
        <f t="shared" si="1238"/>
        <v>0</v>
      </c>
      <c r="AD704" s="270">
        <f t="shared" si="1239"/>
        <v>0</v>
      </c>
    </row>
    <row r="705" spans="1:30" s="269" customFormat="1" ht="26.4">
      <c r="A705" s="274" t="s">
        <v>96</v>
      </c>
      <c r="B705" s="267" t="s">
        <v>303</v>
      </c>
      <c r="C705" s="267" t="s">
        <v>18</v>
      </c>
      <c r="D705" s="267" t="s">
        <v>13</v>
      </c>
      <c r="E705" s="267" t="s">
        <v>365</v>
      </c>
      <c r="F705" s="267" t="s">
        <v>68</v>
      </c>
      <c r="G705" s="267" t="s">
        <v>140</v>
      </c>
      <c r="H705" s="267" t="s">
        <v>485</v>
      </c>
      <c r="I705" s="268" t="s">
        <v>93</v>
      </c>
      <c r="J705" s="270"/>
      <c r="K705" s="270"/>
      <c r="L705" s="270"/>
      <c r="M705" s="270"/>
      <c r="N705" s="270"/>
      <c r="O705" s="270"/>
      <c r="P705" s="270"/>
      <c r="Q705" s="270"/>
      <c r="R705" s="270"/>
      <c r="S705" s="270"/>
      <c r="T705" s="270"/>
      <c r="U705" s="270"/>
      <c r="V705" s="270"/>
      <c r="W705" s="270"/>
      <c r="X705" s="270"/>
      <c r="Y705" s="270">
        <f>Y1213</f>
        <v>12205</v>
      </c>
      <c r="Z705" s="270">
        <f t="shared" ref="Z705:AA705" si="1293">Z1213</f>
        <v>0</v>
      </c>
      <c r="AA705" s="270">
        <f t="shared" si="1293"/>
        <v>0</v>
      </c>
      <c r="AB705" s="270">
        <f t="shared" si="1237"/>
        <v>12205</v>
      </c>
      <c r="AC705" s="270">
        <f t="shared" si="1238"/>
        <v>0</v>
      </c>
      <c r="AD705" s="270">
        <f t="shared" si="1239"/>
        <v>0</v>
      </c>
    </row>
    <row r="706" spans="1:30" s="269" customFormat="1">
      <c r="A706" s="300" t="s">
        <v>472</v>
      </c>
      <c r="B706" s="267" t="s">
        <v>303</v>
      </c>
      <c r="C706" s="267" t="s">
        <v>18</v>
      </c>
      <c r="D706" s="267" t="s">
        <v>13</v>
      </c>
      <c r="E706" s="267" t="s">
        <v>365</v>
      </c>
      <c r="F706" s="267" t="s">
        <v>68</v>
      </c>
      <c r="G706" s="267" t="s">
        <v>140</v>
      </c>
      <c r="H706" s="267" t="s">
        <v>500</v>
      </c>
      <c r="I706" s="268"/>
      <c r="J706" s="270"/>
      <c r="K706" s="270"/>
      <c r="L706" s="270"/>
      <c r="M706" s="270"/>
      <c r="N706" s="270"/>
      <c r="O706" s="270"/>
      <c r="P706" s="270"/>
      <c r="Q706" s="270"/>
      <c r="R706" s="270"/>
      <c r="S706" s="270"/>
      <c r="T706" s="270"/>
      <c r="U706" s="270"/>
      <c r="V706" s="270"/>
      <c r="W706" s="270"/>
      <c r="X706" s="270"/>
      <c r="Y706" s="270">
        <f>Y707</f>
        <v>17412</v>
      </c>
      <c r="Z706" s="270">
        <f t="shared" ref="Z706:Z707" si="1294">Z707</f>
        <v>0</v>
      </c>
      <c r="AA706" s="270">
        <f t="shared" ref="AA706:AA707" si="1295">AA707</f>
        <v>0</v>
      </c>
      <c r="AB706" s="270">
        <f t="shared" ref="AB706:AD708" si="1296">V706+Y706</f>
        <v>17412</v>
      </c>
      <c r="AC706" s="270">
        <f t="shared" si="1296"/>
        <v>0</v>
      </c>
      <c r="AD706" s="270">
        <f t="shared" si="1296"/>
        <v>0</v>
      </c>
    </row>
    <row r="707" spans="1:30" s="269" customFormat="1" ht="26.4">
      <c r="A707" s="273" t="s">
        <v>222</v>
      </c>
      <c r="B707" s="267" t="s">
        <v>303</v>
      </c>
      <c r="C707" s="267" t="s">
        <v>18</v>
      </c>
      <c r="D707" s="267" t="s">
        <v>13</v>
      </c>
      <c r="E707" s="267" t="s">
        <v>365</v>
      </c>
      <c r="F707" s="267" t="s">
        <v>68</v>
      </c>
      <c r="G707" s="267" t="s">
        <v>140</v>
      </c>
      <c r="H707" s="267" t="s">
        <v>500</v>
      </c>
      <c r="I707" s="268" t="s">
        <v>92</v>
      </c>
      <c r="J707" s="270"/>
      <c r="K707" s="270"/>
      <c r="L707" s="270"/>
      <c r="M707" s="270"/>
      <c r="N707" s="270"/>
      <c r="O707" s="270"/>
      <c r="P707" s="270"/>
      <c r="Q707" s="270"/>
      <c r="R707" s="270"/>
      <c r="S707" s="270"/>
      <c r="T707" s="270"/>
      <c r="U707" s="270"/>
      <c r="V707" s="270"/>
      <c r="W707" s="270"/>
      <c r="X707" s="270"/>
      <c r="Y707" s="270">
        <f>Y708</f>
        <v>17412</v>
      </c>
      <c r="Z707" s="270">
        <f t="shared" si="1294"/>
        <v>0</v>
      </c>
      <c r="AA707" s="270">
        <f t="shared" si="1295"/>
        <v>0</v>
      </c>
      <c r="AB707" s="270">
        <f t="shared" si="1296"/>
        <v>17412</v>
      </c>
      <c r="AC707" s="270">
        <f t="shared" si="1296"/>
        <v>0</v>
      </c>
      <c r="AD707" s="270">
        <f t="shared" si="1296"/>
        <v>0</v>
      </c>
    </row>
    <row r="708" spans="1:30" s="269" customFormat="1" ht="26.4">
      <c r="A708" s="274" t="s">
        <v>96</v>
      </c>
      <c r="B708" s="267" t="s">
        <v>303</v>
      </c>
      <c r="C708" s="267" t="s">
        <v>18</v>
      </c>
      <c r="D708" s="267" t="s">
        <v>13</v>
      </c>
      <c r="E708" s="267" t="s">
        <v>365</v>
      </c>
      <c r="F708" s="267" t="s">
        <v>68</v>
      </c>
      <c r="G708" s="267" t="s">
        <v>140</v>
      </c>
      <c r="H708" s="267" t="s">
        <v>500</v>
      </c>
      <c r="I708" s="268" t="s">
        <v>93</v>
      </c>
      <c r="J708" s="270"/>
      <c r="K708" s="270"/>
      <c r="L708" s="270"/>
      <c r="M708" s="270"/>
      <c r="N708" s="270"/>
      <c r="O708" s="270"/>
      <c r="P708" s="270"/>
      <c r="Q708" s="270"/>
      <c r="R708" s="270"/>
      <c r="S708" s="270"/>
      <c r="T708" s="270"/>
      <c r="U708" s="270"/>
      <c r="V708" s="270"/>
      <c r="W708" s="270"/>
      <c r="X708" s="270"/>
      <c r="Y708" s="270">
        <f>Y1277</f>
        <v>17412</v>
      </c>
      <c r="Z708" s="270">
        <f>Z1277</f>
        <v>0</v>
      </c>
      <c r="AA708" s="270">
        <f>AA1277</f>
        <v>0</v>
      </c>
      <c r="AB708" s="270">
        <f t="shared" si="1296"/>
        <v>17412</v>
      </c>
      <c r="AC708" s="270">
        <f t="shared" si="1296"/>
        <v>0</v>
      </c>
      <c r="AD708" s="270">
        <f t="shared" si="1296"/>
        <v>0</v>
      </c>
    </row>
    <row r="709" spans="1:30" ht="26.4">
      <c r="A709" s="11" t="s">
        <v>448</v>
      </c>
      <c r="B709" s="267" t="s">
        <v>303</v>
      </c>
      <c r="C709" s="267" t="s">
        <v>18</v>
      </c>
      <c r="D709" s="267" t="s">
        <v>13</v>
      </c>
      <c r="E709" s="1" t="s">
        <v>365</v>
      </c>
      <c r="F709" s="1" t="s">
        <v>68</v>
      </c>
      <c r="G709" s="1" t="s">
        <v>140</v>
      </c>
      <c r="H709" s="1" t="s">
        <v>445</v>
      </c>
      <c r="I709" s="13"/>
      <c r="J709" s="100"/>
      <c r="K709" s="100"/>
      <c r="L709" s="100"/>
      <c r="M709" s="100"/>
      <c r="N709" s="100"/>
      <c r="O709" s="100"/>
      <c r="P709" s="100"/>
      <c r="Q709" s="100"/>
      <c r="R709" s="100"/>
      <c r="S709" s="100"/>
      <c r="T709" s="100"/>
      <c r="U709" s="100"/>
      <c r="V709" s="100"/>
      <c r="W709" s="100"/>
      <c r="X709" s="100"/>
      <c r="Y709" s="100">
        <f>Y710+Y713+Y716+Y719+Y722+Y725+Y728+Y740+Y734+Y737+Y731</f>
        <v>4984261</v>
      </c>
      <c r="Z709" s="100">
        <f>Z710+Z713+Z716+Z719+Z722+Z725+Z728+Z740+Z734+Z737+Z731</f>
        <v>0</v>
      </c>
      <c r="AA709" s="100">
        <f>AA710+AA713+AA716+AA719+AA722+AA725+AA728+AA740+AA734+AA737+AA731</f>
        <v>0</v>
      </c>
      <c r="AB709" s="100">
        <f t="shared" si="1237"/>
        <v>4984261</v>
      </c>
      <c r="AC709" s="100">
        <f t="shared" si="1238"/>
        <v>0</v>
      </c>
      <c r="AD709" s="100">
        <f t="shared" si="1239"/>
        <v>0</v>
      </c>
    </row>
    <row r="710" spans="1:30" ht="20.25" customHeight="1">
      <c r="A710" s="11" t="s">
        <v>463</v>
      </c>
      <c r="B710" s="267" t="s">
        <v>303</v>
      </c>
      <c r="C710" s="267" t="s">
        <v>18</v>
      </c>
      <c r="D710" s="267" t="s">
        <v>13</v>
      </c>
      <c r="E710" s="1" t="s">
        <v>365</v>
      </c>
      <c r="F710" s="1" t="s">
        <v>68</v>
      </c>
      <c r="G710" s="1" t="s">
        <v>140</v>
      </c>
      <c r="H710" s="1" t="s">
        <v>446</v>
      </c>
      <c r="I710" s="13"/>
      <c r="J710" s="100"/>
      <c r="K710" s="100"/>
      <c r="L710" s="100"/>
      <c r="M710" s="100"/>
      <c r="N710" s="100"/>
      <c r="O710" s="100"/>
      <c r="P710" s="100"/>
      <c r="Q710" s="100"/>
      <c r="R710" s="100"/>
      <c r="S710" s="100"/>
      <c r="T710" s="100"/>
      <c r="U710" s="100"/>
      <c r="V710" s="100"/>
      <c r="W710" s="100"/>
      <c r="X710" s="100"/>
      <c r="Y710" s="100">
        <f>Y711</f>
        <v>171843</v>
      </c>
      <c r="Z710" s="100">
        <f t="shared" ref="Z710:Z711" si="1297">Z711</f>
        <v>0</v>
      </c>
      <c r="AA710" s="100">
        <f t="shared" ref="AA710:AA711" si="1298">AA711</f>
        <v>0</v>
      </c>
      <c r="AB710" s="100">
        <f t="shared" si="1237"/>
        <v>171843</v>
      </c>
      <c r="AC710" s="100">
        <f t="shared" si="1238"/>
        <v>0</v>
      </c>
      <c r="AD710" s="100">
        <f t="shared" si="1239"/>
        <v>0</v>
      </c>
    </row>
    <row r="711" spans="1:30" ht="26.4">
      <c r="A711" s="273" t="s">
        <v>222</v>
      </c>
      <c r="B711" s="267" t="s">
        <v>303</v>
      </c>
      <c r="C711" s="267" t="s">
        <v>18</v>
      </c>
      <c r="D711" s="267" t="s">
        <v>13</v>
      </c>
      <c r="E711" s="1" t="s">
        <v>365</v>
      </c>
      <c r="F711" s="1" t="s">
        <v>68</v>
      </c>
      <c r="G711" s="1" t="s">
        <v>140</v>
      </c>
      <c r="H711" s="1" t="s">
        <v>446</v>
      </c>
      <c r="I711" s="13" t="s">
        <v>92</v>
      </c>
      <c r="J711" s="100"/>
      <c r="K711" s="100"/>
      <c r="L711" s="100"/>
      <c r="M711" s="100"/>
      <c r="N711" s="100"/>
      <c r="O711" s="100"/>
      <c r="P711" s="100"/>
      <c r="Q711" s="100"/>
      <c r="R711" s="100"/>
      <c r="S711" s="100"/>
      <c r="T711" s="100"/>
      <c r="U711" s="100"/>
      <c r="V711" s="100"/>
      <c r="W711" s="100"/>
      <c r="X711" s="100"/>
      <c r="Y711" s="100">
        <f>Y712</f>
        <v>171843</v>
      </c>
      <c r="Z711" s="100">
        <f t="shared" si="1297"/>
        <v>0</v>
      </c>
      <c r="AA711" s="100">
        <f t="shared" si="1298"/>
        <v>0</v>
      </c>
      <c r="AB711" s="100">
        <f t="shared" si="1237"/>
        <v>171843</v>
      </c>
      <c r="AC711" s="100">
        <f t="shared" si="1238"/>
        <v>0</v>
      </c>
      <c r="AD711" s="100">
        <f t="shared" si="1239"/>
        <v>0</v>
      </c>
    </row>
    <row r="712" spans="1:30" ht="26.4">
      <c r="A712" s="274" t="s">
        <v>96</v>
      </c>
      <c r="B712" s="267" t="s">
        <v>303</v>
      </c>
      <c r="C712" s="267" t="s">
        <v>18</v>
      </c>
      <c r="D712" s="267" t="s">
        <v>13</v>
      </c>
      <c r="E712" s="1" t="s">
        <v>365</v>
      </c>
      <c r="F712" s="1" t="s">
        <v>68</v>
      </c>
      <c r="G712" s="1" t="s">
        <v>140</v>
      </c>
      <c r="H712" s="1" t="s">
        <v>446</v>
      </c>
      <c r="I712" s="13" t="s">
        <v>93</v>
      </c>
      <c r="J712" s="100"/>
      <c r="K712" s="100"/>
      <c r="L712" s="100"/>
      <c r="M712" s="100"/>
      <c r="N712" s="100"/>
      <c r="O712" s="100"/>
      <c r="P712" s="100"/>
      <c r="Q712" s="100"/>
      <c r="R712" s="100"/>
      <c r="S712" s="100"/>
      <c r="T712" s="100"/>
      <c r="U712" s="100"/>
      <c r="V712" s="100"/>
      <c r="W712" s="100"/>
      <c r="X712" s="100"/>
      <c r="Y712" s="100">
        <f>Y1496</f>
        <v>171843</v>
      </c>
      <c r="Z712" s="100">
        <f t="shared" ref="Z712:AA712" si="1299">Z1496</f>
        <v>0</v>
      </c>
      <c r="AA712" s="100">
        <f t="shared" si="1299"/>
        <v>0</v>
      </c>
      <c r="AB712" s="100">
        <f t="shared" si="1237"/>
        <v>171843</v>
      </c>
      <c r="AC712" s="100">
        <f t="shared" si="1238"/>
        <v>0</v>
      </c>
      <c r="AD712" s="100">
        <f t="shared" si="1239"/>
        <v>0</v>
      </c>
    </row>
    <row r="713" spans="1:30" ht="26.4">
      <c r="A713" s="11" t="s">
        <v>464</v>
      </c>
      <c r="B713" s="267" t="s">
        <v>303</v>
      </c>
      <c r="C713" s="267" t="s">
        <v>18</v>
      </c>
      <c r="D713" s="267" t="s">
        <v>13</v>
      </c>
      <c r="E713" s="1" t="s">
        <v>365</v>
      </c>
      <c r="F713" s="1" t="s">
        <v>68</v>
      </c>
      <c r="G713" s="1" t="s">
        <v>140</v>
      </c>
      <c r="H713" s="1" t="s">
        <v>455</v>
      </c>
      <c r="I713" s="13"/>
      <c r="J713" s="100"/>
      <c r="K713" s="100"/>
      <c r="L713" s="100"/>
      <c r="M713" s="100"/>
      <c r="N713" s="100"/>
      <c r="O713" s="100"/>
      <c r="P713" s="100"/>
      <c r="Q713" s="100"/>
      <c r="R713" s="100"/>
      <c r="S713" s="100"/>
      <c r="T713" s="100"/>
      <c r="U713" s="100"/>
      <c r="V713" s="100"/>
      <c r="W713" s="100"/>
      <c r="X713" s="100"/>
      <c r="Y713" s="100">
        <f>Y714</f>
        <v>717996</v>
      </c>
      <c r="Z713" s="100">
        <f t="shared" ref="Z713:Z714" si="1300">Z714</f>
        <v>0</v>
      </c>
      <c r="AA713" s="100">
        <f t="shared" ref="AA713:AA714" si="1301">AA714</f>
        <v>0</v>
      </c>
      <c r="AB713" s="100">
        <f t="shared" ref="AB713:AB715" si="1302">V713+Y713</f>
        <v>717996</v>
      </c>
      <c r="AC713" s="100">
        <f t="shared" ref="AC713:AC715" si="1303">W713+Z713</f>
        <v>0</v>
      </c>
      <c r="AD713" s="100">
        <f t="shared" ref="AD713:AD715" si="1304">X713+AA713</f>
        <v>0</v>
      </c>
    </row>
    <row r="714" spans="1:30" ht="26.4">
      <c r="A714" s="273" t="s">
        <v>222</v>
      </c>
      <c r="B714" s="267" t="s">
        <v>303</v>
      </c>
      <c r="C714" s="267" t="s">
        <v>18</v>
      </c>
      <c r="D714" s="267" t="s">
        <v>13</v>
      </c>
      <c r="E714" s="1" t="s">
        <v>365</v>
      </c>
      <c r="F714" s="1" t="s">
        <v>68</v>
      </c>
      <c r="G714" s="1" t="s">
        <v>140</v>
      </c>
      <c r="H714" s="1" t="s">
        <v>455</v>
      </c>
      <c r="I714" s="13" t="s">
        <v>92</v>
      </c>
      <c r="J714" s="100"/>
      <c r="K714" s="100"/>
      <c r="L714" s="100"/>
      <c r="M714" s="100"/>
      <c r="N714" s="100"/>
      <c r="O714" s="100"/>
      <c r="P714" s="100"/>
      <c r="Q714" s="100"/>
      <c r="R714" s="100"/>
      <c r="S714" s="100"/>
      <c r="T714" s="100"/>
      <c r="U714" s="100"/>
      <c r="V714" s="100"/>
      <c r="W714" s="100"/>
      <c r="X714" s="100"/>
      <c r="Y714" s="100">
        <f>Y715</f>
        <v>717996</v>
      </c>
      <c r="Z714" s="100">
        <f t="shared" si="1300"/>
        <v>0</v>
      </c>
      <c r="AA714" s="100">
        <f t="shared" si="1301"/>
        <v>0</v>
      </c>
      <c r="AB714" s="100">
        <f t="shared" si="1302"/>
        <v>717996</v>
      </c>
      <c r="AC714" s="100">
        <f t="shared" si="1303"/>
        <v>0</v>
      </c>
      <c r="AD714" s="100">
        <f t="shared" si="1304"/>
        <v>0</v>
      </c>
    </row>
    <row r="715" spans="1:30" ht="26.4">
      <c r="A715" s="274" t="s">
        <v>96</v>
      </c>
      <c r="B715" s="267" t="s">
        <v>303</v>
      </c>
      <c r="C715" s="267" t="s">
        <v>18</v>
      </c>
      <c r="D715" s="267" t="s">
        <v>13</v>
      </c>
      <c r="E715" s="1" t="s">
        <v>365</v>
      </c>
      <c r="F715" s="1" t="s">
        <v>68</v>
      </c>
      <c r="G715" s="1" t="s">
        <v>140</v>
      </c>
      <c r="H715" s="1" t="s">
        <v>455</v>
      </c>
      <c r="I715" s="13" t="s">
        <v>93</v>
      </c>
      <c r="J715" s="100"/>
      <c r="K715" s="100"/>
      <c r="L715" s="100"/>
      <c r="M715" s="100"/>
      <c r="N715" s="100"/>
      <c r="O715" s="100"/>
      <c r="P715" s="100"/>
      <c r="Q715" s="100"/>
      <c r="R715" s="100"/>
      <c r="S715" s="100"/>
      <c r="T715" s="100"/>
      <c r="U715" s="100"/>
      <c r="V715" s="100"/>
      <c r="W715" s="100"/>
      <c r="X715" s="100"/>
      <c r="Y715" s="100">
        <f>Y1281</f>
        <v>717996</v>
      </c>
      <c r="Z715" s="100">
        <f t="shared" ref="Z715:AA715" si="1305">Z1281</f>
        <v>0</v>
      </c>
      <c r="AA715" s="100">
        <f t="shared" si="1305"/>
        <v>0</v>
      </c>
      <c r="AB715" s="100">
        <f t="shared" si="1302"/>
        <v>717996</v>
      </c>
      <c r="AC715" s="100">
        <f t="shared" si="1303"/>
        <v>0</v>
      </c>
      <c r="AD715" s="100">
        <f t="shared" si="1304"/>
        <v>0</v>
      </c>
    </row>
    <row r="716" spans="1:30">
      <c r="A716" s="11" t="s">
        <v>465</v>
      </c>
      <c r="B716" s="267" t="s">
        <v>303</v>
      </c>
      <c r="C716" s="267" t="s">
        <v>18</v>
      </c>
      <c r="D716" s="267" t="s">
        <v>13</v>
      </c>
      <c r="E716" s="1" t="s">
        <v>365</v>
      </c>
      <c r="F716" s="1" t="s">
        <v>68</v>
      </c>
      <c r="G716" s="1" t="s">
        <v>140</v>
      </c>
      <c r="H716" s="1" t="s">
        <v>456</v>
      </c>
      <c r="I716" s="13"/>
      <c r="J716" s="100"/>
      <c r="K716" s="100"/>
      <c r="L716" s="100"/>
      <c r="M716" s="100"/>
      <c r="N716" s="100"/>
      <c r="O716" s="100"/>
      <c r="P716" s="100"/>
      <c r="Q716" s="100"/>
      <c r="R716" s="100"/>
      <c r="S716" s="100"/>
      <c r="T716" s="100"/>
      <c r="U716" s="100"/>
      <c r="V716" s="100"/>
      <c r="W716" s="100"/>
      <c r="X716" s="100"/>
      <c r="Y716" s="100">
        <f>Y717</f>
        <v>1038522</v>
      </c>
      <c r="Z716" s="100">
        <f t="shared" ref="Z716:Z717" si="1306">Z717</f>
        <v>0</v>
      </c>
      <c r="AA716" s="100">
        <f t="shared" ref="AA716:AA717" si="1307">AA717</f>
        <v>0</v>
      </c>
      <c r="AB716" s="100">
        <f t="shared" ref="AB716:AB718" si="1308">V716+Y716</f>
        <v>1038522</v>
      </c>
      <c r="AC716" s="100">
        <f t="shared" ref="AC716:AC718" si="1309">W716+Z716</f>
        <v>0</v>
      </c>
      <c r="AD716" s="100">
        <f t="shared" ref="AD716:AD718" si="1310">X716+AA716</f>
        <v>0</v>
      </c>
    </row>
    <row r="717" spans="1:30" ht="26.4">
      <c r="A717" s="273" t="s">
        <v>222</v>
      </c>
      <c r="B717" s="267" t="s">
        <v>303</v>
      </c>
      <c r="C717" s="267" t="s">
        <v>18</v>
      </c>
      <c r="D717" s="267" t="s">
        <v>13</v>
      </c>
      <c r="E717" s="1" t="s">
        <v>365</v>
      </c>
      <c r="F717" s="1" t="s">
        <v>68</v>
      </c>
      <c r="G717" s="1" t="s">
        <v>140</v>
      </c>
      <c r="H717" s="1" t="s">
        <v>456</v>
      </c>
      <c r="I717" s="13" t="s">
        <v>92</v>
      </c>
      <c r="J717" s="100"/>
      <c r="K717" s="100"/>
      <c r="L717" s="100"/>
      <c r="M717" s="100"/>
      <c r="N717" s="100"/>
      <c r="O717" s="100"/>
      <c r="P717" s="100"/>
      <c r="Q717" s="100"/>
      <c r="R717" s="100"/>
      <c r="S717" s="100"/>
      <c r="T717" s="100"/>
      <c r="U717" s="100"/>
      <c r="V717" s="100"/>
      <c r="W717" s="100"/>
      <c r="X717" s="100"/>
      <c r="Y717" s="100">
        <f>Y718</f>
        <v>1038522</v>
      </c>
      <c r="Z717" s="100">
        <f t="shared" si="1306"/>
        <v>0</v>
      </c>
      <c r="AA717" s="100">
        <f t="shared" si="1307"/>
        <v>0</v>
      </c>
      <c r="AB717" s="100">
        <f t="shared" si="1308"/>
        <v>1038522</v>
      </c>
      <c r="AC717" s="100">
        <f t="shared" si="1309"/>
        <v>0</v>
      </c>
      <c r="AD717" s="100">
        <f t="shared" si="1310"/>
        <v>0</v>
      </c>
    </row>
    <row r="718" spans="1:30" ht="26.4">
      <c r="A718" s="274" t="s">
        <v>96</v>
      </c>
      <c r="B718" s="267" t="s">
        <v>303</v>
      </c>
      <c r="C718" s="267" t="s">
        <v>18</v>
      </c>
      <c r="D718" s="267" t="s">
        <v>13</v>
      </c>
      <c r="E718" s="1" t="s">
        <v>365</v>
      </c>
      <c r="F718" s="1" t="s">
        <v>68</v>
      </c>
      <c r="G718" s="1" t="s">
        <v>140</v>
      </c>
      <c r="H718" s="1" t="s">
        <v>456</v>
      </c>
      <c r="I718" s="13" t="s">
        <v>93</v>
      </c>
      <c r="J718" s="100"/>
      <c r="K718" s="100"/>
      <c r="L718" s="100"/>
      <c r="M718" s="100"/>
      <c r="N718" s="100"/>
      <c r="O718" s="100"/>
      <c r="P718" s="100"/>
      <c r="Q718" s="100"/>
      <c r="R718" s="100"/>
      <c r="S718" s="100"/>
      <c r="T718" s="100"/>
      <c r="U718" s="100"/>
      <c r="V718" s="100"/>
      <c r="W718" s="100"/>
      <c r="X718" s="100"/>
      <c r="Y718" s="100">
        <f>Y1017</f>
        <v>1038522</v>
      </c>
      <c r="Z718" s="100">
        <f t="shared" ref="Z718:AA718" si="1311">Z1017</f>
        <v>0</v>
      </c>
      <c r="AA718" s="100">
        <f t="shared" si="1311"/>
        <v>0</v>
      </c>
      <c r="AB718" s="100">
        <f t="shared" si="1308"/>
        <v>1038522</v>
      </c>
      <c r="AC718" s="100">
        <f t="shared" si="1309"/>
        <v>0</v>
      </c>
      <c r="AD718" s="100">
        <f t="shared" si="1310"/>
        <v>0</v>
      </c>
    </row>
    <row r="719" spans="1:30" ht="26.4">
      <c r="A719" s="11" t="s">
        <v>466</v>
      </c>
      <c r="B719" s="267" t="s">
        <v>303</v>
      </c>
      <c r="C719" s="267" t="s">
        <v>18</v>
      </c>
      <c r="D719" s="267" t="s">
        <v>13</v>
      </c>
      <c r="E719" s="1" t="s">
        <v>365</v>
      </c>
      <c r="F719" s="1" t="s">
        <v>68</v>
      </c>
      <c r="G719" s="1" t="s">
        <v>140</v>
      </c>
      <c r="H719" s="1" t="s">
        <v>457</v>
      </c>
      <c r="I719" s="13"/>
      <c r="J719" s="100"/>
      <c r="K719" s="100"/>
      <c r="L719" s="100"/>
      <c r="M719" s="100"/>
      <c r="N719" s="100"/>
      <c r="O719" s="100"/>
      <c r="P719" s="100"/>
      <c r="Q719" s="100"/>
      <c r="R719" s="100"/>
      <c r="S719" s="100"/>
      <c r="T719" s="100"/>
      <c r="U719" s="100"/>
      <c r="V719" s="100"/>
      <c r="W719" s="100"/>
      <c r="X719" s="100"/>
      <c r="Y719" s="100">
        <f>Y720</f>
        <v>1169524</v>
      </c>
      <c r="Z719" s="100">
        <f t="shared" ref="Z719:Z720" si="1312">Z720</f>
        <v>0</v>
      </c>
      <c r="AA719" s="100">
        <f t="shared" ref="AA719:AA720" si="1313">AA720</f>
        <v>0</v>
      </c>
      <c r="AB719" s="100">
        <f t="shared" ref="AB719:AB721" si="1314">V719+Y719</f>
        <v>1169524</v>
      </c>
      <c r="AC719" s="100">
        <f t="shared" ref="AC719:AC721" si="1315">W719+Z719</f>
        <v>0</v>
      </c>
      <c r="AD719" s="100">
        <f t="shared" ref="AD719:AD721" si="1316">X719+AA719</f>
        <v>0</v>
      </c>
    </row>
    <row r="720" spans="1:30" ht="26.4">
      <c r="A720" s="273" t="s">
        <v>222</v>
      </c>
      <c r="B720" s="267" t="s">
        <v>303</v>
      </c>
      <c r="C720" s="267" t="s">
        <v>18</v>
      </c>
      <c r="D720" s="267" t="s">
        <v>13</v>
      </c>
      <c r="E720" s="1" t="s">
        <v>365</v>
      </c>
      <c r="F720" s="1" t="s">
        <v>68</v>
      </c>
      <c r="G720" s="1" t="s">
        <v>140</v>
      </c>
      <c r="H720" s="1" t="s">
        <v>457</v>
      </c>
      <c r="I720" s="13" t="s">
        <v>92</v>
      </c>
      <c r="J720" s="100"/>
      <c r="K720" s="100"/>
      <c r="L720" s="100"/>
      <c r="M720" s="100"/>
      <c r="N720" s="100"/>
      <c r="O720" s="100"/>
      <c r="P720" s="100"/>
      <c r="Q720" s="100"/>
      <c r="R720" s="100"/>
      <c r="S720" s="100"/>
      <c r="T720" s="100"/>
      <c r="U720" s="100"/>
      <c r="V720" s="100"/>
      <c r="W720" s="100"/>
      <c r="X720" s="100"/>
      <c r="Y720" s="100">
        <f>Y721</f>
        <v>1169524</v>
      </c>
      <c r="Z720" s="100">
        <f t="shared" si="1312"/>
        <v>0</v>
      </c>
      <c r="AA720" s="100">
        <f t="shared" si="1313"/>
        <v>0</v>
      </c>
      <c r="AB720" s="100">
        <f t="shared" si="1314"/>
        <v>1169524</v>
      </c>
      <c r="AC720" s="100">
        <f t="shared" si="1315"/>
        <v>0</v>
      </c>
      <c r="AD720" s="100">
        <f t="shared" si="1316"/>
        <v>0</v>
      </c>
    </row>
    <row r="721" spans="1:30" ht="26.4">
      <c r="A721" s="274" t="s">
        <v>96</v>
      </c>
      <c r="B721" s="267" t="s">
        <v>303</v>
      </c>
      <c r="C721" s="267" t="s">
        <v>18</v>
      </c>
      <c r="D721" s="267" t="s">
        <v>13</v>
      </c>
      <c r="E721" s="1" t="s">
        <v>365</v>
      </c>
      <c r="F721" s="1" t="s">
        <v>68</v>
      </c>
      <c r="G721" s="1" t="s">
        <v>140</v>
      </c>
      <c r="H721" s="1" t="s">
        <v>457</v>
      </c>
      <c r="I721" s="13" t="s">
        <v>93</v>
      </c>
      <c r="J721" s="100"/>
      <c r="K721" s="100"/>
      <c r="L721" s="100"/>
      <c r="M721" s="100"/>
      <c r="N721" s="100"/>
      <c r="O721" s="100"/>
      <c r="P721" s="100"/>
      <c r="Q721" s="100"/>
      <c r="R721" s="100"/>
      <c r="S721" s="100"/>
      <c r="T721" s="100"/>
      <c r="U721" s="100"/>
      <c r="V721" s="100"/>
      <c r="W721" s="100"/>
      <c r="X721" s="100"/>
      <c r="Y721" s="100">
        <f>Y1020</f>
        <v>1169524</v>
      </c>
      <c r="Z721" s="100">
        <f t="shared" ref="Z721:AA721" si="1317">Z1020</f>
        <v>0</v>
      </c>
      <c r="AA721" s="100">
        <f t="shared" si="1317"/>
        <v>0</v>
      </c>
      <c r="AB721" s="100">
        <f t="shared" si="1314"/>
        <v>1169524</v>
      </c>
      <c r="AC721" s="100">
        <f t="shared" si="1315"/>
        <v>0</v>
      </c>
      <c r="AD721" s="100">
        <f t="shared" si="1316"/>
        <v>0</v>
      </c>
    </row>
    <row r="722" spans="1:30" ht="26.4">
      <c r="A722" s="11" t="s">
        <v>467</v>
      </c>
      <c r="B722" s="267" t="s">
        <v>303</v>
      </c>
      <c r="C722" s="267" t="s">
        <v>18</v>
      </c>
      <c r="D722" s="267" t="s">
        <v>13</v>
      </c>
      <c r="E722" s="1" t="s">
        <v>365</v>
      </c>
      <c r="F722" s="1" t="s">
        <v>68</v>
      </c>
      <c r="G722" s="1" t="s">
        <v>140</v>
      </c>
      <c r="H722" s="1" t="s">
        <v>458</v>
      </c>
      <c r="I722" s="13"/>
      <c r="J722" s="100"/>
      <c r="K722" s="100"/>
      <c r="L722" s="100"/>
      <c r="M722" s="100"/>
      <c r="N722" s="100"/>
      <c r="O722" s="100"/>
      <c r="P722" s="100"/>
      <c r="Q722" s="100"/>
      <c r="R722" s="100"/>
      <c r="S722" s="100"/>
      <c r="T722" s="100"/>
      <c r="U722" s="100"/>
      <c r="V722" s="100"/>
      <c r="W722" s="100"/>
      <c r="X722" s="100"/>
      <c r="Y722" s="100">
        <f>Y723</f>
        <v>468271</v>
      </c>
      <c r="Z722" s="100">
        <f t="shared" ref="Z722:Z723" si="1318">Z723</f>
        <v>0</v>
      </c>
      <c r="AA722" s="100">
        <f t="shared" ref="AA722:AA723" si="1319">AA723</f>
        <v>0</v>
      </c>
      <c r="AB722" s="100">
        <f t="shared" ref="AB722:AB724" si="1320">V722+Y722</f>
        <v>468271</v>
      </c>
      <c r="AC722" s="100">
        <f t="shared" ref="AC722:AC724" si="1321">W722+Z722</f>
        <v>0</v>
      </c>
      <c r="AD722" s="100">
        <f t="shared" ref="AD722:AD724" si="1322">X722+AA722</f>
        <v>0</v>
      </c>
    </row>
    <row r="723" spans="1:30" ht="26.4">
      <c r="A723" s="273" t="s">
        <v>222</v>
      </c>
      <c r="B723" s="267" t="s">
        <v>303</v>
      </c>
      <c r="C723" s="267" t="s">
        <v>18</v>
      </c>
      <c r="D723" s="267" t="s">
        <v>13</v>
      </c>
      <c r="E723" s="1" t="s">
        <v>365</v>
      </c>
      <c r="F723" s="1" t="s">
        <v>68</v>
      </c>
      <c r="G723" s="1" t="s">
        <v>140</v>
      </c>
      <c r="H723" s="1" t="s">
        <v>458</v>
      </c>
      <c r="I723" s="13" t="s">
        <v>92</v>
      </c>
      <c r="J723" s="100"/>
      <c r="K723" s="100"/>
      <c r="L723" s="100"/>
      <c r="M723" s="100"/>
      <c r="N723" s="100"/>
      <c r="O723" s="100"/>
      <c r="P723" s="100"/>
      <c r="Q723" s="100"/>
      <c r="R723" s="100"/>
      <c r="S723" s="100"/>
      <c r="T723" s="100"/>
      <c r="U723" s="100"/>
      <c r="V723" s="100"/>
      <c r="W723" s="100"/>
      <c r="X723" s="100"/>
      <c r="Y723" s="100">
        <f>Y724</f>
        <v>468271</v>
      </c>
      <c r="Z723" s="100">
        <f t="shared" si="1318"/>
        <v>0</v>
      </c>
      <c r="AA723" s="100">
        <f t="shared" si="1319"/>
        <v>0</v>
      </c>
      <c r="AB723" s="100">
        <f t="shared" si="1320"/>
        <v>468271</v>
      </c>
      <c r="AC723" s="100">
        <f t="shared" si="1321"/>
        <v>0</v>
      </c>
      <c r="AD723" s="100">
        <f t="shared" si="1322"/>
        <v>0</v>
      </c>
    </row>
    <row r="724" spans="1:30" ht="26.4">
      <c r="A724" s="274" t="s">
        <v>96</v>
      </c>
      <c r="B724" s="267" t="s">
        <v>303</v>
      </c>
      <c r="C724" s="267" t="s">
        <v>18</v>
      </c>
      <c r="D724" s="267" t="s">
        <v>13</v>
      </c>
      <c r="E724" s="1" t="s">
        <v>365</v>
      </c>
      <c r="F724" s="1" t="s">
        <v>68</v>
      </c>
      <c r="G724" s="1" t="s">
        <v>140</v>
      </c>
      <c r="H724" s="1" t="s">
        <v>458</v>
      </c>
      <c r="I724" s="13" t="s">
        <v>93</v>
      </c>
      <c r="J724" s="100"/>
      <c r="K724" s="100"/>
      <c r="L724" s="100"/>
      <c r="M724" s="100"/>
      <c r="N724" s="100"/>
      <c r="O724" s="100"/>
      <c r="P724" s="100"/>
      <c r="Q724" s="100"/>
      <c r="R724" s="100"/>
      <c r="S724" s="100"/>
      <c r="T724" s="100"/>
      <c r="U724" s="100"/>
      <c r="V724" s="100"/>
      <c r="W724" s="100"/>
      <c r="X724" s="100"/>
      <c r="Y724" s="100">
        <f>Y1023</f>
        <v>468271</v>
      </c>
      <c r="Z724" s="100">
        <f t="shared" ref="Z724:AA724" si="1323">Z1023</f>
        <v>0</v>
      </c>
      <c r="AA724" s="100">
        <f t="shared" si="1323"/>
        <v>0</v>
      </c>
      <c r="AB724" s="100">
        <f t="shared" si="1320"/>
        <v>468271</v>
      </c>
      <c r="AC724" s="100">
        <f t="shared" si="1321"/>
        <v>0</v>
      </c>
      <c r="AD724" s="100">
        <f t="shared" si="1322"/>
        <v>0</v>
      </c>
    </row>
    <row r="725" spans="1:30" ht="16.5" customHeight="1">
      <c r="A725" s="11" t="s">
        <v>468</v>
      </c>
      <c r="B725" s="267" t="s">
        <v>303</v>
      </c>
      <c r="C725" s="267" t="s">
        <v>18</v>
      </c>
      <c r="D725" s="267" t="s">
        <v>13</v>
      </c>
      <c r="E725" s="1" t="s">
        <v>365</v>
      </c>
      <c r="F725" s="1" t="s">
        <v>68</v>
      </c>
      <c r="G725" s="1" t="s">
        <v>140</v>
      </c>
      <c r="H725" s="1" t="s">
        <v>459</v>
      </c>
      <c r="I725" s="13"/>
      <c r="J725" s="100"/>
      <c r="K725" s="100"/>
      <c r="L725" s="100"/>
      <c r="M725" s="100"/>
      <c r="N725" s="100"/>
      <c r="O725" s="100"/>
      <c r="P725" s="100"/>
      <c r="Q725" s="100"/>
      <c r="R725" s="100"/>
      <c r="S725" s="100"/>
      <c r="T725" s="100"/>
      <c r="U725" s="100"/>
      <c r="V725" s="100"/>
      <c r="W725" s="100"/>
      <c r="X725" s="100"/>
      <c r="Y725" s="100">
        <f>Y726</f>
        <v>262755</v>
      </c>
      <c r="Z725" s="100">
        <f t="shared" ref="Z725:Z726" si="1324">Z726</f>
        <v>0</v>
      </c>
      <c r="AA725" s="100">
        <f t="shared" ref="AA725:AA726" si="1325">AA726</f>
        <v>0</v>
      </c>
      <c r="AB725" s="100">
        <f t="shared" ref="AB725:AB727" si="1326">V725+Y725</f>
        <v>262755</v>
      </c>
      <c r="AC725" s="100">
        <f t="shared" ref="AC725:AC727" si="1327">W725+Z725</f>
        <v>0</v>
      </c>
      <c r="AD725" s="100">
        <f t="shared" ref="AD725:AD727" si="1328">X725+AA725</f>
        <v>0</v>
      </c>
    </row>
    <row r="726" spans="1:30" ht="26.4">
      <c r="A726" s="273" t="s">
        <v>222</v>
      </c>
      <c r="B726" s="267" t="s">
        <v>303</v>
      </c>
      <c r="C726" s="267" t="s">
        <v>18</v>
      </c>
      <c r="D726" s="267" t="s">
        <v>13</v>
      </c>
      <c r="E726" s="1" t="s">
        <v>365</v>
      </c>
      <c r="F726" s="1" t="s">
        <v>68</v>
      </c>
      <c r="G726" s="1" t="s">
        <v>140</v>
      </c>
      <c r="H726" s="1" t="s">
        <v>459</v>
      </c>
      <c r="I726" s="13" t="s">
        <v>92</v>
      </c>
      <c r="J726" s="100"/>
      <c r="K726" s="100"/>
      <c r="L726" s="100"/>
      <c r="M726" s="100"/>
      <c r="N726" s="100"/>
      <c r="O726" s="100"/>
      <c r="P726" s="100"/>
      <c r="Q726" s="100"/>
      <c r="R726" s="100"/>
      <c r="S726" s="100"/>
      <c r="T726" s="100"/>
      <c r="U726" s="100"/>
      <c r="V726" s="100"/>
      <c r="W726" s="100"/>
      <c r="X726" s="100"/>
      <c r="Y726" s="100">
        <f>Y727</f>
        <v>262755</v>
      </c>
      <c r="Z726" s="100">
        <f t="shared" si="1324"/>
        <v>0</v>
      </c>
      <c r="AA726" s="100">
        <f t="shared" si="1325"/>
        <v>0</v>
      </c>
      <c r="AB726" s="100">
        <f t="shared" si="1326"/>
        <v>262755</v>
      </c>
      <c r="AC726" s="100">
        <f t="shared" si="1327"/>
        <v>0</v>
      </c>
      <c r="AD726" s="100">
        <f t="shared" si="1328"/>
        <v>0</v>
      </c>
    </row>
    <row r="727" spans="1:30" ht="26.4">
      <c r="A727" s="274" t="s">
        <v>96</v>
      </c>
      <c r="B727" s="267" t="s">
        <v>303</v>
      </c>
      <c r="C727" s="267" t="s">
        <v>18</v>
      </c>
      <c r="D727" s="267" t="s">
        <v>13</v>
      </c>
      <c r="E727" s="1" t="s">
        <v>365</v>
      </c>
      <c r="F727" s="1" t="s">
        <v>68</v>
      </c>
      <c r="G727" s="1" t="s">
        <v>140</v>
      </c>
      <c r="H727" s="1" t="s">
        <v>459</v>
      </c>
      <c r="I727" s="13" t="s">
        <v>93</v>
      </c>
      <c r="J727" s="100"/>
      <c r="K727" s="100"/>
      <c r="L727" s="100"/>
      <c r="M727" s="100"/>
      <c r="N727" s="100"/>
      <c r="O727" s="100"/>
      <c r="P727" s="100"/>
      <c r="Q727" s="100"/>
      <c r="R727" s="100"/>
      <c r="S727" s="100"/>
      <c r="T727" s="100"/>
      <c r="U727" s="100"/>
      <c r="V727" s="100"/>
      <c r="W727" s="100"/>
      <c r="X727" s="100"/>
      <c r="Y727" s="100">
        <f>Y1344</f>
        <v>262755</v>
      </c>
      <c r="Z727" s="100">
        <f t="shared" ref="Z727:AA727" si="1329">Z1344</f>
        <v>0</v>
      </c>
      <c r="AA727" s="100">
        <f t="shared" si="1329"/>
        <v>0</v>
      </c>
      <c r="AB727" s="100">
        <f t="shared" si="1326"/>
        <v>262755</v>
      </c>
      <c r="AC727" s="100">
        <f t="shared" si="1327"/>
        <v>0</v>
      </c>
      <c r="AD727" s="100">
        <f t="shared" si="1328"/>
        <v>0</v>
      </c>
    </row>
    <row r="728" spans="1:30" ht="26.4">
      <c r="A728" s="11" t="s">
        <v>469</v>
      </c>
      <c r="B728" s="267" t="s">
        <v>303</v>
      </c>
      <c r="C728" s="267" t="s">
        <v>18</v>
      </c>
      <c r="D728" s="267" t="s">
        <v>13</v>
      </c>
      <c r="E728" s="1" t="s">
        <v>365</v>
      </c>
      <c r="F728" s="1" t="s">
        <v>68</v>
      </c>
      <c r="G728" s="1" t="s">
        <v>140</v>
      </c>
      <c r="H728" s="1" t="s">
        <v>460</v>
      </c>
      <c r="I728" s="13"/>
      <c r="J728" s="100"/>
      <c r="K728" s="100"/>
      <c r="L728" s="100"/>
      <c r="M728" s="100"/>
      <c r="N728" s="100"/>
      <c r="O728" s="100"/>
      <c r="P728" s="100"/>
      <c r="Q728" s="100"/>
      <c r="R728" s="100"/>
      <c r="S728" s="100"/>
      <c r="T728" s="100"/>
      <c r="U728" s="100"/>
      <c r="V728" s="100"/>
      <c r="W728" s="100"/>
      <c r="X728" s="100"/>
      <c r="Y728" s="100">
        <f>Y729</f>
        <v>263868</v>
      </c>
      <c r="Z728" s="100">
        <f t="shared" ref="Z728:Z729" si="1330">Z729</f>
        <v>0</v>
      </c>
      <c r="AA728" s="100">
        <f t="shared" ref="AA728:AA729" si="1331">AA729</f>
        <v>0</v>
      </c>
      <c r="AB728" s="100">
        <f t="shared" ref="AB728:AB730" si="1332">V728+Y728</f>
        <v>263868</v>
      </c>
      <c r="AC728" s="100">
        <f t="shared" ref="AC728:AC730" si="1333">W728+Z728</f>
        <v>0</v>
      </c>
      <c r="AD728" s="100">
        <f t="shared" ref="AD728:AD730" si="1334">X728+AA728</f>
        <v>0</v>
      </c>
    </row>
    <row r="729" spans="1:30" ht="26.4">
      <c r="A729" s="273" t="s">
        <v>222</v>
      </c>
      <c r="B729" s="267" t="s">
        <v>303</v>
      </c>
      <c r="C729" s="267" t="s">
        <v>18</v>
      </c>
      <c r="D729" s="267" t="s">
        <v>13</v>
      </c>
      <c r="E729" s="1" t="s">
        <v>365</v>
      </c>
      <c r="F729" s="1" t="s">
        <v>68</v>
      </c>
      <c r="G729" s="1" t="s">
        <v>140</v>
      </c>
      <c r="H729" s="1" t="s">
        <v>460</v>
      </c>
      <c r="I729" s="13" t="s">
        <v>92</v>
      </c>
      <c r="J729" s="100"/>
      <c r="K729" s="100"/>
      <c r="L729" s="100"/>
      <c r="M729" s="100"/>
      <c r="N729" s="100"/>
      <c r="O729" s="100"/>
      <c r="P729" s="100"/>
      <c r="Q729" s="100"/>
      <c r="R729" s="100"/>
      <c r="S729" s="100"/>
      <c r="T729" s="100"/>
      <c r="U729" s="100"/>
      <c r="V729" s="100"/>
      <c r="W729" s="100"/>
      <c r="X729" s="100"/>
      <c r="Y729" s="100">
        <f>Y730</f>
        <v>263868</v>
      </c>
      <c r="Z729" s="100">
        <f t="shared" si="1330"/>
        <v>0</v>
      </c>
      <c r="AA729" s="100">
        <f t="shared" si="1331"/>
        <v>0</v>
      </c>
      <c r="AB729" s="100">
        <f t="shared" si="1332"/>
        <v>263868</v>
      </c>
      <c r="AC729" s="100">
        <f t="shared" si="1333"/>
        <v>0</v>
      </c>
      <c r="AD729" s="100">
        <f t="shared" si="1334"/>
        <v>0</v>
      </c>
    </row>
    <row r="730" spans="1:30" ht="26.4">
      <c r="A730" s="274" t="s">
        <v>96</v>
      </c>
      <c r="B730" s="267" t="s">
        <v>303</v>
      </c>
      <c r="C730" s="267" t="s">
        <v>18</v>
      </c>
      <c r="D730" s="267" t="s">
        <v>13</v>
      </c>
      <c r="E730" s="1" t="s">
        <v>365</v>
      </c>
      <c r="F730" s="1" t="s">
        <v>68</v>
      </c>
      <c r="G730" s="1" t="s">
        <v>140</v>
      </c>
      <c r="H730" s="1" t="s">
        <v>460</v>
      </c>
      <c r="I730" s="13" t="s">
        <v>93</v>
      </c>
      <c r="J730" s="100"/>
      <c r="K730" s="100"/>
      <c r="L730" s="100"/>
      <c r="M730" s="100"/>
      <c r="N730" s="100"/>
      <c r="O730" s="100"/>
      <c r="P730" s="100"/>
      <c r="Q730" s="100"/>
      <c r="R730" s="100"/>
      <c r="S730" s="100"/>
      <c r="T730" s="100"/>
      <c r="U730" s="100"/>
      <c r="V730" s="100"/>
      <c r="W730" s="100"/>
      <c r="X730" s="100"/>
      <c r="Y730" s="100">
        <f>Y1347</f>
        <v>263868</v>
      </c>
      <c r="Z730" s="100">
        <f t="shared" ref="Z730:AA730" si="1335">Z1347</f>
        <v>0</v>
      </c>
      <c r="AA730" s="100">
        <f t="shared" si="1335"/>
        <v>0</v>
      </c>
      <c r="AB730" s="100">
        <f t="shared" si="1332"/>
        <v>263868</v>
      </c>
      <c r="AC730" s="100">
        <f t="shared" si="1333"/>
        <v>0</v>
      </c>
      <c r="AD730" s="100">
        <f t="shared" si="1334"/>
        <v>0</v>
      </c>
    </row>
    <row r="731" spans="1:30">
      <c r="A731" s="11" t="s">
        <v>471</v>
      </c>
      <c r="B731" s="267" t="s">
        <v>303</v>
      </c>
      <c r="C731" s="267" t="s">
        <v>18</v>
      </c>
      <c r="D731" s="267" t="s">
        <v>13</v>
      </c>
      <c r="E731" s="1" t="s">
        <v>365</v>
      </c>
      <c r="F731" s="1" t="s">
        <v>68</v>
      </c>
      <c r="G731" s="1" t="s">
        <v>140</v>
      </c>
      <c r="H731" s="1" t="s">
        <v>470</v>
      </c>
      <c r="I731" s="13"/>
      <c r="J731" s="100"/>
      <c r="K731" s="100"/>
      <c r="L731" s="100"/>
      <c r="M731" s="100"/>
      <c r="N731" s="100"/>
      <c r="O731" s="100"/>
      <c r="P731" s="100"/>
      <c r="Q731" s="100"/>
      <c r="R731" s="100"/>
      <c r="S731" s="100"/>
      <c r="T731" s="100"/>
      <c r="U731" s="100"/>
      <c r="V731" s="100"/>
      <c r="W731" s="100"/>
      <c r="X731" s="100"/>
      <c r="Y731" s="100">
        <f>Y732</f>
        <v>162914</v>
      </c>
      <c r="Z731" s="100">
        <f t="shared" ref="Z731:Z732" si="1336">Z732</f>
        <v>0</v>
      </c>
      <c r="AA731" s="100">
        <f t="shared" ref="AA731:AA732" si="1337">AA732</f>
        <v>0</v>
      </c>
      <c r="AB731" s="100">
        <f t="shared" ref="AB731:AB733" si="1338">V731+Y731</f>
        <v>162914</v>
      </c>
      <c r="AC731" s="100">
        <f t="shared" ref="AC731:AC733" si="1339">W731+Z731</f>
        <v>0</v>
      </c>
      <c r="AD731" s="100">
        <f t="shared" ref="AD731:AD733" si="1340">X731+AA731</f>
        <v>0</v>
      </c>
    </row>
    <row r="732" spans="1:30" ht="26.4">
      <c r="A732" s="273" t="s">
        <v>222</v>
      </c>
      <c r="B732" s="267" t="s">
        <v>303</v>
      </c>
      <c r="C732" s="267" t="s">
        <v>18</v>
      </c>
      <c r="D732" s="267" t="s">
        <v>13</v>
      </c>
      <c r="E732" s="1" t="s">
        <v>365</v>
      </c>
      <c r="F732" s="1" t="s">
        <v>68</v>
      </c>
      <c r="G732" s="1" t="s">
        <v>140</v>
      </c>
      <c r="H732" s="1" t="s">
        <v>470</v>
      </c>
      <c r="I732" s="13" t="s">
        <v>92</v>
      </c>
      <c r="J732" s="100"/>
      <c r="K732" s="100"/>
      <c r="L732" s="100"/>
      <c r="M732" s="100"/>
      <c r="N732" s="100"/>
      <c r="O732" s="100"/>
      <c r="P732" s="100"/>
      <c r="Q732" s="100"/>
      <c r="R732" s="100"/>
      <c r="S732" s="100"/>
      <c r="T732" s="100"/>
      <c r="U732" s="100"/>
      <c r="V732" s="100"/>
      <c r="W732" s="100"/>
      <c r="X732" s="100"/>
      <c r="Y732" s="100">
        <f>Y733</f>
        <v>162914</v>
      </c>
      <c r="Z732" s="100">
        <f t="shared" si="1336"/>
        <v>0</v>
      </c>
      <c r="AA732" s="100">
        <f t="shared" si="1337"/>
        <v>0</v>
      </c>
      <c r="AB732" s="100">
        <f t="shared" si="1338"/>
        <v>162914</v>
      </c>
      <c r="AC732" s="100">
        <f t="shared" si="1339"/>
        <v>0</v>
      </c>
      <c r="AD732" s="100">
        <f t="shared" si="1340"/>
        <v>0</v>
      </c>
    </row>
    <row r="733" spans="1:30" ht="26.4">
      <c r="A733" s="274" t="s">
        <v>96</v>
      </c>
      <c r="B733" s="267" t="s">
        <v>303</v>
      </c>
      <c r="C733" s="267" t="s">
        <v>18</v>
      </c>
      <c r="D733" s="267" t="s">
        <v>13</v>
      </c>
      <c r="E733" s="1" t="s">
        <v>365</v>
      </c>
      <c r="F733" s="1" t="s">
        <v>68</v>
      </c>
      <c r="G733" s="1" t="s">
        <v>140</v>
      </c>
      <c r="H733" s="1" t="s">
        <v>470</v>
      </c>
      <c r="I733" s="13" t="s">
        <v>93</v>
      </c>
      <c r="J733" s="100"/>
      <c r="K733" s="100"/>
      <c r="L733" s="100"/>
      <c r="M733" s="100"/>
      <c r="N733" s="100"/>
      <c r="O733" s="100"/>
      <c r="P733" s="100"/>
      <c r="Q733" s="100"/>
      <c r="R733" s="100"/>
      <c r="S733" s="100"/>
      <c r="T733" s="100"/>
      <c r="U733" s="100"/>
      <c r="V733" s="100"/>
      <c r="W733" s="100"/>
      <c r="X733" s="100"/>
      <c r="Y733" s="100">
        <f>Y1499</f>
        <v>162914</v>
      </c>
      <c r="Z733" s="100">
        <f t="shared" ref="Z733:AA733" si="1341">Z1499</f>
        <v>0</v>
      </c>
      <c r="AA733" s="100">
        <f t="shared" si="1341"/>
        <v>0</v>
      </c>
      <c r="AB733" s="100">
        <f t="shared" si="1338"/>
        <v>162914</v>
      </c>
      <c r="AC733" s="100">
        <f t="shared" si="1339"/>
        <v>0</v>
      </c>
      <c r="AD733" s="100">
        <f t="shared" si="1340"/>
        <v>0</v>
      </c>
    </row>
    <row r="734" spans="1:30" ht="16.5" customHeight="1">
      <c r="A734" s="11" t="s">
        <v>473</v>
      </c>
      <c r="B734" s="267" t="s">
        <v>303</v>
      </c>
      <c r="C734" s="267" t="s">
        <v>18</v>
      </c>
      <c r="D734" s="267" t="s">
        <v>13</v>
      </c>
      <c r="E734" s="1" t="s">
        <v>365</v>
      </c>
      <c r="F734" s="1" t="s">
        <v>68</v>
      </c>
      <c r="G734" s="1" t="s">
        <v>140</v>
      </c>
      <c r="H734" s="1" t="s">
        <v>461</v>
      </c>
      <c r="I734" s="13"/>
      <c r="J734" s="100"/>
      <c r="K734" s="100"/>
      <c r="L734" s="100"/>
      <c r="M734" s="100"/>
      <c r="N734" s="100"/>
      <c r="O734" s="100"/>
      <c r="P734" s="100"/>
      <c r="Q734" s="100"/>
      <c r="R734" s="100"/>
      <c r="S734" s="100"/>
      <c r="T734" s="100"/>
      <c r="U734" s="100"/>
      <c r="V734" s="100"/>
      <c r="W734" s="100"/>
      <c r="X734" s="100"/>
      <c r="Y734" s="100">
        <f>Y735</f>
        <v>210630</v>
      </c>
      <c r="Z734" s="100">
        <f t="shared" ref="Z734:Z735" si="1342">Z735</f>
        <v>0</v>
      </c>
      <c r="AA734" s="100">
        <f t="shared" ref="AA734:AA735" si="1343">AA735</f>
        <v>0</v>
      </c>
      <c r="AB734" s="100">
        <f t="shared" ref="AB734:AB736" si="1344">V734+Y734</f>
        <v>210630</v>
      </c>
      <c r="AC734" s="100">
        <f t="shared" ref="AC734:AC736" si="1345">W734+Z734</f>
        <v>0</v>
      </c>
      <c r="AD734" s="100">
        <f t="shared" ref="AD734:AD736" si="1346">X734+AA734</f>
        <v>0</v>
      </c>
    </row>
    <row r="735" spans="1:30" ht="26.4">
      <c r="A735" s="273" t="s">
        <v>222</v>
      </c>
      <c r="B735" s="267" t="s">
        <v>303</v>
      </c>
      <c r="C735" s="267" t="s">
        <v>18</v>
      </c>
      <c r="D735" s="267" t="s">
        <v>13</v>
      </c>
      <c r="E735" s="1" t="s">
        <v>365</v>
      </c>
      <c r="F735" s="1" t="s">
        <v>68</v>
      </c>
      <c r="G735" s="1" t="s">
        <v>140</v>
      </c>
      <c r="H735" s="1" t="s">
        <v>461</v>
      </c>
      <c r="I735" s="13" t="s">
        <v>92</v>
      </c>
      <c r="J735" s="100"/>
      <c r="K735" s="100"/>
      <c r="L735" s="100"/>
      <c r="M735" s="100"/>
      <c r="N735" s="100"/>
      <c r="O735" s="100"/>
      <c r="P735" s="100"/>
      <c r="Q735" s="100"/>
      <c r="R735" s="100"/>
      <c r="S735" s="100"/>
      <c r="T735" s="100"/>
      <c r="U735" s="100"/>
      <c r="V735" s="100"/>
      <c r="W735" s="100"/>
      <c r="X735" s="100"/>
      <c r="Y735" s="100">
        <f>Y736</f>
        <v>210630</v>
      </c>
      <c r="Z735" s="100">
        <f t="shared" si="1342"/>
        <v>0</v>
      </c>
      <c r="AA735" s="100">
        <f t="shared" si="1343"/>
        <v>0</v>
      </c>
      <c r="AB735" s="100">
        <f t="shared" si="1344"/>
        <v>210630</v>
      </c>
      <c r="AC735" s="100">
        <f t="shared" si="1345"/>
        <v>0</v>
      </c>
      <c r="AD735" s="100">
        <f t="shared" si="1346"/>
        <v>0</v>
      </c>
    </row>
    <row r="736" spans="1:30" ht="26.4">
      <c r="A736" s="274" t="s">
        <v>96</v>
      </c>
      <c r="B736" s="267" t="s">
        <v>303</v>
      </c>
      <c r="C736" s="267" t="s">
        <v>18</v>
      </c>
      <c r="D736" s="267" t="s">
        <v>13</v>
      </c>
      <c r="E736" s="1" t="s">
        <v>365</v>
      </c>
      <c r="F736" s="1" t="s">
        <v>68</v>
      </c>
      <c r="G736" s="1" t="s">
        <v>140</v>
      </c>
      <c r="H736" s="1" t="s">
        <v>461</v>
      </c>
      <c r="I736" s="13" t="s">
        <v>93</v>
      </c>
      <c r="J736" s="100"/>
      <c r="K736" s="100"/>
      <c r="L736" s="100"/>
      <c r="M736" s="100"/>
      <c r="N736" s="100"/>
      <c r="O736" s="100"/>
      <c r="P736" s="100"/>
      <c r="Q736" s="100"/>
      <c r="R736" s="100"/>
      <c r="S736" s="100"/>
      <c r="T736" s="100"/>
      <c r="U736" s="100"/>
      <c r="V736" s="100"/>
      <c r="W736" s="100"/>
      <c r="X736" s="100"/>
      <c r="Y736" s="100">
        <f>Y1217</f>
        <v>210630</v>
      </c>
      <c r="Z736" s="100">
        <f t="shared" ref="Z736:AA736" si="1347">Z1217</f>
        <v>0</v>
      </c>
      <c r="AA736" s="100">
        <f t="shared" si="1347"/>
        <v>0</v>
      </c>
      <c r="AB736" s="100">
        <f t="shared" si="1344"/>
        <v>210630</v>
      </c>
      <c r="AC736" s="100">
        <f t="shared" si="1345"/>
        <v>0</v>
      </c>
      <c r="AD736" s="100">
        <f t="shared" si="1346"/>
        <v>0</v>
      </c>
    </row>
    <row r="737" spans="1:30" ht="16.5" customHeight="1">
      <c r="A737" s="11" t="s">
        <v>474</v>
      </c>
      <c r="B737" s="267" t="s">
        <v>303</v>
      </c>
      <c r="C737" s="267" t="s">
        <v>18</v>
      </c>
      <c r="D737" s="267" t="s">
        <v>13</v>
      </c>
      <c r="E737" s="1" t="s">
        <v>365</v>
      </c>
      <c r="F737" s="1" t="s">
        <v>68</v>
      </c>
      <c r="G737" s="1" t="s">
        <v>140</v>
      </c>
      <c r="H737" s="1" t="s">
        <v>462</v>
      </c>
      <c r="I737" s="13"/>
      <c r="J737" s="100"/>
      <c r="K737" s="100"/>
      <c r="L737" s="100"/>
      <c r="M737" s="100"/>
      <c r="N737" s="100"/>
      <c r="O737" s="100"/>
      <c r="P737" s="100"/>
      <c r="Q737" s="100"/>
      <c r="R737" s="100"/>
      <c r="S737" s="100"/>
      <c r="T737" s="100"/>
      <c r="U737" s="100"/>
      <c r="V737" s="100"/>
      <c r="W737" s="100"/>
      <c r="X737" s="100"/>
      <c r="Y737" s="100">
        <f>Y738</f>
        <v>204457</v>
      </c>
      <c r="Z737" s="100">
        <f t="shared" ref="Z737:Z738" si="1348">Z738</f>
        <v>0</v>
      </c>
      <c r="AA737" s="100">
        <f t="shared" ref="AA737:AA738" si="1349">AA738</f>
        <v>0</v>
      </c>
      <c r="AB737" s="100">
        <f t="shared" ref="AB737:AB739" si="1350">V737+Y737</f>
        <v>204457</v>
      </c>
      <c r="AC737" s="100">
        <f t="shared" ref="AC737:AC739" si="1351">W737+Z737</f>
        <v>0</v>
      </c>
      <c r="AD737" s="100">
        <f t="shared" ref="AD737:AD739" si="1352">X737+AA737</f>
        <v>0</v>
      </c>
    </row>
    <row r="738" spans="1:30" ht="26.4">
      <c r="A738" s="273" t="s">
        <v>222</v>
      </c>
      <c r="B738" s="267" t="s">
        <v>303</v>
      </c>
      <c r="C738" s="267" t="s">
        <v>18</v>
      </c>
      <c r="D738" s="267" t="s">
        <v>13</v>
      </c>
      <c r="E738" s="1" t="s">
        <v>365</v>
      </c>
      <c r="F738" s="1" t="s">
        <v>68</v>
      </c>
      <c r="G738" s="1" t="s">
        <v>140</v>
      </c>
      <c r="H738" s="1" t="s">
        <v>462</v>
      </c>
      <c r="I738" s="13" t="s">
        <v>92</v>
      </c>
      <c r="J738" s="100"/>
      <c r="K738" s="100"/>
      <c r="L738" s="100"/>
      <c r="M738" s="100"/>
      <c r="N738" s="100"/>
      <c r="O738" s="100"/>
      <c r="P738" s="100"/>
      <c r="Q738" s="100"/>
      <c r="R738" s="100"/>
      <c r="S738" s="100"/>
      <c r="T738" s="100"/>
      <c r="U738" s="100"/>
      <c r="V738" s="100"/>
      <c r="W738" s="100"/>
      <c r="X738" s="100"/>
      <c r="Y738" s="100">
        <f>Y739</f>
        <v>204457</v>
      </c>
      <c r="Z738" s="100">
        <f t="shared" si="1348"/>
        <v>0</v>
      </c>
      <c r="AA738" s="100">
        <f t="shared" si="1349"/>
        <v>0</v>
      </c>
      <c r="AB738" s="100">
        <f t="shared" si="1350"/>
        <v>204457</v>
      </c>
      <c r="AC738" s="100">
        <f t="shared" si="1351"/>
        <v>0</v>
      </c>
      <c r="AD738" s="100">
        <f t="shared" si="1352"/>
        <v>0</v>
      </c>
    </row>
    <row r="739" spans="1:30" ht="26.4">
      <c r="A739" s="274" t="s">
        <v>96</v>
      </c>
      <c r="B739" s="267" t="s">
        <v>303</v>
      </c>
      <c r="C739" s="267" t="s">
        <v>18</v>
      </c>
      <c r="D739" s="267" t="s">
        <v>13</v>
      </c>
      <c r="E739" s="1" t="s">
        <v>365</v>
      </c>
      <c r="F739" s="1" t="s">
        <v>68</v>
      </c>
      <c r="G739" s="1" t="s">
        <v>140</v>
      </c>
      <c r="H739" s="1" t="s">
        <v>462</v>
      </c>
      <c r="I739" s="13" t="s">
        <v>93</v>
      </c>
      <c r="J739" s="100"/>
      <c r="K739" s="100"/>
      <c r="L739" s="100"/>
      <c r="M739" s="100"/>
      <c r="N739" s="100"/>
      <c r="O739" s="100"/>
      <c r="P739" s="100"/>
      <c r="Q739" s="100"/>
      <c r="R739" s="100"/>
      <c r="S739" s="100"/>
      <c r="T739" s="100"/>
      <c r="U739" s="100"/>
      <c r="V739" s="100"/>
      <c r="W739" s="100"/>
      <c r="X739" s="100"/>
      <c r="Y739" s="100">
        <f>Y1220</f>
        <v>204457</v>
      </c>
      <c r="Z739" s="100">
        <f t="shared" ref="Z739:AA739" si="1353">Z1220</f>
        <v>0</v>
      </c>
      <c r="AA739" s="100">
        <f t="shared" si="1353"/>
        <v>0</v>
      </c>
      <c r="AB739" s="100">
        <f t="shared" si="1350"/>
        <v>204457</v>
      </c>
      <c r="AC739" s="100">
        <f t="shared" si="1351"/>
        <v>0</v>
      </c>
      <c r="AD739" s="100">
        <f t="shared" si="1352"/>
        <v>0</v>
      </c>
    </row>
    <row r="740" spans="1:30" ht="16.5" customHeight="1">
      <c r="A740" s="11" t="s">
        <v>472</v>
      </c>
      <c r="B740" s="267" t="s">
        <v>303</v>
      </c>
      <c r="C740" s="267" t="s">
        <v>18</v>
      </c>
      <c r="D740" s="267" t="s">
        <v>13</v>
      </c>
      <c r="E740" s="1" t="s">
        <v>365</v>
      </c>
      <c r="F740" s="1" t="s">
        <v>68</v>
      </c>
      <c r="G740" s="1" t="s">
        <v>140</v>
      </c>
      <c r="H740" s="1" t="s">
        <v>501</v>
      </c>
      <c r="I740" s="13"/>
      <c r="J740" s="100"/>
      <c r="K740" s="100"/>
      <c r="L740" s="100"/>
      <c r="M740" s="100"/>
      <c r="N740" s="100"/>
      <c r="O740" s="100"/>
      <c r="P740" s="100"/>
      <c r="Q740" s="100"/>
      <c r="R740" s="100"/>
      <c r="S740" s="100"/>
      <c r="T740" s="100"/>
      <c r="U740" s="100"/>
      <c r="V740" s="100"/>
      <c r="W740" s="100"/>
      <c r="X740" s="100"/>
      <c r="Y740" s="100">
        <f>Y741</f>
        <v>313481</v>
      </c>
      <c r="Z740" s="100">
        <f t="shared" ref="Z740:Z741" si="1354">Z741</f>
        <v>0</v>
      </c>
      <c r="AA740" s="100">
        <f t="shared" ref="AA740:AA741" si="1355">AA741</f>
        <v>0</v>
      </c>
      <c r="AB740" s="100">
        <f t="shared" ref="AB740:AB742" si="1356">V740+Y740</f>
        <v>313481</v>
      </c>
      <c r="AC740" s="100">
        <f t="shared" ref="AC740:AC742" si="1357">W740+Z740</f>
        <v>0</v>
      </c>
      <c r="AD740" s="100">
        <f t="shared" ref="AD740:AD742" si="1358">X740+AA740</f>
        <v>0</v>
      </c>
    </row>
    <row r="741" spans="1:30" ht="26.4">
      <c r="A741" s="273" t="s">
        <v>222</v>
      </c>
      <c r="B741" s="267" t="s">
        <v>303</v>
      </c>
      <c r="C741" s="267" t="s">
        <v>18</v>
      </c>
      <c r="D741" s="267" t="s">
        <v>13</v>
      </c>
      <c r="E741" s="1" t="s">
        <v>365</v>
      </c>
      <c r="F741" s="1" t="s">
        <v>68</v>
      </c>
      <c r="G741" s="1" t="s">
        <v>140</v>
      </c>
      <c r="H741" s="1" t="s">
        <v>501</v>
      </c>
      <c r="I741" s="13" t="s">
        <v>92</v>
      </c>
      <c r="J741" s="100"/>
      <c r="K741" s="100"/>
      <c r="L741" s="100"/>
      <c r="M741" s="100"/>
      <c r="N741" s="100"/>
      <c r="O741" s="100"/>
      <c r="P741" s="100"/>
      <c r="Q741" s="100"/>
      <c r="R741" s="100"/>
      <c r="S741" s="100"/>
      <c r="T741" s="100"/>
      <c r="U741" s="100"/>
      <c r="V741" s="100"/>
      <c r="W741" s="100"/>
      <c r="X741" s="100"/>
      <c r="Y741" s="100">
        <f>Y742</f>
        <v>313481</v>
      </c>
      <c r="Z741" s="100">
        <f t="shared" si="1354"/>
        <v>0</v>
      </c>
      <c r="AA741" s="100">
        <f t="shared" si="1355"/>
        <v>0</v>
      </c>
      <c r="AB741" s="100">
        <f t="shared" si="1356"/>
        <v>313481</v>
      </c>
      <c r="AC741" s="100">
        <f t="shared" si="1357"/>
        <v>0</v>
      </c>
      <c r="AD741" s="100">
        <f t="shared" si="1358"/>
        <v>0</v>
      </c>
    </row>
    <row r="742" spans="1:30" ht="26.4">
      <c r="A742" s="274" t="s">
        <v>96</v>
      </c>
      <c r="B742" s="267" t="s">
        <v>303</v>
      </c>
      <c r="C742" s="267" t="s">
        <v>18</v>
      </c>
      <c r="D742" s="267" t="s">
        <v>13</v>
      </c>
      <c r="E742" s="1" t="s">
        <v>365</v>
      </c>
      <c r="F742" s="1" t="s">
        <v>68</v>
      </c>
      <c r="G742" s="1" t="s">
        <v>140</v>
      </c>
      <c r="H742" s="1" t="s">
        <v>501</v>
      </c>
      <c r="I742" s="13" t="s">
        <v>93</v>
      </c>
      <c r="J742" s="100"/>
      <c r="K742" s="100"/>
      <c r="L742" s="100"/>
      <c r="M742" s="100"/>
      <c r="N742" s="100"/>
      <c r="O742" s="100"/>
      <c r="P742" s="100"/>
      <c r="Q742" s="100"/>
      <c r="R742" s="100"/>
      <c r="S742" s="100"/>
      <c r="T742" s="100"/>
      <c r="U742" s="100"/>
      <c r="V742" s="100"/>
      <c r="W742" s="100"/>
      <c r="X742" s="100"/>
      <c r="Y742" s="100">
        <f>Y1284</f>
        <v>313481</v>
      </c>
      <c r="Z742" s="100">
        <f>Z1284</f>
        <v>0</v>
      </c>
      <c r="AA742" s="100">
        <f>AA1284</f>
        <v>0</v>
      </c>
      <c r="AB742" s="100">
        <f t="shared" si="1356"/>
        <v>313481</v>
      </c>
      <c r="AC742" s="100">
        <f t="shared" si="1357"/>
        <v>0</v>
      </c>
      <c r="AD742" s="100">
        <f t="shared" si="1358"/>
        <v>0</v>
      </c>
    </row>
    <row r="743" spans="1:30">
      <c r="A743" s="9" t="s">
        <v>81</v>
      </c>
      <c r="B743" s="1" t="s">
        <v>303</v>
      </c>
      <c r="C743" s="1" t="s">
        <v>18</v>
      </c>
      <c r="D743" s="1" t="s">
        <v>13</v>
      </c>
      <c r="E743" s="1" t="s">
        <v>80</v>
      </c>
      <c r="F743" s="1" t="s">
        <v>68</v>
      </c>
      <c r="G743" s="1" t="s">
        <v>140</v>
      </c>
      <c r="H743" s="1" t="s">
        <v>141</v>
      </c>
      <c r="I743" s="13"/>
      <c r="J743" s="78">
        <f>J744+J747</f>
        <v>20206400</v>
      </c>
      <c r="K743" s="78">
        <f t="shared" ref="K743:L743" si="1359">K744+K747</f>
        <v>20549309</v>
      </c>
      <c r="L743" s="78">
        <f t="shared" si="1359"/>
        <v>20903128.380000003</v>
      </c>
      <c r="M743" s="78">
        <f t="shared" ref="M743:O743" si="1360">M744+M747</f>
        <v>0</v>
      </c>
      <c r="N743" s="78">
        <f t="shared" si="1360"/>
        <v>0</v>
      </c>
      <c r="O743" s="78">
        <f t="shared" si="1360"/>
        <v>0</v>
      </c>
      <c r="P743" s="78">
        <f t="shared" si="1232"/>
        <v>20206400</v>
      </c>
      <c r="Q743" s="78">
        <f t="shared" si="1233"/>
        <v>20549309</v>
      </c>
      <c r="R743" s="78">
        <f t="shared" si="1234"/>
        <v>20903128.380000003</v>
      </c>
      <c r="S743" s="78">
        <f t="shared" ref="S743:U743" si="1361">S744+S747</f>
        <v>894000</v>
      </c>
      <c r="T743" s="78">
        <f t="shared" si="1361"/>
        <v>0</v>
      </c>
      <c r="U743" s="78">
        <f t="shared" si="1361"/>
        <v>0</v>
      </c>
      <c r="V743" s="78">
        <f t="shared" ref="V743:V753" si="1362">P743+S743</f>
        <v>21100400</v>
      </c>
      <c r="W743" s="78">
        <f t="shared" ref="W743:W753" si="1363">Q743+T743</f>
        <v>20549309</v>
      </c>
      <c r="X743" s="78">
        <f t="shared" ref="X743:X753" si="1364">R743+U743</f>
        <v>20903128.380000003</v>
      </c>
      <c r="Y743" s="78">
        <f>Y744+Y747+Y754</f>
        <v>780457</v>
      </c>
      <c r="Z743" s="78">
        <f t="shared" ref="Z743:AA743" si="1365">Z744+Z747+Z754</f>
        <v>0</v>
      </c>
      <c r="AA743" s="78">
        <f t="shared" si="1365"/>
        <v>0</v>
      </c>
      <c r="AB743" s="78">
        <f t="shared" si="1237"/>
        <v>21880857</v>
      </c>
      <c r="AC743" s="78">
        <f t="shared" si="1238"/>
        <v>20549309</v>
      </c>
      <c r="AD743" s="78">
        <f t="shared" si="1239"/>
        <v>20903128.380000003</v>
      </c>
    </row>
    <row r="744" spans="1:30">
      <c r="A744" s="255" t="s">
        <v>276</v>
      </c>
      <c r="B744" s="1" t="s">
        <v>303</v>
      </c>
      <c r="C744" s="1" t="s">
        <v>18</v>
      </c>
      <c r="D744" s="1" t="s">
        <v>13</v>
      </c>
      <c r="E744" s="1" t="s">
        <v>80</v>
      </c>
      <c r="F744" s="1" t="s">
        <v>68</v>
      </c>
      <c r="G744" s="1" t="s">
        <v>140</v>
      </c>
      <c r="H744" s="1" t="s">
        <v>275</v>
      </c>
      <c r="I744" s="13"/>
      <c r="J744" s="78">
        <f>J745</f>
        <v>229000</v>
      </c>
      <c r="K744" s="78">
        <f t="shared" ref="K744:O745" si="1366">K745</f>
        <v>229000</v>
      </c>
      <c r="L744" s="78">
        <f t="shared" si="1366"/>
        <v>229000</v>
      </c>
      <c r="M744" s="78">
        <f t="shared" si="1366"/>
        <v>0</v>
      </c>
      <c r="N744" s="78">
        <f t="shared" si="1366"/>
        <v>0</v>
      </c>
      <c r="O744" s="78">
        <f t="shared" si="1366"/>
        <v>0</v>
      </c>
      <c r="P744" s="78">
        <f t="shared" si="1232"/>
        <v>229000</v>
      </c>
      <c r="Q744" s="78">
        <f t="shared" si="1233"/>
        <v>229000</v>
      </c>
      <c r="R744" s="78">
        <f t="shared" si="1234"/>
        <v>229000</v>
      </c>
      <c r="S744" s="78">
        <f t="shared" ref="S744:U745" si="1367">S745</f>
        <v>1000000</v>
      </c>
      <c r="T744" s="78">
        <f t="shared" si="1367"/>
        <v>0</v>
      </c>
      <c r="U744" s="78">
        <f t="shared" si="1367"/>
        <v>0</v>
      </c>
      <c r="V744" s="78">
        <f t="shared" si="1362"/>
        <v>1229000</v>
      </c>
      <c r="W744" s="78">
        <f t="shared" si="1363"/>
        <v>229000</v>
      </c>
      <c r="X744" s="78">
        <f t="shared" si="1364"/>
        <v>229000</v>
      </c>
      <c r="Y744" s="78">
        <f t="shared" ref="Y744:AA745" si="1368">Y745</f>
        <v>0</v>
      </c>
      <c r="Z744" s="78">
        <f t="shared" si="1368"/>
        <v>0</v>
      </c>
      <c r="AA744" s="78">
        <f t="shared" si="1368"/>
        <v>0</v>
      </c>
      <c r="AB744" s="78">
        <f t="shared" si="1237"/>
        <v>1229000</v>
      </c>
      <c r="AC744" s="78">
        <f t="shared" si="1238"/>
        <v>229000</v>
      </c>
      <c r="AD744" s="78">
        <f t="shared" si="1239"/>
        <v>229000</v>
      </c>
    </row>
    <row r="745" spans="1:30" ht="26.4">
      <c r="A745" s="169" t="s">
        <v>222</v>
      </c>
      <c r="B745" s="1" t="s">
        <v>303</v>
      </c>
      <c r="C745" s="1" t="s">
        <v>18</v>
      </c>
      <c r="D745" s="1" t="s">
        <v>13</v>
      </c>
      <c r="E745" s="1" t="s">
        <v>80</v>
      </c>
      <c r="F745" s="1" t="s">
        <v>68</v>
      </c>
      <c r="G745" s="1" t="s">
        <v>140</v>
      </c>
      <c r="H745" s="1" t="s">
        <v>275</v>
      </c>
      <c r="I745" s="13" t="s">
        <v>92</v>
      </c>
      <c r="J745" s="78">
        <f>J746</f>
        <v>229000</v>
      </c>
      <c r="K745" s="78">
        <f t="shared" si="1366"/>
        <v>229000</v>
      </c>
      <c r="L745" s="78">
        <f t="shared" si="1366"/>
        <v>229000</v>
      </c>
      <c r="M745" s="78">
        <f t="shared" si="1366"/>
        <v>0</v>
      </c>
      <c r="N745" s="78">
        <f t="shared" si="1366"/>
        <v>0</v>
      </c>
      <c r="O745" s="78">
        <f t="shared" si="1366"/>
        <v>0</v>
      </c>
      <c r="P745" s="78">
        <f t="shared" si="1232"/>
        <v>229000</v>
      </c>
      <c r="Q745" s="78">
        <f t="shared" si="1233"/>
        <v>229000</v>
      </c>
      <c r="R745" s="78">
        <f t="shared" si="1234"/>
        <v>229000</v>
      </c>
      <c r="S745" s="78">
        <f t="shared" si="1367"/>
        <v>1000000</v>
      </c>
      <c r="T745" s="78">
        <f t="shared" si="1367"/>
        <v>0</v>
      </c>
      <c r="U745" s="78">
        <f t="shared" si="1367"/>
        <v>0</v>
      </c>
      <c r="V745" s="78">
        <f t="shared" si="1362"/>
        <v>1229000</v>
      </c>
      <c r="W745" s="78">
        <f t="shared" si="1363"/>
        <v>229000</v>
      </c>
      <c r="X745" s="78">
        <f t="shared" si="1364"/>
        <v>229000</v>
      </c>
      <c r="Y745" s="78">
        <f t="shared" si="1368"/>
        <v>0</v>
      </c>
      <c r="Z745" s="78">
        <f t="shared" si="1368"/>
        <v>0</v>
      </c>
      <c r="AA745" s="78">
        <f t="shared" si="1368"/>
        <v>0</v>
      </c>
      <c r="AB745" s="78">
        <f t="shared" si="1237"/>
        <v>1229000</v>
      </c>
      <c r="AC745" s="78">
        <f t="shared" si="1238"/>
        <v>229000</v>
      </c>
      <c r="AD745" s="78">
        <f t="shared" si="1239"/>
        <v>229000</v>
      </c>
    </row>
    <row r="746" spans="1:30" ht="26.4">
      <c r="A746" s="168" t="s">
        <v>96</v>
      </c>
      <c r="B746" s="1" t="s">
        <v>303</v>
      </c>
      <c r="C746" s="1" t="s">
        <v>18</v>
      </c>
      <c r="D746" s="1" t="s">
        <v>13</v>
      </c>
      <c r="E746" s="1" t="s">
        <v>80</v>
      </c>
      <c r="F746" s="1" t="s">
        <v>68</v>
      </c>
      <c r="G746" s="1" t="s">
        <v>140</v>
      </c>
      <c r="H746" s="1" t="s">
        <v>275</v>
      </c>
      <c r="I746" s="13" t="s">
        <v>93</v>
      </c>
      <c r="J746" s="78">
        <f t="shared" ref="J746:O746" si="1369">J1161+J1224+J1288+J1351+J1394+J1440+J1503+J1551+J1601+J1662</f>
        <v>229000</v>
      </c>
      <c r="K746" s="78">
        <f t="shared" si="1369"/>
        <v>229000</v>
      </c>
      <c r="L746" s="78">
        <f t="shared" si="1369"/>
        <v>229000</v>
      </c>
      <c r="M746" s="78">
        <f t="shared" si="1369"/>
        <v>0</v>
      </c>
      <c r="N746" s="78">
        <f t="shared" si="1369"/>
        <v>0</v>
      </c>
      <c r="O746" s="78">
        <f t="shared" si="1369"/>
        <v>0</v>
      </c>
      <c r="P746" s="78">
        <f t="shared" si="1232"/>
        <v>229000</v>
      </c>
      <c r="Q746" s="78">
        <f t="shared" si="1233"/>
        <v>229000</v>
      </c>
      <c r="R746" s="78">
        <f t="shared" si="1234"/>
        <v>229000</v>
      </c>
      <c r="S746" s="78">
        <f>S1161+S1224+S1288+S1351+S1394+S1440+S1503+S1551+S1601+S1662</f>
        <v>1000000</v>
      </c>
      <c r="T746" s="78">
        <f>T1161+T1224+T1288+T1351+T1394+T1440+T1503+T1551+T1601+T1662</f>
        <v>0</v>
      </c>
      <c r="U746" s="78">
        <f>U1161+U1224+U1288+U1351+U1394+U1440+U1503+U1551+U1601+U1662</f>
        <v>0</v>
      </c>
      <c r="V746" s="78">
        <f t="shared" si="1362"/>
        <v>1229000</v>
      </c>
      <c r="W746" s="78">
        <f t="shared" si="1363"/>
        <v>229000</v>
      </c>
      <c r="X746" s="78">
        <f t="shared" si="1364"/>
        <v>229000</v>
      </c>
      <c r="Y746" s="78">
        <f>Y1161+Y1224+Y1288+Y1351+Y1394+Y1440+Y1503+Y1551+Y1601+Y1662</f>
        <v>0</v>
      </c>
      <c r="Z746" s="78">
        <f>Z1161+Z1224+Z1288+Z1351+Z1394+Z1440+Z1503+Z1551+Z1601+Z1662</f>
        <v>0</v>
      </c>
      <c r="AA746" s="78">
        <f>AA1161+AA1224+AA1288+AA1351+AA1394+AA1440+AA1503+AA1551+AA1601+AA1662</f>
        <v>0</v>
      </c>
      <c r="AB746" s="78">
        <f t="shared" si="1237"/>
        <v>1229000</v>
      </c>
      <c r="AC746" s="78">
        <f t="shared" si="1238"/>
        <v>229000</v>
      </c>
      <c r="AD746" s="78">
        <f t="shared" si="1239"/>
        <v>229000</v>
      </c>
    </row>
    <row r="747" spans="1:30">
      <c r="A747" s="168" t="s">
        <v>278</v>
      </c>
      <c r="B747" s="1" t="s">
        <v>303</v>
      </c>
      <c r="C747" s="1" t="s">
        <v>18</v>
      </c>
      <c r="D747" s="1" t="s">
        <v>13</v>
      </c>
      <c r="E747" s="1" t="s">
        <v>80</v>
      </c>
      <c r="F747" s="1" t="s">
        <v>68</v>
      </c>
      <c r="G747" s="1" t="s">
        <v>140</v>
      </c>
      <c r="H747" s="1" t="s">
        <v>274</v>
      </c>
      <c r="I747" s="13"/>
      <c r="J747" s="78">
        <f>J748+J750+J752</f>
        <v>19977400</v>
      </c>
      <c r="K747" s="78">
        <f t="shared" ref="K747:L747" si="1370">K748+K750+K752</f>
        <v>20320309</v>
      </c>
      <c r="L747" s="78">
        <f t="shared" si="1370"/>
        <v>20674128.380000003</v>
      </c>
      <c r="M747" s="78">
        <f t="shared" ref="M747:O747" si="1371">M748+M750+M752</f>
        <v>0</v>
      </c>
      <c r="N747" s="78">
        <f t="shared" si="1371"/>
        <v>0</v>
      </c>
      <c r="O747" s="78">
        <f t="shared" si="1371"/>
        <v>0</v>
      </c>
      <c r="P747" s="78">
        <f t="shared" si="1232"/>
        <v>19977400</v>
      </c>
      <c r="Q747" s="78">
        <f t="shared" si="1233"/>
        <v>20320309</v>
      </c>
      <c r="R747" s="78">
        <f t="shared" si="1234"/>
        <v>20674128.380000003</v>
      </c>
      <c r="S747" s="78">
        <f t="shared" ref="S747:U747" si="1372">S748+S750+S752</f>
        <v>-106000</v>
      </c>
      <c r="T747" s="78">
        <f t="shared" si="1372"/>
        <v>0</v>
      </c>
      <c r="U747" s="78">
        <f t="shared" si="1372"/>
        <v>0</v>
      </c>
      <c r="V747" s="78">
        <f t="shared" si="1362"/>
        <v>19871400</v>
      </c>
      <c r="W747" s="78">
        <f t="shared" si="1363"/>
        <v>20320309</v>
      </c>
      <c r="X747" s="78">
        <f t="shared" si="1364"/>
        <v>20674128.380000003</v>
      </c>
      <c r="Y747" s="78">
        <f t="shared" ref="Y747:AA747" si="1373">Y748+Y750+Y752</f>
        <v>0</v>
      </c>
      <c r="Z747" s="78">
        <f t="shared" si="1373"/>
        <v>0</v>
      </c>
      <c r="AA747" s="78">
        <f t="shared" si="1373"/>
        <v>0</v>
      </c>
      <c r="AB747" s="78">
        <f t="shared" si="1237"/>
        <v>19871400</v>
      </c>
      <c r="AC747" s="78">
        <f t="shared" si="1238"/>
        <v>20320309</v>
      </c>
      <c r="AD747" s="78">
        <f t="shared" si="1239"/>
        <v>20674128.380000003</v>
      </c>
    </row>
    <row r="748" spans="1:30" ht="39.6">
      <c r="A748" s="168" t="s">
        <v>94</v>
      </c>
      <c r="B748" s="1" t="s">
        <v>303</v>
      </c>
      <c r="C748" s="1" t="s">
        <v>18</v>
      </c>
      <c r="D748" s="1" t="s">
        <v>13</v>
      </c>
      <c r="E748" s="1" t="s">
        <v>80</v>
      </c>
      <c r="F748" s="1" t="s">
        <v>68</v>
      </c>
      <c r="G748" s="1" t="s">
        <v>140</v>
      </c>
      <c r="H748" s="1" t="s">
        <v>274</v>
      </c>
      <c r="I748" s="13" t="s">
        <v>90</v>
      </c>
      <c r="J748" s="78">
        <f>J749</f>
        <v>9760000</v>
      </c>
      <c r="K748" s="78">
        <f t="shared" ref="K748:O748" si="1374">K749</f>
        <v>9856899</v>
      </c>
      <c r="L748" s="78">
        <f t="shared" si="1374"/>
        <v>9954867.9900000002</v>
      </c>
      <c r="M748" s="78">
        <f t="shared" si="1374"/>
        <v>0</v>
      </c>
      <c r="N748" s="78">
        <f t="shared" si="1374"/>
        <v>0</v>
      </c>
      <c r="O748" s="78">
        <f t="shared" si="1374"/>
        <v>0</v>
      </c>
      <c r="P748" s="78">
        <f t="shared" si="1232"/>
        <v>9760000</v>
      </c>
      <c r="Q748" s="78">
        <f t="shared" si="1233"/>
        <v>9856899</v>
      </c>
      <c r="R748" s="78">
        <f t="shared" si="1234"/>
        <v>9954867.9900000002</v>
      </c>
      <c r="S748" s="78">
        <f t="shared" ref="S748:U748" si="1375">S749</f>
        <v>0</v>
      </c>
      <c r="T748" s="78">
        <f t="shared" si="1375"/>
        <v>0</v>
      </c>
      <c r="U748" s="78">
        <f t="shared" si="1375"/>
        <v>0</v>
      </c>
      <c r="V748" s="78">
        <f t="shared" si="1362"/>
        <v>9760000</v>
      </c>
      <c r="W748" s="78">
        <f t="shared" si="1363"/>
        <v>9856899</v>
      </c>
      <c r="X748" s="78">
        <f t="shared" si="1364"/>
        <v>9954867.9900000002</v>
      </c>
      <c r="Y748" s="78">
        <f t="shared" ref="Y748:AA748" si="1376">Y749</f>
        <v>0</v>
      </c>
      <c r="Z748" s="78">
        <f t="shared" si="1376"/>
        <v>0</v>
      </c>
      <c r="AA748" s="78">
        <f t="shared" si="1376"/>
        <v>0</v>
      </c>
      <c r="AB748" s="78">
        <f t="shared" si="1237"/>
        <v>9760000</v>
      </c>
      <c r="AC748" s="78">
        <f t="shared" si="1238"/>
        <v>9856899</v>
      </c>
      <c r="AD748" s="78">
        <f t="shared" si="1239"/>
        <v>9954867.9900000002</v>
      </c>
    </row>
    <row r="749" spans="1:30">
      <c r="A749" s="168" t="s">
        <v>95</v>
      </c>
      <c r="B749" s="1" t="s">
        <v>303</v>
      </c>
      <c r="C749" s="1" t="s">
        <v>18</v>
      </c>
      <c r="D749" s="1" t="s">
        <v>13</v>
      </c>
      <c r="E749" s="1" t="s">
        <v>80</v>
      </c>
      <c r="F749" s="1" t="s">
        <v>68</v>
      </c>
      <c r="G749" s="1" t="s">
        <v>140</v>
      </c>
      <c r="H749" s="1" t="s">
        <v>274</v>
      </c>
      <c r="I749" s="13" t="s">
        <v>91</v>
      </c>
      <c r="J749" s="78">
        <f>J1665</f>
        <v>9760000</v>
      </c>
      <c r="K749" s="78">
        <f t="shared" ref="K749:L749" si="1377">K1665</f>
        <v>9856899</v>
      </c>
      <c r="L749" s="78">
        <f t="shared" si="1377"/>
        <v>9954867.9900000002</v>
      </c>
      <c r="M749" s="78">
        <f t="shared" ref="M749:O749" si="1378">M1665</f>
        <v>0</v>
      </c>
      <c r="N749" s="78">
        <f t="shared" si="1378"/>
        <v>0</v>
      </c>
      <c r="O749" s="78">
        <f t="shared" si="1378"/>
        <v>0</v>
      </c>
      <c r="P749" s="78">
        <f t="shared" si="1232"/>
        <v>9760000</v>
      </c>
      <c r="Q749" s="78">
        <f t="shared" si="1233"/>
        <v>9856899</v>
      </c>
      <c r="R749" s="78">
        <f t="shared" si="1234"/>
        <v>9954867.9900000002</v>
      </c>
      <c r="S749" s="78">
        <f t="shared" ref="S749:U749" si="1379">S1665</f>
        <v>0</v>
      </c>
      <c r="T749" s="78">
        <f t="shared" si="1379"/>
        <v>0</v>
      </c>
      <c r="U749" s="78">
        <f t="shared" si="1379"/>
        <v>0</v>
      </c>
      <c r="V749" s="78">
        <f t="shared" si="1362"/>
        <v>9760000</v>
      </c>
      <c r="W749" s="78">
        <f t="shared" si="1363"/>
        <v>9856899</v>
      </c>
      <c r="X749" s="78">
        <f t="shared" si="1364"/>
        <v>9954867.9900000002</v>
      </c>
      <c r="Y749" s="78">
        <f t="shared" ref="Y749:AA749" si="1380">Y1665</f>
        <v>0</v>
      </c>
      <c r="Z749" s="78">
        <f t="shared" si="1380"/>
        <v>0</v>
      </c>
      <c r="AA749" s="78">
        <f t="shared" si="1380"/>
        <v>0</v>
      </c>
      <c r="AB749" s="78">
        <f t="shared" si="1237"/>
        <v>9760000</v>
      </c>
      <c r="AC749" s="78">
        <f t="shared" si="1238"/>
        <v>9856899</v>
      </c>
      <c r="AD749" s="78">
        <f t="shared" si="1239"/>
        <v>9954867.9900000002</v>
      </c>
    </row>
    <row r="750" spans="1:30" ht="26.4">
      <c r="A750" s="169" t="s">
        <v>222</v>
      </c>
      <c r="B750" s="1" t="s">
        <v>303</v>
      </c>
      <c r="C750" s="1" t="s">
        <v>18</v>
      </c>
      <c r="D750" s="1" t="s">
        <v>13</v>
      </c>
      <c r="E750" s="1" t="s">
        <v>80</v>
      </c>
      <c r="F750" s="1" t="s">
        <v>68</v>
      </c>
      <c r="G750" s="1" t="s">
        <v>140</v>
      </c>
      <c r="H750" s="1" t="s">
        <v>274</v>
      </c>
      <c r="I750" s="13" t="s">
        <v>92</v>
      </c>
      <c r="J750" s="78">
        <f>J751</f>
        <v>10212400</v>
      </c>
      <c r="K750" s="78">
        <f t="shared" ref="K750:O750" si="1381">K751</f>
        <v>10458410</v>
      </c>
      <c r="L750" s="78">
        <f t="shared" si="1381"/>
        <v>10714260.390000001</v>
      </c>
      <c r="M750" s="78">
        <f t="shared" si="1381"/>
        <v>0</v>
      </c>
      <c r="N750" s="78">
        <f t="shared" si="1381"/>
        <v>0</v>
      </c>
      <c r="O750" s="78">
        <f t="shared" si="1381"/>
        <v>0</v>
      </c>
      <c r="P750" s="78">
        <f t="shared" si="1232"/>
        <v>10212400</v>
      </c>
      <c r="Q750" s="78">
        <f t="shared" si="1233"/>
        <v>10458410</v>
      </c>
      <c r="R750" s="78">
        <f t="shared" si="1234"/>
        <v>10714260.390000001</v>
      </c>
      <c r="S750" s="78">
        <f t="shared" ref="S750:U750" si="1382">S751</f>
        <v>-106000</v>
      </c>
      <c r="T750" s="78">
        <f t="shared" si="1382"/>
        <v>0</v>
      </c>
      <c r="U750" s="78">
        <f t="shared" si="1382"/>
        <v>0</v>
      </c>
      <c r="V750" s="78">
        <f t="shared" si="1362"/>
        <v>10106400</v>
      </c>
      <c r="W750" s="78">
        <f t="shared" si="1363"/>
        <v>10458410</v>
      </c>
      <c r="X750" s="78">
        <f t="shared" si="1364"/>
        <v>10714260.390000001</v>
      </c>
      <c r="Y750" s="78">
        <f t="shared" ref="Y750:AA750" si="1383">Y751</f>
        <v>0</v>
      </c>
      <c r="Z750" s="78">
        <f t="shared" si="1383"/>
        <v>0</v>
      </c>
      <c r="AA750" s="78">
        <f t="shared" si="1383"/>
        <v>0</v>
      </c>
      <c r="AB750" s="78">
        <f t="shared" si="1237"/>
        <v>10106400</v>
      </c>
      <c r="AC750" s="78">
        <f t="shared" si="1238"/>
        <v>10458410</v>
      </c>
      <c r="AD750" s="78">
        <f t="shared" si="1239"/>
        <v>10714260.390000001</v>
      </c>
    </row>
    <row r="751" spans="1:30" ht="26.4">
      <c r="A751" s="168" t="s">
        <v>96</v>
      </c>
      <c r="B751" s="1" t="s">
        <v>303</v>
      </c>
      <c r="C751" s="1" t="s">
        <v>18</v>
      </c>
      <c r="D751" s="1" t="s">
        <v>13</v>
      </c>
      <c r="E751" s="1" t="s">
        <v>80</v>
      </c>
      <c r="F751" s="1" t="s">
        <v>68</v>
      </c>
      <c r="G751" s="1" t="s">
        <v>140</v>
      </c>
      <c r="H751" s="1" t="s">
        <v>274</v>
      </c>
      <c r="I751" s="13" t="s">
        <v>93</v>
      </c>
      <c r="J751" s="78">
        <f t="shared" ref="J751:O751" si="1384">J1027+J1164+J1227+J1291+J1354+J1397+J1443+J1506+J1554+J1604+J1667</f>
        <v>10212400</v>
      </c>
      <c r="K751" s="78">
        <f t="shared" si="1384"/>
        <v>10458410</v>
      </c>
      <c r="L751" s="78">
        <f t="shared" si="1384"/>
        <v>10714260.390000001</v>
      </c>
      <c r="M751" s="78">
        <f t="shared" si="1384"/>
        <v>0</v>
      </c>
      <c r="N751" s="78">
        <f t="shared" si="1384"/>
        <v>0</v>
      </c>
      <c r="O751" s="78">
        <f t="shared" si="1384"/>
        <v>0</v>
      </c>
      <c r="P751" s="78">
        <f t="shared" si="1232"/>
        <v>10212400</v>
      </c>
      <c r="Q751" s="78">
        <f t="shared" si="1233"/>
        <v>10458410</v>
      </c>
      <c r="R751" s="78">
        <f t="shared" si="1234"/>
        <v>10714260.390000001</v>
      </c>
      <c r="S751" s="78">
        <f>S1027+S1164+S1227+S1291+S1354+S1397+S1443+S1506+S1554+S1604+S1667</f>
        <v>-106000</v>
      </c>
      <c r="T751" s="78">
        <f>T1027+T1164+T1227+T1291+T1354+T1397+T1443+T1506+T1554+T1604+T1667</f>
        <v>0</v>
      </c>
      <c r="U751" s="78">
        <f>U1027+U1164+U1227+U1291+U1354+U1397+U1443+U1506+U1554+U1604+U1667</f>
        <v>0</v>
      </c>
      <c r="V751" s="78">
        <f t="shared" si="1362"/>
        <v>10106400</v>
      </c>
      <c r="W751" s="78">
        <f t="shared" si="1363"/>
        <v>10458410</v>
      </c>
      <c r="X751" s="78">
        <f t="shared" si="1364"/>
        <v>10714260.390000001</v>
      </c>
      <c r="Y751" s="78">
        <f>Y1027+Y1164+Y1227+Y1291+Y1354+Y1397+Y1443+Y1506+Y1554+Y1604+Y1667</f>
        <v>0</v>
      </c>
      <c r="Z751" s="78">
        <f>Z1027+Z1164+Z1227+Z1291+Z1354+Z1397+Z1443+Z1506+Z1554+Z1604+Z1667</f>
        <v>0</v>
      </c>
      <c r="AA751" s="78">
        <f>AA1027+AA1164+AA1227+AA1291+AA1354+AA1397+AA1443+AA1506+AA1554+AA1604+AA1667</f>
        <v>0</v>
      </c>
      <c r="AB751" s="78">
        <f t="shared" si="1237"/>
        <v>10106400</v>
      </c>
      <c r="AC751" s="78">
        <f t="shared" si="1238"/>
        <v>10458410</v>
      </c>
      <c r="AD751" s="78">
        <f t="shared" si="1239"/>
        <v>10714260.390000001</v>
      </c>
    </row>
    <row r="752" spans="1:30">
      <c r="A752" s="168" t="s">
        <v>78</v>
      </c>
      <c r="B752" s="1" t="s">
        <v>303</v>
      </c>
      <c r="C752" s="1" t="s">
        <v>18</v>
      </c>
      <c r="D752" s="1" t="s">
        <v>13</v>
      </c>
      <c r="E752" s="1" t="s">
        <v>80</v>
      </c>
      <c r="F752" s="1" t="s">
        <v>68</v>
      </c>
      <c r="G752" s="1" t="s">
        <v>140</v>
      </c>
      <c r="H752" s="1" t="s">
        <v>274</v>
      </c>
      <c r="I752" s="13" t="s">
        <v>75</v>
      </c>
      <c r="J752" s="78">
        <f>J753</f>
        <v>5000</v>
      </c>
      <c r="K752" s="78">
        <f t="shared" ref="K752:O752" si="1385">K753</f>
        <v>5000</v>
      </c>
      <c r="L752" s="78">
        <f t="shared" si="1385"/>
        <v>5000</v>
      </c>
      <c r="M752" s="78">
        <f t="shared" si="1385"/>
        <v>0</v>
      </c>
      <c r="N752" s="78">
        <f t="shared" si="1385"/>
        <v>0</v>
      </c>
      <c r="O752" s="78">
        <f t="shared" si="1385"/>
        <v>0</v>
      </c>
      <c r="P752" s="78">
        <f t="shared" si="1232"/>
        <v>5000</v>
      </c>
      <c r="Q752" s="78">
        <f t="shared" si="1233"/>
        <v>5000</v>
      </c>
      <c r="R752" s="78">
        <f t="shared" si="1234"/>
        <v>5000</v>
      </c>
      <c r="S752" s="78">
        <f t="shared" ref="S752:U752" si="1386">S753</f>
        <v>0</v>
      </c>
      <c r="T752" s="78">
        <f t="shared" si="1386"/>
        <v>0</v>
      </c>
      <c r="U752" s="78">
        <f t="shared" si="1386"/>
        <v>0</v>
      </c>
      <c r="V752" s="78">
        <f t="shared" si="1362"/>
        <v>5000</v>
      </c>
      <c r="W752" s="78">
        <f t="shared" si="1363"/>
        <v>5000</v>
      </c>
      <c r="X752" s="78">
        <f t="shared" si="1364"/>
        <v>5000</v>
      </c>
      <c r="Y752" s="78">
        <f t="shared" ref="Y752:AA752" si="1387">Y753</f>
        <v>0</v>
      </c>
      <c r="Z752" s="78">
        <f t="shared" si="1387"/>
        <v>0</v>
      </c>
      <c r="AA752" s="78">
        <f t="shared" si="1387"/>
        <v>0</v>
      </c>
      <c r="AB752" s="78">
        <f t="shared" si="1237"/>
        <v>5000</v>
      </c>
      <c r="AC752" s="78">
        <f t="shared" si="1238"/>
        <v>5000</v>
      </c>
      <c r="AD752" s="78">
        <f t="shared" si="1239"/>
        <v>5000</v>
      </c>
    </row>
    <row r="753" spans="1:30">
      <c r="A753" s="170" t="s">
        <v>118</v>
      </c>
      <c r="B753" s="1" t="s">
        <v>303</v>
      </c>
      <c r="C753" s="1" t="s">
        <v>18</v>
      </c>
      <c r="D753" s="1" t="s">
        <v>13</v>
      </c>
      <c r="E753" s="1" t="s">
        <v>80</v>
      </c>
      <c r="F753" s="1" t="s">
        <v>68</v>
      </c>
      <c r="G753" s="1" t="s">
        <v>140</v>
      </c>
      <c r="H753" s="1" t="s">
        <v>274</v>
      </c>
      <c r="I753" s="13" t="s">
        <v>117</v>
      </c>
      <c r="J753" s="78">
        <f>J1669</f>
        <v>5000</v>
      </c>
      <c r="K753" s="78">
        <f t="shared" ref="K753:L753" si="1388">K1669</f>
        <v>5000</v>
      </c>
      <c r="L753" s="78">
        <f t="shared" si="1388"/>
        <v>5000</v>
      </c>
      <c r="M753" s="78">
        <f t="shared" ref="M753:O753" si="1389">M1669</f>
        <v>0</v>
      </c>
      <c r="N753" s="78">
        <f t="shared" si="1389"/>
        <v>0</v>
      </c>
      <c r="O753" s="78">
        <f t="shared" si="1389"/>
        <v>0</v>
      </c>
      <c r="P753" s="78">
        <f t="shared" si="1232"/>
        <v>5000</v>
      </c>
      <c r="Q753" s="78">
        <f t="shared" si="1233"/>
        <v>5000</v>
      </c>
      <c r="R753" s="78">
        <f t="shared" si="1234"/>
        <v>5000</v>
      </c>
      <c r="S753" s="78">
        <f t="shared" ref="S753:U753" si="1390">S1669</f>
        <v>0</v>
      </c>
      <c r="T753" s="78">
        <f t="shared" si="1390"/>
        <v>0</v>
      </c>
      <c r="U753" s="78">
        <f t="shared" si="1390"/>
        <v>0</v>
      </c>
      <c r="V753" s="78">
        <f t="shared" si="1362"/>
        <v>5000</v>
      </c>
      <c r="W753" s="78">
        <f t="shared" si="1363"/>
        <v>5000</v>
      </c>
      <c r="X753" s="78">
        <f t="shared" si="1364"/>
        <v>5000</v>
      </c>
      <c r="Y753" s="78">
        <f t="shared" ref="Y753:AA753" si="1391">Y1669</f>
        <v>0</v>
      </c>
      <c r="Z753" s="78">
        <f t="shared" si="1391"/>
        <v>0</v>
      </c>
      <c r="AA753" s="78">
        <f t="shared" si="1391"/>
        <v>0</v>
      </c>
      <c r="AB753" s="78">
        <f t="shared" si="1237"/>
        <v>5000</v>
      </c>
      <c r="AC753" s="78">
        <f t="shared" si="1238"/>
        <v>5000</v>
      </c>
      <c r="AD753" s="78">
        <f t="shared" si="1239"/>
        <v>5000</v>
      </c>
    </row>
    <row r="754" spans="1:30" s="269" customFormat="1">
      <c r="A754" s="290" t="s">
        <v>266</v>
      </c>
      <c r="B754" s="267" t="s">
        <v>303</v>
      </c>
      <c r="C754" s="267" t="s">
        <v>18</v>
      </c>
      <c r="D754" s="267" t="s">
        <v>13</v>
      </c>
      <c r="E754" s="267" t="s">
        <v>80</v>
      </c>
      <c r="F754" s="267" t="s">
        <v>68</v>
      </c>
      <c r="G754" s="267" t="s">
        <v>140</v>
      </c>
      <c r="H754" s="267" t="s">
        <v>265</v>
      </c>
      <c r="I754" s="268"/>
      <c r="J754" s="270"/>
      <c r="K754" s="270"/>
      <c r="L754" s="270"/>
      <c r="M754" s="270"/>
      <c r="N754" s="270"/>
      <c r="O754" s="270"/>
      <c r="P754" s="270"/>
      <c r="Q754" s="270"/>
      <c r="R754" s="270"/>
      <c r="S754" s="270"/>
      <c r="T754" s="270"/>
      <c r="U754" s="270"/>
      <c r="V754" s="270"/>
      <c r="W754" s="270"/>
      <c r="X754" s="270"/>
      <c r="Y754" s="270">
        <f>Y755</f>
        <v>780457</v>
      </c>
      <c r="Z754" s="270">
        <f t="shared" ref="Z754:Z755" si="1392">Z755</f>
        <v>0</v>
      </c>
      <c r="AA754" s="270">
        <f t="shared" ref="AA754:AA755" si="1393">AA755</f>
        <v>0</v>
      </c>
      <c r="AB754" s="270">
        <f t="shared" ref="AB754:AB756" si="1394">V754+Y754</f>
        <v>780457</v>
      </c>
      <c r="AC754" s="270">
        <f t="shared" ref="AC754:AC756" si="1395">W754+Z754</f>
        <v>0</v>
      </c>
      <c r="AD754" s="270">
        <f t="shared" ref="AD754:AD756" si="1396">X754+AA754</f>
        <v>0</v>
      </c>
    </row>
    <row r="755" spans="1:30" s="269" customFormat="1" ht="26.4">
      <c r="A755" s="271" t="s">
        <v>70</v>
      </c>
      <c r="B755" s="267" t="s">
        <v>303</v>
      </c>
      <c r="C755" s="267" t="s">
        <v>18</v>
      </c>
      <c r="D755" s="267" t="s">
        <v>13</v>
      </c>
      <c r="E755" s="267" t="s">
        <v>80</v>
      </c>
      <c r="F755" s="267" t="s">
        <v>68</v>
      </c>
      <c r="G755" s="267" t="s">
        <v>140</v>
      </c>
      <c r="H755" s="267" t="s">
        <v>265</v>
      </c>
      <c r="I755" s="268" t="s">
        <v>69</v>
      </c>
      <c r="J755" s="270"/>
      <c r="K755" s="270"/>
      <c r="L755" s="270"/>
      <c r="M755" s="270"/>
      <c r="N755" s="270"/>
      <c r="O755" s="270"/>
      <c r="P755" s="270"/>
      <c r="Q755" s="270"/>
      <c r="R755" s="270"/>
      <c r="S755" s="270"/>
      <c r="T755" s="270"/>
      <c r="U755" s="270"/>
      <c r="V755" s="270"/>
      <c r="W755" s="270"/>
      <c r="X755" s="270"/>
      <c r="Y755" s="270">
        <f>Y756</f>
        <v>780457</v>
      </c>
      <c r="Z755" s="270">
        <f t="shared" si="1392"/>
        <v>0</v>
      </c>
      <c r="AA755" s="270">
        <f t="shared" si="1393"/>
        <v>0</v>
      </c>
      <c r="AB755" s="270">
        <f t="shared" si="1394"/>
        <v>780457</v>
      </c>
      <c r="AC755" s="270">
        <f t="shared" si="1395"/>
        <v>0</v>
      </c>
      <c r="AD755" s="270">
        <f t="shared" si="1396"/>
        <v>0</v>
      </c>
    </row>
    <row r="756" spans="1:30" s="269" customFormat="1">
      <c r="A756" s="290" t="s">
        <v>217</v>
      </c>
      <c r="B756" s="267" t="s">
        <v>303</v>
      </c>
      <c r="C756" s="267" t="s">
        <v>18</v>
      </c>
      <c r="D756" s="267" t="s">
        <v>13</v>
      </c>
      <c r="E756" s="267" t="s">
        <v>80</v>
      </c>
      <c r="F756" s="267" t="s">
        <v>68</v>
      </c>
      <c r="G756" s="267" t="s">
        <v>140</v>
      </c>
      <c r="H756" s="267" t="s">
        <v>265</v>
      </c>
      <c r="I756" s="268" t="s">
        <v>214</v>
      </c>
      <c r="J756" s="270"/>
      <c r="K756" s="270"/>
      <c r="L756" s="270"/>
      <c r="M756" s="270"/>
      <c r="N756" s="270"/>
      <c r="O756" s="270"/>
      <c r="P756" s="270"/>
      <c r="Q756" s="270"/>
      <c r="R756" s="270"/>
      <c r="S756" s="270"/>
      <c r="T756" s="270"/>
      <c r="U756" s="270"/>
      <c r="V756" s="270"/>
      <c r="W756" s="270"/>
      <c r="X756" s="270"/>
      <c r="Y756" s="270">
        <f>Y1030</f>
        <v>780457</v>
      </c>
      <c r="Z756" s="270"/>
      <c r="AA756" s="270"/>
      <c r="AB756" s="270">
        <f t="shared" si="1394"/>
        <v>780457</v>
      </c>
      <c r="AC756" s="270">
        <f t="shared" si="1395"/>
        <v>0</v>
      </c>
      <c r="AD756" s="270">
        <f t="shared" si="1396"/>
        <v>0</v>
      </c>
    </row>
    <row r="757" spans="1:30">
      <c r="A757" s="170"/>
      <c r="B757" s="1"/>
      <c r="C757" s="1"/>
      <c r="D757" s="1"/>
      <c r="E757" s="1"/>
      <c r="F757" s="1"/>
      <c r="G757" s="1"/>
      <c r="H757" s="1"/>
      <c r="I757" s="13"/>
      <c r="J757" s="78"/>
      <c r="K757" s="78"/>
      <c r="L757" s="78"/>
      <c r="M757" s="78"/>
      <c r="N757" s="78"/>
      <c r="O757" s="78"/>
      <c r="P757" s="78"/>
      <c r="Q757" s="78"/>
      <c r="R757" s="78"/>
      <c r="S757" s="78"/>
      <c r="T757" s="78"/>
      <c r="U757" s="78"/>
      <c r="V757" s="78"/>
      <c r="W757" s="78"/>
      <c r="X757" s="78"/>
      <c r="Y757" s="78"/>
      <c r="Z757" s="78"/>
      <c r="AA757" s="78"/>
      <c r="AB757" s="78"/>
      <c r="AC757" s="78"/>
      <c r="AD757" s="78"/>
    </row>
    <row r="758" spans="1:30" s="331" customFormat="1">
      <c r="A758" s="327" t="s">
        <v>210</v>
      </c>
      <c r="B758" s="328" t="s">
        <v>303</v>
      </c>
      <c r="C758" s="328" t="s">
        <v>18</v>
      </c>
      <c r="D758" s="328" t="s">
        <v>18</v>
      </c>
      <c r="E758" s="328"/>
      <c r="F758" s="328"/>
      <c r="G758" s="328"/>
      <c r="H758" s="328"/>
      <c r="I758" s="329"/>
      <c r="J758" s="330"/>
      <c r="K758" s="330"/>
      <c r="L758" s="330"/>
      <c r="M758" s="330"/>
      <c r="N758" s="330"/>
      <c r="O758" s="330"/>
      <c r="P758" s="330"/>
      <c r="Q758" s="330"/>
      <c r="R758" s="330"/>
      <c r="S758" s="330"/>
      <c r="T758" s="330"/>
      <c r="U758" s="330"/>
      <c r="V758" s="330"/>
      <c r="W758" s="330"/>
      <c r="X758" s="330"/>
      <c r="Y758" s="330">
        <f>Y759</f>
        <v>72331405.060000002</v>
      </c>
      <c r="Z758" s="330">
        <f t="shared" ref="Z758:Z761" si="1397">Z759</f>
        <v>0</v>
      </c>
      <c r="AA758" s="330">
        <f t="shared" ref="AA758:AA761" si="1398">AA759</f>
        <v>0</v>
      </c>
      <c r="AB758" s="330">
        <f t="shared" ref="AB758:AB762" si="1399">V758+Y758</f>
        <v>72331405.060000002</v>
      </c>
      <c r="AC758" s="330">
        <f t="shared" ref="AC758:AC762" si="1400">W758+Z758</f>
        <v>0</v>
      </c>
      <c r="AD758" s="330">
        <f t="shared" ref="AD758:AD762" si="1401">X758+AA758</f>
        <v>0</v>
      </c>
    </row>
    <row r="759" spans="1:30" s="269" customFormat="1" ht="26.4">
      <c r="A759" s="286" t="s">
        <v>359</v>
      </c>
      <c r="B759" s="267" t="s">
        <v>303</v>
      </c>
      <c r="C759" s="267" t="s">
        <v>18</v>
      </c>
      <c r="D759" s="267" t="s">
        <v>18</v>
      </c>
      <c r="E759" s="267" t="s">
        <v>277</v>
      </c>
      <c r="F759" s="267" t="s">
        <v>68</v>
      </c>
      <c r="G759" s="267" t="s">
        <v>140</v>
      </c>
      <c r="H759" s="267" t="s">
        <v>141</v>
      </c>
      <c r="I759" s="268"/>
      <c r="J759" s="270"/>
      <c r="K759" s="270"/>
      <c r="L759" s="270"/>
      <c r="M759" s="270"/>
      <c r="N759" s="270"/>
      <c r="O759" s="270"/>
      <c r="P759" s="270"/>
      <c r="Q759" s="270"/>
      <c r="R759" s="270"/>
      <c r="S759" s="270"/>
      <c r="T759" s="270"/>
      <c r="U759" s="270"/>
      <c r="V759" s="270"/>
      <c r="W759" s="270"/>
      <c r="X759" s="270"/>
      <c r="Y759" s="270">
        <f>Y760</f>
        <v>72331405.060000002</v>
      </c>
      <c r="Z759" s="270">
        <f t="shared" si="1397"/>
        <v>0</v>
      </c>
      <c r="AA759" s="270">
        <f t="shared" si="1398"/>
        <v>0</v>
      </c>
      <c r="AB759" s="330">
        <f t="shared" si="1399"/>
        <v>72331405.060000002</v>
      </c>
      <c r="AC759" s="330">
        <f t="shared" si="1400"/>
        <v>0</v>
      </c>
      <c r="AD759" s="330">
        <f t="shared" si="1401"/>
        <v>0</v>
      </c>
    </row>
    <row r="760" spans="1:30" s="269" customFormat="1" ht="39.6">
      <c r="A760" s="286" t="s">
        <v>442</v>
      </c>
      <c r="B760" s="267" t="s">
        <v>303</v>
      </c>
      <c r="C760" s="267" t="s">
        <v>18</v>
      </c>
      <c r="D760" s="267" t="s">
        <v>18</v>
      </c>
      <c r="E760" s="267" t="s">
        <v>277</v>
      </c>
      <c r="F760" s="267" t="s">
        <v>68</v>
      </c>
      <c r="G760" s="267" t="s">
        <v>440</v>
      </c>
      <c r="H760" s="267" t="s">
        <v>441</v>
      </c>
      <c r="I760" s="268"/>
      <c r="J760" s="270"/>
      <c r="K760" s="270"/>
      <c r="L760" s="270"/>
      <c r="M760" s="270"/>
      <c r="N760" s="270"/>
      <c r="O760" s="270"/>
      <c r="P760" s="270"/>
      <c r="Q760" s="270"/>
      <c r="R760" s="270"/>
      <c r="S760" s="270"/>
      <c r="T760" s="270"/>
      <c r="U760" s="270"/>
      <c r="V760" s="270"/>
      <c r="W760" s="270"/>
      <c r="X760" s="270"/>
      <c r="Y760" s="270">
        <f>Y761</f>
        <v>72331405.060000002</v>
      </c>
      <c r="Z760" s="270">
        <f t="shared" si="1397"/>
        <v>0</v>
      </c>
      <c r="AA760" s="270">
        <f t="shared" si="1398"/>
        <v>0</v>
      </c>
      <c r="AB760" s="270">
        <f t="shared" si="1399"/>
        <v>72331405.060000002</v>
      </c>
      <c r="AC760" s="270">
        <f t="shared" si="1400"/>
        <v>0</v>
      </c>
      <c r="AD760" s="270">
        <f t="shared" si="1401"/>
        <v>0</v>
      </c>
    </row>
    <row r="761" spans="1:30" s="269" customFormat="1" ht="26.4">
      <c r="A761" s="271" t="s">
        <v>70</v>
      </c>
      <c r="B761" s="267" t="s">
        <v>303</v>
      </c>
      <c r="C761" s="267" t="s">
        <v>18</v>
      </c>
      <c r="D761" s="267" t="s">
        <v>18</v>
      </c>
      <c r="E761" s="267" t="s">
        <v>277</v>
      </c>
      <c r="F761" s="267" t="s">
        <v>68</v>
      </c>
      <c r="G761" s="267" t="s">
        <v>440</v>
      </c>
      <c r="H761" s="267" t="s">
        <v>441</v>
      </c>
      <c r="I761" s="268" t="s">
        <v>69</v>
      </c>
      <c r="J761" s="270"/>
      <c r="K761" s="270"/>
      <c r="L761" s="270"/>
      <c r="M761" s="270"/>
      <c r="N761" s="270"/>
      <c r="O761" s="270"/>
      <c r="P761" s="270"/>
      <c r="Q761" s="270"/>
      <c r="R761" s="270"/>
      <c r="S761" s="270"/>
      <c r="T761" s="270"/>
      <c r="U761" s="270"/>
      <c r="V761" s="270"/>
      <c r="W761" s="270"/>
      <c r="X761" s="270"/>
      <c r="Y761" s="270">
        <f>Y762</f>
        <v>72331405.060000002</v>
      </c>
      <c r="Z761" s="270">
        <f t="shared" si="1397"/>
        <v>0</v>
      </c>
      <c r="AA761" s="270">
        <f t="shared" si="1398"/>
        <v>0</v>
      </c>
      <c r="AB761" s="270">
        <f t="shared" si="1399"/>
        <v>72331405.060000002</v>
      </c>
      <c r="AC761" s="270">
        <f t="shared" si="1400"/>
        <v>0</v>
      </c>
      <c r="AD761" s="270">
        <f t="shared" si="1401"/>
        <v>0</v>
      </c>
    </row>
    <row r="762" spans="1:30" s="269" customFormat="1">
      <c r="A762" s="290" t="s">
        <v>217</v>
      </c>
      <c r="B762" s="267" t="s">
        <v>303</v>
      </c>
      <c r="C762" s="267" t="s">
        <v>18</v>
      </c>
      <c r="D762" s="267" t="s">
        <v>18</v>
      </c>
      <c r="E762" s="267" t="s">
        <v>277</v>
      </c>
      <c r="F762" s="267" t="s">
        <v>68</v>
      </c>
      <c r="G762" s="267" t="s">
        <v>440</v>
      </c>
      <c r="H762" s="267" t="s">
        <v>441</v>
      </c>
      <c r="I762" s="268" t="s">
        <v>214</v>
      </c>
      <c r="J762" s="270"/>
      <c r="K762" s="270"/>
      <c r="L762" s="270"/>
      <c r="M762" s="270"/>
      <c r="N762" s="270"/>
      <c r="O762" s="270"/>
      <c r="P762" s="270"/>
      <c r="Q762" s="270"/>
      <c r="R762" s="270"/>
      <c r="S762" s="270"/>
      <c r="T762" s="270"/>
      <c r="U762" s="270"/>
      <c r="V762" s="270"/>
      <c r="W762" s="270"/>
      <c r="X762" s="270"/>
      <c r="Y762" s="270">
        <f>Y1035</f>
        <v>72331405.060000002</v>
      </c>
      <c r="Z762" s="270">
        <f t="shared" ref="Z762:AA762" si="1402">Z1035</f>
        <v>0</v>
      </c>
      <c r="AA762" s="270">
        <f t="shared" si="1402"/>
        <v>0</v>
      </c>
      <c r="AB762" s="270">
        <f t="shared" si="1399"/>
        <v>72331405.060000002</v>
      </c>
      <c r="AC762" s="270">
        <f t="shared" si="1400"/>
        <v>0</v>
      </c>
      <c r="AD762" s="270">
        <f t="shared" si="1401"/>
        <v>0</v>
      </c>
    </row>
    <row r="763" spans="1:30" s="269" customFormat="1">
      <c r="A763" s="290"/>
      <c r="B763" s="267"/>
      <c r="C763" s="267"/>
      <c r="D763" s="267"/>
      <c r="E763" s="267"/>
      <c r="F763" s="267"/>
      <c r="G763" s="267"/>
      <c r="H763" s="267"/>
      <c r="I763" s="268"/>
      <c r="J763" s="270"/>
      <c r="K763" s="270"/>
      <c r="L763" s="270"/>
      <c r="M763" s="270"/>
      <c r="N763" s="270"/>
      <c r="O763" s="270"/>
      <c r="P763" s="270"/>
      <c r="Q763" s="270"/>
      <c r="R763" s="270"/>
      <c r="S763" s="270"/>
      <c r="T763" s="270"/>
      <c r="U763" s="270"/>
      <c r="V763" s="270"/>
      <c r="W763" s="270"/>
      <c r="X763" s="270"/>
      <c r="Y763" s="270"/>
      <c r="Z763" s="270"/>
      <c r="AA763" s="270"/>
      <c r="AB763" s="270"/>
      <c r="AC763" s="270"/>
      <c r="AD763" s="270"/>
    </row>
    <row r="764" spans="1:30" ht="15.6">
      <c r="A764" s="167" t="s">
        <v>63</v>
      </c>
      <c r="B764" s="28" t="s">
        <v>303</v>
      </c>
      <c r="C764" s="28" t="s">
        <v>3</v>
      </c>
      <c r="D764" s="28"/>
      <c r="E764" s="28"/>
      <c r="F764" s="28"/>
      <c r="G764" s="28"/>
      <c r="H764" s="28"/>
      <c r="I764" s="31"/>
      <c r="J764" s="96">
        <f>J765</f>
        <v>10890200</v>
      </c>
      <c r="K764" s="96">
        <f t="shared" ref="K764:O765" si="1403">K765</f>
        <v>10721500</v>
      </c>
      <c r="L764" s="96">
        <f t="shared" si="1403"/>
        <v>10721500</v>
      </c>
      <c r="M764" s="96">
        <f t="shared" si="1403"/>
        <v>0</v>
      </c>
      <c r="N764" s="96">
        <f t="shared" si="1403"/>
        <v>0</v>
      </c>
      <c r="O764" s="96">
        <f t="shared" si="1403"/>
        <v>0</v>
      </c>
      <c r="P764" s="96">
        <f t="shared" si="1232"/>
        <v>10890200</v>
      </c>
      <c r="Q764" s="96">
        <f t="shared" si="1233"/>
        <v>10721500</v>
      </c>
      <c r="R764" s="96">
        <f t="shared" si="1234"/>
        <v>10721500</v>
      </c>
      <c r="S764" s="96">
        <f t="shared" ref="S764:U765" si="1404">S765</f>
        <v>26982366.039999999</v>
      </c>
      <c r="T764" s="96">
        <f t="shared" si="1404"/>
        <v>0</v>
      </c>
      <c r="U764" s="96">
        <f t="shared" si="1404"/>
        <v>0</v>
      </c>
      <c r="V764" s="96">
        <f t="shared" ref="V764:V772" si="1405">P764+S764</f>
        <v>37872566.039999999</v>
      </c>
      <c r="W764" s="96">
        <f t="shared" ref="W764:W772" si="1406">Q764+T764</f>
        <v>10721500</v>
      </c>
      <c r="X764" s="96">
        <f t="shared" ref="X764:X772" si="1407">R764+U764</f>
        <v>10721500</v>
      </c>
      <c r="Y764" s="96">
        <f t="shared" ref="Y764:AA765" si="1408">Y765</f>
        <v>0</v>
      </c>
      <c r="Z764" s="96">
        <f t="shared" si="1408"/>
        <v>0</v>
      </c>
      <c r="AA764" s="96">
        <f t="shared" si="1408"/>
        <v>0</v>
      </c>
      <c r="AB764" s="96">
        <f t="shared" ref="AB764:AB772" si="1409">V764+Y764</f>
        <v>37872566.039999999</v>
      </c>
      <c r="AC764" s="96">
        <f t="shared" ref="AC764:AC772" si="1410">W764+Z764</f>
        <v>10721500</v>
      </c>
      <c r="AD764" s="96">
        <f t="shared" ref="AD764:AD772" si="1411">X764+AA764</f>
        <v>10721500</v>
      </c>
    </row>
    <row r="765" spans="1:30">
      <c r="A765" s="22" t="s">
        <v>196</v>
      </c>
      <c r="B765" s="15" t="s">
        <v>303</v>
      </c>
      <c r="C765" s="15" t="s">
        <v>3</v>
      </c>
      <c r="D765" s="15" t="s">
        <v>18</v>
      </c>
      <c r="E765" s="15"/>
      <c r="F765" s="15"/>
      <c r="G765" s="15"/>
      <c r="H765" s="15"/>
      <c r="I765" s="25"/>
      <c r="J765" s="97">
        <f>J766</f>
        <v>10890200</v>
      </c>
      <c r="K765" s="97">
        <f t="shared" si="1403"/>
        <v>10721500</v>
      </c>
      <c r="L765" s="97">
        <f t="shared" si="1403"/>
        <v>10721500</v>
      </c>
      <c r="M765" s="97">
        <f t="shared" si="1403"/>
        <v>0</v>
      </c>
      <c r="N765" s="97">
        <f t="shared" si="1403"/>
        <v>0</v>
      </c>
      <c r="O765" s="97">
        <f t="shared" si="1403"/>
        <v>0</v>
      </c>
      <c r="P765" s="97">
        <f t="shared" si="1232"/>
        <v>10890200</v>
      </c>
      <c r="Q765" s="97">
        <f t="shared" si="1233"/>
        <v>10721500</v>
      </c>
      <c r="R765" s="97">
        <f t="shared" si="1234"/>
        <v>10721500</v>
      </c>
      <c r="S765" s="97">
        <f t="shared" si="1404"/>
        <v>26982366.039999999</v>
      </c>
      <c r="T765" s="97">
        <f t="shared" si="1404"/>
        <v>0</v>
      </c>
      <c r="U765" s="97">
        <f t="shared" si="1404"/>
        <v>0</v>
      </c>
      <c r="V765" s="97">
        <f t="shared" si="1405"/>
        <v>37872566.039999999</v>
      </c>
      <c r="W765" s="97">
        <f t="shared" si="1406"/>
        <v>10721500</v>
      </c>
      <c r="X765" s="97">
        <f t="shared" si="1407"/>
        <v>10721500</v>
      </c>
      <c r="Y765" s="97">
        <f t="shared" si="1408"/>
        <v>0</v>
      </c>
      <c r="Z765" s="97">
        <f t="shared" si="1408"/>
        <v>0</v>
      </c>
      <c r="AA765" s="97">
        <f t="shared" si="1408"/>
        <v>0</v>
      </c>
      <c r="AB765" s="97">
        <f t="shared" si="1409"/>
        <v>37872566.039999999</v>
      </c>
      <c r="AC765" s="97">
        <f t="shared" si="1410"/>
        <v>10721500</v>
      </c>
      <c r="AD765" s="97">
        <f t="shared" si="1411"/>
        <v>10721500</v>
      </c>
    </row>
    <row r="766" spans="1:30" ht="26.4">
      <c r="A766" s="266" t="s">
        <v>360</v>
      </c>
      <c r="B766" s="1" t="s">
        <v>303</v>
      </c>
      <c r="C766" s="1" t="s">
        <v>3</v>
      </c>
      <c r="D766" s="1" t="s">
        <v>18</v>
      </c>
      <c r="E766" s="1" t="s">
        <v>271</v>
      </c>
      <c r="F766" s="1" t="s">
        <v>68</v>
      </c>
      <c r="G766" s="1" t="s">
        <v>140</v>
      </c>
      <c r="H766" s="1" t="s">
        <v>141</v>
      </c>
      <c r="I766" s="13"/>
      <c r="J766" s="78">
        <f>J767+J770</f>
        <v>10890200</v>
      </c>
      <c r="K766" s="78">
        <f t="shared" ref="K766:L766" si="1412">K767+K770</f>
        <v>10721500</v>
      </c>
      <c r="L766" s="78">
        <f t="shared" si="1412"/>
        <v>10721500</v>
      </c>
      <c r="M766" s="78">
        <f t="shared" ref="M766:O766" si="1413">M767+M770</f>
        <v>0</v>
      </c>
      <c r="N766" s="78">
        <f t="shared" si="1413"/>
        <v>0</v>
      </c>
      <c r="O766" s="78">
        <f t="shared" si="1413"/>
        <v>0</v>
      </c>
      <c r="P766" s="78">
        <f t="shared" si="1232"/>
        <v>10890200</v>
      </c>
      <c r="Q766" s="78">
        <f t="shared" si="1233"/>
        <v>10721500</v>
      </c>
      <c r="R766" s="78">
        <f t="shared" si="1234"/>
        <v>10721500</v>
      </c>
      <c r="S766" s="78">
        <f t="shared" ref="S766:U766" si="1414">S767+S770</f>
        <v>26982366.039999999</v>
      </c>
      <c r="T766" s="78">
        <f t="shared" si="1414"/>
        <v>0</v>
      </c>
      <c r="U766" s="78">
        <f t="shared" si="1414"/>
        <v>0</v>
      </c>
      <c r="V766" s="78">
        <f t="shared" si="1405"/>
        <v>37872566.039999999</v>
      </c>
      <c r="W766" s="78">
        <f t="shared" si="1406"/>
        <v>10721500</v>
      </c>
      <c r="X766" s="78">
        <f t="shared" si="1407"/>
        <v>10721500</v>
      </c>
      <c r="Y766" s="78">
        <f t="shared" ref="Y766:AA766" si="1415">Y767+Y770</f>
        <v>0</v>
      </c>
      <c r="Z766" s="78">
        <f t="shared" si="1415"/>
        <v>0</v>
      </c>
      <c r="AA766" s="78">
        <f t="shared" si="1415"/>
        <v>0</v>
      </c>
      <c r="AB766" s="78">
        <f t="shared" si="1409"/>
        <v>37872566.039999999</v>
      </c>
      <c r="AC766" s="78">
        <f t="shared" si="1410"/>
        <v>10721500</v>
      </c>
      <c r="AD766" s="78">
        <f t="shared" si="1411"/>
        <v>10721500</v>
      </c>
    </row>
    <row r="767" spans="1:30" ht="30.75" customHeight="1">
      <c r="A767" s="168" t="s">
        <v>282</v>
      </c>
      <c r="B767" s="1" t="s">
        <v>303</v>
      </c>
      <c r="C767" s="1" t="s">
        <v>3</v>
      </c>
      <c r="D767" s="1" t="s">
        <v>18</v>
      </c>
      <c r="E767" s="1" t="s">
        <v>271</v>
      </c>
      <c r="F767" s="1" t="s">
        <v>68</v>
      </c>
      <c r="G767" s="1" t="s">
        <v>140</v>
      </c>
      <c r="H767" s="1" t="s">
        <v>415</v>
      </c>
      <c r="I767" s="13"/>
      <c r="J767" s="78">
        <f>J768</f>
        <v>8500000</v>
      </c>
      <c r="K767" s="78">
        <f t="shared" ref="K767:O768" si="1416">K768</f>
        <v>8500000</v>
      </c>
      <c r="L767" s="78">
        <f t="shared" si="1416"/>
        <v>8500000</v>
      </c>
      <c r="M767" s="78">
        <f t="shared" si="1416"/>
        <v>0</v>
      </c>
      <c r="N767" s="78">
        <f t="shared" si="1416"/>
        <v>0</v>
      </c>
      <c r="O767" s="78">
        <f t="shared" si="1416"/>
        <v>0</v>
      </c>
      <c r="P767" s="78">
        <f t="shared" si="1232"/>
        <v>8500000</v>
      </c>
      <c r="Q767" s="78">
        <f t="shared" si="1233"/>
        <v>8500000</v>
      </c>
      <c r="R767" s="78">
        <f t="shared" si="1234"/>
        <v>8500000</v>
      </c>
      <c r="S767" s="78">
        <f t="shared" ref="S767:U768" si="1417">S768</f>
        <v>17219600</v>
      </c>
      <c r="T767" s="78">
        <f t="shared" si="1417"/>
        <v>0</v>
      </c>
      <c r="U767" s="78">
        <f t="shared" si="1417"/>
        <v>0</v>
      </c>
      <c r="V767" s="78">
        <f t="shared" si="1405"/>
        <v>25719600</v>
      </c>
      <c r="W767" s="78">
        <f t="shared" si="1406"/>
        <v>8500000</v>
      </c>
      <c r="X767" s="78">
        <f t="shared" si="1407"/>
        <v>8500000</v>
      </c>
      <c r="Y767" s="78">
        <f t="shared" ref="Y767:AA768" si="1418">Y768</f>
        <v>0</v>
      </c>
      <c r="Z767" s="78">
        <f t="shared" si="1418"/>
        <v>0</v>
      </c>
      <c r="AA767" s="78">
        <f t="shared" si="1418"/>
        <v>0</v>
      </c>
      <c r="AB767" s="78">
        <f t="shared" si="1409"/>
        <v>25719600</v>
      </c>
      <c r="AC767" s="78">
        <f t="shared" si="1410"/>
        <v>8500000</v>
      </c>
      <c r="AD767" s="78">
        <f t="shared" si="1411"/>
        <v>8500000</v>
      </c>
    </row>
    <row r="768" spans="1:30" ht="26.4">
      <c r="A768" s="169" t="s">
        <v>222</v>
      </c>
      <c r="B768" s="1" t="s">
        <v>303</v>
      </c>
      <c r="C768" s="1" t="s">
        <v>3</v>
      </c>
      <c r="D768" s="1" t="s">
        <v>18</v>
      </c>
      <c r="E768" s="1" t="s">
        <v>271</v>
      </c>
      <c r="F768" s="1" t="s">
        <v>68</v>
      </c>
      <c r="G768" s="1" t="s">
        <v>140</v>
      </c>
      <c r="H768" s="1" t="s">
        <v>415</v>
      </c>
      <c r="I768" s="13" t="s">
        <v>92</v>
      </c>
      <c r="J768" s="78">
        <f>J769</f>
        <v>8500000</v>
      </c>
      <c r="K768" s="78">
        <f t="shared" si="1416"/>
        <v>8500000</v>
      </c>
      <c r="L768" s="78">
        <f t="shared" si="1416"/>
        <v>8500000</v>
      </c>
      <c r="M768" s="78">
        <f t="shared" si="1416"/>
        <v>0</v>
      </c>
      <c r="N768" s="78">
        <f t="shared" si="1416"/>
        <v>0</v>
      </c>
      <c r="O768" s="78">
        <f t="shared" si="1416"/>
        <v>0</v>
      </c>
      <c r="P768" s="78">
        <f t="shared" si="1232"/>
        <v>8500000</v>
      </c>
      <c r="Q768" s="78">
        <f t="shared" si="1233"/>
        <v>8500000</v>
      </c>
      <c r="R768" s="78">
        <f t="shared" si="1234"/>
        <v>8500000</v>
      </c>
      <c r="S768" s="78">
        <f t="shared" si="1417"/>
        <v>17219600</v>
      </c>
      <c r="T768" s="78">
        <f t="shared" si="1417"/>
        <v>0</v>
      </c>
      <c r="U768" s="78">
        <f t="shared" si="1417"/>
        <v>0</v>
      </c>
      <c r="V768" s="78">
        <f t="shared" si="1405"/>
        <v>25719600</v>
      </c>
      <c r="W768" s="78">
        <f t="shared" si="1406"/>
        <v>8500000</v>
      </c>
      <c r="X768" s="78">
        <f t="shared" si="1407"/>
        <v>8500000</v>
      </c>
      <c r="Y768" s="78">
        <f t="shared" si="1418"/>
        <v>0</v>
      </c>
      <c r="Z768" s="78">
        <f t="shared" si="1418"/>
        <v>0</v>
      </c>
      <c r="AA768" s="78">
        <f t="shared" si="1418"/>
        <v>0</v>
      </c>
      <c r="AB768" s="78">
        <f t="shared" si="1409"/>
        <v>25719600</v>
      </c>
      <c r="AC768" s="78">
        <f t="shared" si="1410"/>
        <v>8500000</v>
      </c>
      <c r="AD768" s="78">
        <f t="shared" si="1411"/>
        <v>8500000</v>
      </c>
    </row>
    <row r="769" spans="1:30" ht="26.4">
      <c r="A769" s="168" t="s">
        <v>96</v>
      </c>
      <c r="B769" s="1" t="s">
        <v>303</v>
      </c>
      <c r="C769" s="1" t="s">
        <v>3</v>
      </c>
      <c r="D769" s="1" t="s">
        <v>18</v>
      </c>
      <c r="E769" s="1" t="s">
        <v>271</v>
      </c>
      <c r="F769" s="1" t="s">
        <v>68</v>
      </c>
      <c r="G769" s="1" t="s">
        <v>140</v>
      </c>
      <c r="H769" s="1" t="s">
        <v>415</v>
      </c>
      <c r="I769" s="13" t="s">
        <v>93</v>
      </c>
      <c r="J769" s="78">
        <f t="shared" ref="J769:O769" si="1419">J1041+J1233</f>
        <v>8500000</v>
      </c>
      <c r="K769" s="78">
        <f t="shared" si="1419"/>
        <v>8500000</v>
      </c>
      <c r="L769" s="78">
        <f t="shared" si="1419"/>
        <v>8500000</v>
      </c>
      <c r="M769" s="78">
        <f t="shared" si="1419"/>
        <v>0</v>
      </c>
      <c r="N769" s="78">
        <f t="shared" si="1419"/>
        <v>0</v>
      </c>
      <c r="O769" s="78">
        <f t="shared" si="1419"/>
        <v>0</v>
      </c>
      <c r="P769" s="78">
        <f t="shared" si="1232"/>
        <v>8500000</v>
      </c>
      <c r="Q769" s="78">
        <f t="shared" si="1233"/>
        <v>8500000</v>
      </c>
      <c r="R769" s="78">
        <f t="shared" si="1234"/>
        <v>8500000</v>
      </c>
      <c r="S769" s="78">
        <f>S1041+S1233</f>
        <v>17219600</v>
      </c>
      <c r="T769" s="78">
        <f>T1041+T1233</f>
        <v>0</v>
      </c>
      <c r="U769" s="78">
        <f>U1041+U1233</f>
        <v>0</v>
      </c>
      <c r="V769" s="78">
        <f t="shared" si="1405"/>
        <v>25719600</v>
      </c>
      <c r="W769" s="78">
        <f t="shared" si="1406"/>
        <v>8500000</v>
      </c>
      <c r="X769" s="78">
        <f t="shared" si="1407"/>
        <v>8500000</v>
      </c>
      <c r="Y769" s="78">
        <f>Y1041+Y1233</f>
        <v>0</v>
      </c>
      <c r="Z769" s="78">
        <f>Z1041+Z1233</f>
        <v>0</v>
      </c>
      <c r="AA769" s="78">
        <f>AA1041+AA1233</f>
        <v>0</v>
      </c>
      <c r="AB769" s="78">
        <f t="shared" si="1409"/>
        <v>25719600</v>
      </c>
      <c r="AC769" s="78">
        <f t="shared" si="1410"/>
        <v>8500000</v>
      </c>
      <c r="AD769" s="78">
        <f t="shared" si="1411"/>
        <v>8500000</v>
      </c>
    </row>
    <row r="770" spans="1:30" ht="20.25" customHeight="1">
      <c r="A770" s="168" t="s">
        <v>280</v>
      </c>
      <c r="B770" s="1" t="s">
        <v>303</v>
      </c>
      <c r="C770" s="1" t="s">
        <v>3</v>
      </c>
      <c r="D770" s="1" t="s">
        <v>18</v>
      </c>
      <c r="E770" s="1" t="s">
        <v>271</v>
      </c>
      <c r="F770" s="1" t="s">
        <v>68</v>
      </c>
      <c r="G770" s="1" t="s">
        <v>140</v>
      </c>
      <c r="H770" s="1" t="s">
        <v>416</v>
      </c>
      <c r="I770" s="13"/>
      <c r="J770" s="78">
        <f>J771</f>
        <v>2390200</v>
      </c>
      <c r="K770" s="78">
        <f t="shared" ref="K770:O771" si="1420">K771</f>
        <v>2221500</v>
      </c>
      <c r="L770" s="78">
        <f t="shared" si="1420"/>
        <v>2221500</v>
      </c>
      <c r="M770" s="78">
        <f t="shared" si="1420"/>
        <v>0</v>
      </c>
      <c r="N770" s="78">
        <f t="shared" si="1420"/>
        <v>0</v>
      </c>
      <c r="O770" s="78">
        <f t="shared" si="1420"/>
        <v>0</v>
      </c>
      <c r="P770" s="78">
        <f t="shared" si="1232"/>
        <v>2390200</v>
      </c>
      <c r="Q770" s="78">
        <f t="shared" si="1233"/>
        <v>2221500</v>
      </c>
      <c r="R770" s="78">
        <f t="shared" si="1234"/>
        <v>2221500</v>
      </c>
      <c r="S770" s="78">
        <f t="shared" ref="S770:U771" si="1421">S771</f>
        <v>9762766.040000001</v>
      </c>
      <c r="T770" s="78">
        <f t="shared" si="1421"/>
        <v>0</v>
      </c>
      <c r="U770" s="78">
        <f t="shared" si="1421"/>
        <v>0</v>
      </c>
      <c r="V770" s="78">
        <f t="shared" si="1405"/>
        <v>12152966.040000001</v>
      </c>
      <c r="W770" s="78">
        <f t="shared" si="1406"/>
        <v>2221500</v>
      </c>
      <c r="X770" s="78">
        <f t="shared" si="1407"/>
        <v>2221500</v>
      </c>
      <c r="Y770" s="78">
        <f t="shared" ref="Y770:AA771" si="1422">Y771</f>
        <v>0</v>
      </c>
      <c r="Z770" s="78">
        <f t="shared" si="1422"/>
        <v>0</v>
      </c>
      <c r="AA770" s="78">
        <f t="shared" si="1422"/>
        <v>0</v>
      </c>
      <c r="AB770" s="78">
        <f t="shared" si="1409"/>
        <v>12152966.040000001</v>
      </c>
      <c r="AC770" s="78">
        <f t="shared" si="1410"/>
        <v>2221500</v>
      </c>
      <c r="AD770" s="78">
        <f t="shared" si="1411"/>
        <v>2221500</v>
      </c>
    </row>
    <row r="771" spans="1:30" ht="26.4">
      <c r="A771" s="169" t="s">
        <v>222</v>
      </c>
      <c r="B771" s="1" t="s">
        <v>303</v>
      </c>
      <c r="C771" s="1" t="s">
        <v>3</v>
      </c>
      <c r="D771" s="1" t="s">
        <v>18</v>
      </c>
      <c r="E771" s="1" t="s">
        <v>271</v>
      </c>
      <c r="F771" s="1" t="s">
        <v>68</v>
      </c>
      <c r="G771" s="1" t="s">
        <v>140</v>
      </c>
      <c r="H771" s="1" t="s">
        <v>416</v>
      </c>
      <c r="I771" s="13" t="s">
        <v>92</v>
      </c>
      <c r="J771" s="78">
        <f>J772</f>
        <v>2390200</v>
      </c>
      <c r="K771" s="78">
        <f t="shared" si="1420"/>
        <v>2221500</v>
      </c>
      <c r="L771" s="78">
        <f t="shared" si="1420"/>
        <v>2221500</v>
      </c>
      <c r="M771" s="78">
        <f t="shared" si="1420"/>
        <v>0</v>
      </c>
      <c r="N771" s="78">
        <f t="shared" si="1420"/>
        <v>0</v>
      </c>
      <c r="O771" s="78">
        <f t="shared" si="1420"/>
        <v>0</v>
      </c>
      <c r="P771" s="78">
        <f t="shared" si="1232"/>
        <v>2390200</v>
      </c>
      <c r="Q771" s="78">
        <f t="shared" si="1233"/>
        <v>2221500</v>
      </c>
      <c r="R771" s="78">
        <f t="shared" si="1234"/>
        <v>2221500</v>
      </c>
      <c r="S771" s="78">
        <f t="shared" si="1421"/>
        <v>9762766.040000001</v>
      </c>
      <c r="T771" s="78">
        <f t="shared" si="1421"/>
        <v>0</v>
      </c>
      <c r="U771" s="78">
        <f t="shared" si="1421"/>
        <v>0</v>
      </c>
      <c r="V771" s="78">
        <f t="shared" si="1405"/>
        <v>12152966.040000001</v>
      </c>
      <c r="W771" s="78">
        <f t="shared" si="1406"/>
        <v>2221500</v>
      </c>
      <c r="X771" s="78">
        <f t="shared" si="1407"/>
        <v>2221500</v>
      </c>
      <c r="Y771" s="78">
        <f t="shared" si="1422"/>
        <v>0</v>
      </c>
      <c r="Z771" s="78">
        <f t="shared" si="1422"/>
        <v>0</v>
      </c>
      <c r="AA771" s="78">
        <f t="shared" si="1422"/>
        <v>0</v>
      </c>
      <c r="AB771" s="78">
        <f t="shared" si="1409"/>
        <v>12152966.040000001</v>
      </c>
      <c r="AC771" s="78">
        <f t="shared" si="1410"/>
        <v>2221500</v>
      </c>
      <c r="AD771" s="78">
        <f t="shared" si="1411"/>
        <v>2221500</v>
      </c>
    </row>
    <row r="772" spans="1:30" ht="26.4">
      <c r="A772" s="168" t="s">
        <v>96</v>
      </c>
      <c r="B772" s="1" t="s">
        <v>303</v>
      </c>
      <c r="C772" s="1" t="s">
        <v>3</v>
      </c>
      <c r="D772" s="1" t="s">
        <v>18</v>
      </c>
      <c r="E772" s="1" t="s">
        <v>271</v>
      </c>
      <c r="F772" s="1" t="s">
        <v>68</v>
      </c>
      <c r="G772" s="1" t="s">
        <v>140</v>
      </c>
      <c r="H772" s="1" t="s">
        <v>416</v>
      </c>
      <c r="I772" s="13" t="s">
        <v>93</v>
      </c>
      <c r="J772" s="78">
        <f>J1044</f>
        <v>2390200</v>
      </c>
      <c r="K772" s="78">
        <f t="shared" ref="K772:L772" si="1423">K1044</f>
        <v>2221500</v>
      </c>
      <c r="L772" s="78">
        <f t="shared" si="1423"/>
        <v>2221500</v>
      </c>
      <c r="M772" s="78">
        <f t="shared" ref="M772:O772" si="1424">M1044</f>
        <v>0</v>
      </c>
      <c r="N772" s="78">
        <f t="shared" si="1424"/>
        <v>0</v>
      </c>
      <c r="O772" s="78">
        <f t="shared" si="1424"/>
        <v>0</v>
      </c>
      <c r="P772" s="78">
        <f t="shared" si="1232"/>
        <v>2390200</v>
      </c>
      <c r="Q772" s="78">
        <f t="shared" si="1233"/>
        <v>2221500</v>
      </c>
      <c r="R772" s="78">
        <f t="shared" si="1234"/>
        <v>2221500</v>
      </c>
      <c r="S772" s="78">
        <f t="shared" ref="S772:U772" si="1425">S1044</f>
        <v>9762766.040000001</v>
      </c>
      <c r="T772" s="78">
        <f t="shared" si="1425"/>
        <v>0</v>
      </c>
      <c r="U772" s="78">
        <f t="shared" si="1425"/>
        <v>0</v>
      </c>
      <c r="V772" s="78">
        <f t="shared" si="1405"/>
        <v>12152966.040000001</v>
      </c>
      <c r="W772" s="78">
        <f t="shared" si="1406"/>
        <v>2221500</v>
      </c>
      <c r="X772" s="78">
        <f t="shared" si="1407"/>
        <v>2221500</v>
      </c>
      <c r="Y772" s="78">
        <f t="shared" ref="Y772:AA772" si="1426">Y1044</f>
        <v>0</v>
      </c>
      <c r="Z772" s="78">
        <f t="shared" si="1426"/>
        <v>0</v>
      </c>
      <c r="AA772" s="78">
        <f t="shared" si="1426"/>
        <v>0</v>
      </c>
      <c r="AB772" s="78">
        <f t="shared" si="1409"/>
        <v>12152966.040000001</v>
      </c>
      <c r="AC772" s="78">
        <f t="shared" si="1410"/>
        <v>2221500</v>
      </c>
      <c r="AD772" s="78">
        <f t="shared" si="1411"/>
        <v>2221500</v>
      </c>
    </row>
    <row r="773" spans="1:30">
      <c r="A773" s="168"/>
      <c r="B773" s="1"/>
      <c r="C773" s="1"/>
      <c r="D773" s="1"/>
      <c r="E773" s="1"/>
      <c r="F773" s="1"/>
      <c r="G773" s="1"/>
      <c r="H773" s="1"/>
      <c r="I773" s="13"/>
      <c r="J773" s="78"/>
      <c r="K773" s="78"/>
      <c r="L773" s="78"/>
      <c r="M773" s="78"/>
      <c r="N773" s="78"/>
      <c r="O773" s="78"/>
      <c r="P773" s="78"/>
      <c r="Q773" s="78"/>
      <c r="R773" s="78"/>
      <c r="S773" s="78"/>
      <c r="T773" s="78"/>
      <c r="U773" s="78"/>
      <c r="V773" s="78"/>
      <c r="W773" s="78"/>
      <c r="X773" s="78"/>
      <c r="Y773" s="78"/>
      <c r="Z773" s="78"/>
      <c r="AA773" s="78"/>
      <c r="AB773" s="78"/>
      <c r="AC773" s="78"/>
      <c r="AD773" s="78"/>
    </row>
    <row r="774" spans="1:30" s="326" customFormat="1" ht="15.6">
      <c r="A774" s="322" t="s">
        <v>24</v>
      </c>
      <c r="B774" s="323" t="s">
        <v>303</v>
      </c>
      <c r="C774" s="323" t="s">
        <v>2</v>
      </c>
      <c r="D774" s="323"/>
      <c r="E774" s="323"/>
      <c r="F774" s="323"/>
      <c r="G774" s="323"/>
      <c r="H774" s="323"/>
      <c r="I774" s="324"/>
      <c r="J774" s="325">
        <f t="shared" ref="J774:J782" si="1427">J775</f>
        <v>460000</v>
      </c>
      <c r="K774" s="325">
        <f t="shared" ref="K774:K782" si="1428">K775</f>
        <v>0</v>
      </c>
      <c r="L774" s="325">
        <f t="shared" ref="L774:O782" si="1429">L775</f>
        <v>0</v>
      </c>
      <c r="M774" s="325">
        <f t="shared" si="1429"/>
        <v>832000</v>
      </c>
      <c r="N774" s="325">
        <f t="shared" si="1429"/>
        <v>0</v>
      </c>
      <c r="O774" s="325">
        <f t="shared" si="1429"/>
        <v>0</v>
      </c>
      <c r="P774" s="325">
        <f t="shared" si="1232"/>
        <v>1292000</v>
      </c>
      <c r="Q774" s="325">
        <f t="shared" si="1233"/>
        <v>0</v>
      </c>
      <c r="R774" s="325">
        <f t="shared" si="1234"/>
        <v>0</v>
      </c>
      <c r="S774" s="325">
        <f t="shared" ref="S774:U782" si="1430">S775</f>
        <v>647010</v>
      </c>
      <c r="T774" s="325">
        <f t="shared" si="1430"/>
        <v>0</v>
      </c>
      <c r="U774" s="325">
        <f t="shared" si="1430"/>
        <v>0</v>
      </c>
      <c r="V774" s="325">
        <f t="shared" ref="V774:X777" si="1431">P774+S774</f>
        <v>1939010</v>
      </c>
      <c r="W774" s="325">
        <f t="shared" si="1431"/>
        <v>0</v>
      </c>
      <c r="X774" s="325">
        <f t="shared" si="1431"/>
        <v>0</v>
      </c>
      <c r="Y774" s="325">
        <f t="shared" ref="Y774:AA782" si="1432">Y775</f>
        <v>400000</v>
      </c>
      <c r="Z774" s="325">
        <f t="shared" si="1432"/>
        <v>0</v>
      </c>
      <c r="AA774" s="325">
        <f t="shared" si="1432"/>
        <v>0</v>
      </c>
      <c r="AB774" s="325">
        <f t="shared" ref="AB774:AB787" si="1433">V774+Y774</f>
        <v>2339010</v>
      </c>
      <c r="AC774" s="325">
        <f t="shared" ref="AC774:AC787" si="1434">W774+Z774</f>
        <v>0</v>
      </c>
      <c r="AD774" s="325">
        <f t="shared" ref="AD774:AD787" si="1435">X774+AA774</f>
        <v>0</v>
      </c>
    </row>
    <row r="775" spans="1:30" s="331" customFormat="1">
      <c r="A775" s="327" t="s">
        <v>25</v>
      </c>
      <c r="B775" s="328" t="s">
        <v>303</v>
      </c>
      <c r="C775" s="328" t="s">
        <v>2</v>
      </c>
      <c r="D775" s="328" t="s">
        <v>17</v>
      </c>
      <c r="E775" s="328"/>
      <c r="F775" s="328"/>
      <c r="G775" s="328"/>
      <c r="H775" s="328"/>
      <c r="I775" s="329"/>
      <c r="J775" s="330">
        <f t="shared" si="1427"/>
        <v>460000</v>
      </c>
      <c r="K775" s="330">
        <f t="shared" si="1428"/>
        <v>0</v>
      </c>
      <c r="L775" s="330">
        <f t="shared" si="1429"/>
        <v>0</v>
      </c>
      <c r="M775" s="330">
        <f>M776+M784</f>
        <v>832000</v>
      </c>
      <c r="N775" s="330">
        <f t="shared" ref="N775:O775" si="1436">N776+N784</f>
        <v>0</v>
      </c>
      <c r="O775" s="330">
        <f t="shared" si="1436"/>
        <v>0</v>
      </c>
      <c r="P775" s="330">
        <f t="shared" si="1232"/>
        <v>1292000</v>
      </c>
      <c r="Q775" s="330">
        <f t="shared" si="1233"/>
        <v>0</v>
      </c>
      <c r="R775" s="330">
        <f t="shared" si="1234"/>
        <v>0</v>
      </c>
      <c r="S775" s="330">
        <f>S776+S784</f>
        <v>647010</v>
      </c>
      <c r="T775" s="330">
        <f t="shared" ref="T775:U775" si="1437">T776+T784</f>
        <v>0</v>
      </c>
      <c r="U775" s="330">
        <f t="shared" si="1437"/>
        <v>0</v>
      </c>
      <c r="V775" s="330">
        <f t="shared" si="1431"/>
        <v>1939010</v>
      </c>
      <c r="W775" s="330">
        <f t="shared" si="1431"/>
        <v>0</v>
      </c>
      <c r="X775" s="330">
        <f t="shared" si="1431"/>
        <v>0</v>
      </c>
      <c r="Y775" s="330">
        <f>Y776+Y784</f>
        <v>400000</v>
      </c>
      <c r="Z775" s="330">
        <f t="shared" ref="Z775:AA775" si="1438">Z776+Z784</f>
        <v>0</v>
      </c>
      <c r="AA775" s="330">
        <f t="shared" si="1438"/>
        <v>0</v>
      </c>
      <c r="AB775" s="330">
        <f t="shared" si="1433"/>
        <v>2339010</v>
      </c>
      <c r="AC775" s="330">
        <f t="shared" si="1434"/>
        <v>0</v>
      </c>
      <c r="AD775" s="330">
        <f t="shared" si="1435"/>
        <v>0</v>
      </c>
    </row>
    <row r="776" spans="1:30" s="269" customFormat="1" ht="39.6">
      <c r="A776" s="332" t="s">
        <v>351</v>
      </c>
      <c r="B776" s="267" t="s">
        <v>303</v>
      </c>
      <c r="C776" s="267" t="s">
        <v>2</v>
      </c>
      <c r="D776" s="267" t="s">
        <v>17</v>
      </c>
      <c r="E776" s="267" t="s">
        <v>27</v>
      </c>
      <c r="F776" s="267" t="s">
        <v>68</v>
      </c>
      <c r="G776" s="267" t="s">
        <v>140</v>
      </c>
      <c r="H776" s="267" t="s">
        <v>141</v>
      </c>
      <c r="I776" s="268"/>
      <c r="J776" s="270">
        <f t="shared" si="1427"/>
        <v>460000</v>
      </c>
      <c r="K776" s="270">
        <f t="shared" si="1428"/>
        <v>0</v>
      </c>
      <c r="L776" s="270">
        <f t="shared" si="1429"/>
        <v>0</v>
      </c>
      <c r="M776" s="270">
        <f t="shared" si="1429"/>
        <v>0</v>
      </c>
      <c r="N776" s="270">
        <f t="shared" si="1429"/>
        <v>0</v>
      </c>
      <c r="O776" s="270">
        <f t="shared" si="1429"/>
        <v>0</v>
      </c>
      <c r="P776" s="270">
        <f t="shared" si="1232"/>
        <v>460000</v>
      </c>
      <c r="Q776" s="270">
        <f t="shared" si="1233"/>
        <v>0</v>
      </c>
      <c r="R776" s="270">
        <f t="shared" si="1234"/>
        <v>0</v>
      </c>
      <c r="S776" s="270">
        <f t="shared" si="1430"/>
        <v>0</v>
      </c>
      <c r="T776" s="270">
        <f t="shared" si="1430"/>
        <v>0</v>
      </c>
      <c r="U776" s="270">
        <f t="shared" si="1430"/>
        <v>0</v>
      </c>
      <c r="V776" s="270">
        <f t="shared" si="1431"/>
        <v>460000</v>
      </c>
      <c r="W776" s="270">
        <f t="shared" si="1431"/>
        <v>0</v>
      </c>
      <c r="X776" s="270">
        <f t="shared" si="1431"/>
        <v>0</v>
      </c>
      <c r="Y776" s="270">
        <f t="shared" si="1432"/>
        <v>400000</v>
      </c>
      <c r="Z776" s="270">
        <f t="shared" si="1432"/>
        <v>0</v>
      </c>
      <c r="AA776" s="270">
        <f t="shared" si="1432"/>
        <v>0</v>
      </c>
      <c r="AB776" s="270">
        <f t="shared" si="1433"/>
        <v>860000</v>
      </c>
      <c r="AC776" s="270">
        <f t="shared" si="1434"/>
        <v>0</v>
      </c>
      <c r="AD776" s="270">
        <f t="shared" si="1435"/>
        <v>0</v>
      </c>
    </row>
    <row r="777" spans="1:30" s="269" customFormat="1">
      <c r="A777" s="286" t="s">
        <v>410</v>
      </c>
      <c r="B777" s="267" t="s">
        <v>303</v>
      </c>
      <c r="C777" s="267" t="s">
        <v>2</v>
      </c>
      <c r="D777" s="267" t="s">
        <v>17</v>
      </c>
      <c r="E777" s="267" t="s">
        <v>27</v>
      </c>
      <c r="F777" s="267" t="s">
        <v>126</v>
      </c>
      <c r="G777" s="267" t="s">
        <v>140</v>
      </c>
      <c r="H777" s="267" t="s">
        <v>141</v>
      </c>
      <c r="I777" s="268"/>
      <c r="J777" s="270">
        <f t="shared" ref="J777:O777" si="1439">J781</f>
        <v>460000</v>
      </c>
      <c r="K777" s="270">
        <f t="shared" si="1439"/>
        <v>0</v>
      </c>
      <c r="L777" s="270">
        <f t="shared" si="1439"/>
        <v>0</v>
      </c>
      <c r="M777" s="270">
        <f t="shared" si="1439"/>
        <v>0</v>
      </c>
      <c r="N777" s="270">
        <f t="shared" si="1439"/>
        <v>0</v>
      </c>
      <c r="O777" s="270">
        <f t="shared" si="1439"/>
        <v>0</v>
      </c>
      <c r="P777" s="270">
        <f t="shared" si="1232"/>
        <v>460000</v>
      </c>
      <c r="Q777" s="270">
        <f t="shared" si="1233"/>
        <v>0</v>
      </c>
      <c r="R777" s="270">
        <f t="shared" si="1234"/>
        <v>0</v>
      </c>
      <c r="S777" s="270">
        <f>S781</f>
        <v>0</v>
      </c>
      <c r="T777" s="270">
        <f>T781</f>
        <v>0</v>
      </c>
      <c r="U777" s="270">
        <f>U781</f>
        <v>0</v>
      </c>
      <c r="V777" s="270">
        <f t="shared" si="1431"/>
        <v>460000</v>
      </c>
      <c r="W777" s="270">
        <f t="shared" si="1431"/>
        <v>0</v>
      </c>
      <c r="X777" s="270">
        <f t="shared" si="1431"/>
        <v>0</v>
      </c>
      <c r="Y777" s="270">
        <f>Y781+Y778</f>
        <v>400000</v>
      </c>
      <c r="Z777" s="270">
        <f t="shared" ref="Z777:AA777" si="1440">Z781+Z778</f>
        <v>0</v>
      </c>
      <c r="AA777" s="270">
        <f t="shared" si="1440"/>
        <v>0</v>
      </c>
      <c r="AB777" s="270">
        <f t="shared" si="1433"/>
        <v>860000</v>
      </c>
      <c r="AC777" s="270">
        <f t="shared" si="1434"/>
        <v>0</v>
      </c>
      <c r="AD777" s="270">
        <f t="shared" si="1435"/>
        <v>0</v>
      </c>
    </row>
    <row r="778" spans="1:30" s="269" customFormat="1">
      <c r="A778" s="286" t="s">
        <v>255</v>
      </c>
      <c r="B778" s="267" t="s">
        <v>303</v>
      </c>
      <c r="C778" s="267" t="s">
        <v>2</v>
      </c>
      <c r="D778" s="267" t="s">
        <v>17</v>
      </c>
      <c r="E778" s="267" t="s">
        <v>27</v>
      </c>
      <c r="F778" s="267" t="s">
        <v>126</v>
      </c>
      <c r="G778" s="267" t="s">
        <v>140</v>
      </c>
      <c r="H778" s="267" t="s">
        <v>169</v>
      </c>
      <c r="I778" s="268"/>
      <c r="J778" s="270"/>
      <c r="K778" s="270"/>
      <c r="L778" s="270"/>
      <c r="M778" s="270"/>
      <c r="N778" s="270"/>
      <c r="O778" s="270"/>
      <c r="P778" s="270"/>
      <c r="Q778" s="270"/>
      <c r="R778" s="270"/>
      <c r="S778" s="270"/>
      <c r="T778" s="270"/>
      <c r="U778" s="270"/>
      <c r="V778" s="270"/>
      <c r="W778" s="270"/>
      <c r="X778" s="270"/>
      <c r="Y778" s="270">
        <f>Y779</f>
        <v>400000</v>
      </c>
      <c r="Z778" s="270">
        <f t="shared" ref="Z778:Z779" si="1441">Z779</f>
        <v>0</v>
      </c>
      <c r="AA778" s="270">
        <f t="shared" ref="AA778:AA779" si="1442">AA779</f>
        <v>0</v>
      </c>
      <c r="AB778" s="270">
        <f t="shared" si="1433"/>
        <v>400000</v>
      </c>
      <c r="AC778" s="270">
        <f t="shared" si="1434"/>
        <v>0</v>
      </c>
      <c r="AD778" s="270">
        <f t="shared" si="1435"/>
        <v>0</v>
      </c>
    </row>
    <row r="779" spans="1:30" s="269" customFormat="1" ht="26.4">
      <c r="A779" s="294" t="s">
        <v>387</v>
      </c>
      <c r="B779" s="267" t="s">
        <v>303</v>
      </c>
      <c r="C779" s="267" t="s">
        <v>2</v>
      </c>
      <c r="D779" s="267" t="s">
        <v>17</v>
      </c>
      <c r="E779" s="267" t="s">
        <v>27</v>
      </c>
      <c r="F779" s="267" t="s">
        <v>126</v>
      </c>
      <c r="G779" s="267" t="s">
        <v>140</v>
      </c>
      <c r="H779" s="267" t="s">
        <v>169</v>
      </c>
      <c r="I779" s="268" t="s">
        <v>385</v>
      </c>
      <c r="J779" s="270"/>
      <c r="K779" s="270"/>
      <c r="L779" s="270"/>
      <c r="M779" s="270"/>
      <c r="N779" s="270"/>
      <c r="O779" s="270"/>
      <c r="P779" s="270"/>
      <c r="Q779" s="270"/>
      <c r="R779" s="270"/>
      <c r="S779" s="270"/>
      <c r="T779" s="270"/>
      <c r="U779" s="270"/>
      <c r="V779" s="270"/>
      <c r="W779" s="270"/>
      <c r="X779" s="270"/>
      <c r="Y779" s="270">
        <f>Y780</f>
        <v>400000</v>
      </c>
      <c r="Z779" s="270">
        <f t="shared" si="1441"/>
        <v>0</v>
      </c>
      <c r="AA779" s="270">
        <f t="shared" si="1442"/>
        <v>0</v>
      </c>
      <c r="AB779" s="270">
        <f t="shared" si="1433"/>
        <v>400000</v>
      </c>
      <c r="AC779" s="270">
        <f t="shared" si="1434"/>
        <v>0</v>
      </c>
      <c r="AD779" s="270">
        <f t="shared" si="1435"/>
        <v>0</v>
      </c>
    </row>
    <row r="780" spans="1:30" s="269" customFormat="1">
      <c r="A780" s="286" t="s">
        <v>388</v>
      </c>
      <c r="B780" s="267" t="s">
        <v>303</v>
      </c>
      <c r="C780" s="267" t="s">
        <v>2</v>
      </c>
      <c r="D780" s="267" t="s">
        <v>17</v>
      </c>
      <c r="E780" s="267" t="s">
        <v>27</v>
      </c>
      <c r="F780" s="267" t="s">
        <v>126</v>
      </c>
      <c r="G780" s="267" t="s">
        <v>140</v>
      </c>
      <c r="H780" s="267" t="s">
        <v>169</v>
      </c>
      <c r="I780" s="268" t="s">
        <v>386</v>
      </c>
      <c r="J780" s="270"/>
      <c r="K780" s="270"/>
      <c r="L780" s="270"/>
      <c r="M780" s="270"/>
      <c r="N780" s="270"/>
      <c r="O780" s="270"/>
      <c r="P780" s="270"/>
      <c r="Q780" s="270"/>
      <c r="R780" s="270"/>
      <c r="S780" s="270"/>
      <c r="T780" s="270"/>
      <c r="U780" s="270"/>
      <c r="V780" s="270"/>
      <c r="W780" s="270"/>
      <c r="X780" s="270"/>
      <c r="Y780" s="270">
        <f>Y1051</f>
        <v>400000</v>
      </c>
      <c r="Z780" s="270">
        <f t="shared" ref="Z780:AA780" si="1443">Z1051</f>
        <v>0</v>
      </c>
      <c r="AA780" s="270">
        <f t="shared" si="1443"/>
        <v>0</v>
      </c>
      <c r="AB780" s="270">
        <f t="shared" si="1433"/>
        <v>400000</v>
      </c>
      <c r="AC780" s="270">
        <f t="shared" si="1434"/>
        <v>0</v>
      </c>
      <c r="AD780" s="270">
        <f t="shared" si="1435"/>
        <v>0</v>
      </c>
    </row>
    <row r="781" spans="1:30" s="269" customFormat="1" ht="26.4">
      <c r="A781" s="332" t="s">
        <v>411</v>
      </c>
      <c r="B781" s="267" t="s">
        <v>303</v>
      </c>
      <c r="C781" s="267" t="s">
        <v>2</v>
      </c>
      <c r="D781" s="267" t="s">
        <v>17</v>
      </c>
      <c r="E781" s="267" t="s">
        <v>27</v>
      </c>
      <c r="F781" s="267" t="s">
        <v>126</v>
      </c>
      <c r="G781" s="267" t="s">
        <v>140</v>
      </c>
      <c r="H781" s="267" t="s">
        <v>412</v>
      </c>
      <c r="I781" s="268"/>
      <c r="J781" s="270">
        <f t="shared" si="1427"/>
        <v>460000</v>
      </c>
      <c r="K781" s="270">
        <f t="shared" si="1428"/>
        <v>0</v>
      </c>
      <c r="L781" s="270">
        <f t="shared" si="1429"/>
        <v>0</v>
      </c>
      <c r="M781" s="270">
        <f t="shared" si="1429"/>
        <v>0</v>
      </c>
      <c r="N781" s="270">
        <f t="shared" si="1429"/>
        <v>0</v>
      </c>
      <c r="O781" s="270">
        <f t="shared" si="1429"/>
        <v>0</v>
      </c>
      <c r="P781" s="270">
        <f t="shared" si="1232"/>
        <v>460000</v>
      </c>
      <c r="Q781" s="270">
        <f t="shared" si="1233"/>
        <v>0</v>
      </c>
      <c r="R781" s="270">
        <f t="shared" si="1234"/>
        <v>0</v>
      </c>
      <c r="S781" s="270">
        <f t="shared" si="1430"/>
        <v>0</v>
      </c>
      <c r="T781" s="270">
        <f t="shared" si="1430"/>
        <v>0</v>
      </c>
      <c r="U781" s="270">
        <f t="shared" si="1430"/>
        <v>0</v>
      </c>
      <c r="V781" s="270">
        <f t="shared" ref="V781:X787" si="1444">P781+S781</f>
        <v>460000</v>
      </c>
      <c r="W781" s="270">
        <f t="shared" si="1444"/>
        <v>0</v>
      </c>
      <c r="X781" s="270">
        <f t="shared" si="1444"/>
        <v>0</v>
      </c>
      <c r="Y781" s="270">
        <f t="shared" si="1432"/>
        <v>0</v>
      </c>
      <c r="Z781" s="270">
        <f t="shared" si="1432"/>
        <v>0</v>
      </c>
      <c r="AA781" s="270">
        <f t="shared" si="1432"/>
        <v>0</v>
      </c>
      <c r="AB781" s="270">
        <f t="shared" si="1433"/>
        <v>460000</v>
      </c>
      <c r="AC781" s="270">
        <f t="shared" si="1434"/>
        <v>0</v>
      </c>
      <c r="AD781" s="270">
        <f t="shared" si="1435"/>
        <v>0</v>
      </c>
    </row>
    <row r="782" spans="1:30" s="269" customFormat="1" ht="26.4">
      <c r="A782" s="273" t="s">
        <v>222</v>
      </c>
      <c r="B782" s="267" t="s">
        <v>303</v>
      </c>
      <c r="C782" s="267" t="s">
        <v>2</v>
      </c>
      <c r="D782" s="267" t="s">
        <v>17</v>
      </c>
      <c r="E782" s="267" t="s">
        <v>27</v>
      </c>
      <c r="F782" s="267" t="s">
        <v>126</v>
      </c>
      <c r="G782" s="267" t="s">
        <v>140</v>
      </c>
      <c r="H782" s="267" t="s">
        <v>412</v>
      </c>
      <c r="I782" s="268" t="s">
        <v>92</v>
      </c>
      <c r="J782" s="270">
        <f t="shared" si="1427"/>
        <v>460000</v>
      </c>
      <c r="K782" s="270">
        <f t="shared" si="1428"/>
        <v>0</v>
      </c>
      <c r="L782" s="270">
        <f t="shared" si="1429"/>
        <v>0</v>
      </c>
      <c r="M782" s="270">
        <f t="shared" si="1429"/>
        <v>0</v>
      </c>
      <c r="N782" s="270">
        <f t="shared" si="1429"/>
        <v>0</v>
      </c>
      <c r="O782" s="270">
        <f t="shared" si="1429"/>
        <v>0</v>
      </c>
      <c r="P782" s="270">
        <f t="shared" si="1232"/>
        <v>460000</v>
      </c>
      <c r="Q782" s="270">
        <f t="shared" si="1233"/>
        <v>0</v>
      </c>
      <c r="R782" s="270">
        <f t="shared" si="1234"/>
        <v>0</v>
      </c>
      <c r="S782" s="270">
        <f t="shared" si="1430"/>
        <v>0</v>
      </c>
      <c r="T782" s="270">
        <f t="shared" si="1430"/>
        <v>0</v>
      </c>
      <c r="U782" s="270">
        <f t="shared" si="1430"/>
        <v>0</v>
      </c>
      <c r="V782" s="270">
        <f t="shared" si="1444"/>
        <v>460000</v>
      </c>
      <c r="W782" s="270">
        <f t="shared" si="1444"/>
        <v>0</v>
      </c>
      <c r="X782" s="270">
        <f t="shared" si="1444"/>
        <v>0</v>
      </c>
      <c r="Y782" s="270">
        <f t="shared" si="1432"/>
        <v>0</v>
      </c>
      <c r="Z782" s="270">
        <f t="shared" si="1432"/>
        <v>0</v>
      </c>
      <c r="AA782" s="270">
        <f t="shared" si="1432"/>
        <v>0</v>
      </c>
      <c r="AB782" s="270">
        <f t="shared" si="1433"/>
        <v>460000</v>
      </c>
      <c r="AC782" s="270">
        <f t="shared" si="1434"/>
        <v>0</v>
      </c>
      <c r="AD782" s="270">
        <f t="shared" si="1435"/>
        <v>0</v>
      </c>
    </row>
    <row r="783" spans="1:30" s="269" customFormat="1" ht="26.4">
      <c r="A783" s="274" t="s">
        <v>96</v>
      </c>
      <c r="B783" s="267" t="s">
        <v>303</v>
      </c>
      <c r="C783" s="267" t="s">
        <v>2</v>
      </c>
      <c r="D783" s="267" t="s">
        <v>17</v>
      </c>
      <c r="E783" s="267" t="s">
        <v>27</v>
      </c>
      <c r="F783" s="267" t="s">
        <v>126</v>
      </c>
      <c r="G783" s="267" t="s">
        <v>140</v>
      </c>
      <c r="H783" s="267" t="s">
        <v>412</v>
      </c>
      <c r="I783" s="268" t="s">
        <v>93</v>
      </c>
      <c r="J783" s="270">
        <f>J1054</f>
        <v>460000</v>
      </c>
      <c r="K783" s="270">
        <f t="shared" ref="K783:L783" si="1445">K1054</f>
        <v>0</v>
      </c>
      <c r="L783" s="270">
        <f t="shared" si="1445"/>
        <v>0</v>
      </c>
      <c r="M783" s="270">
        <f t="shared" ref="M783:O783" si="1446">M1054</f>
        <v>0</v>
      </c>
      <c r="N783" s="270">
        <f t="shared" si="1446"/>
        <v>0</v>
      </c>
      <c r="O783" s="270">
        <f t="shared" si="1446"/>
        <v>0</v>
      </c>
      <c r="P783" s="270">
        <f t="shared" si="1232"/>
        <v>460000</v>
      </c>
      <c r="Q783" s="270">
        <f t="shared" si="1233"/>
        <v>0</v>
      </c>
      <c r="R783" s="270">
        <f t="shared" si="1234"/>
        <v>0</v>
      </c>
      <c r="S783" s="270">
        <f t="shared" ref="S783:U783" si="1447">S1054</f>
        <v>0</v>
      </c>
      <c r="T783" s="270">
        <f t="shared" si="1447"/>
        <v>0</v>
      </c>
      <c r="U783" s="270">
        <f t="shared" si="1447"/>
        <v>0</v>
      </c>
      <c r="V783" s="270">
        <f t="shared" si="1444"/>
        <v>460000</v>
      </c>
      <c r="W783" s="270">
        <f t="shared" si="1444"/>
        <v>0</v>
      </c>
      <c r="X783" s="270">
        <f t="shared" si="1444"/>
        <v>0</v>
      </c>
      <c r="Y783" s="270">
        <f t="shared" ref="Y783:AA783" si="1448">Y1054</f>
        <v>0</v>
      </c>
      <c r="Z783" s="270">
        <f t="shared" si="1448"/>
        <v>0</v>
      </c>
      <c r="AA783" s="270">
        <f t="shared" si="1448"/>
        <v>0</v>
      </c>
      <c r="AB783" s="270">
        <f t="shared" si="1433"/>
        <v>460000</v>
      </c>
      <c r="AC783" s="270">
        <f t="shared" si="1434"/>
        <v>0</v>
      </c>
      <c r="AD783" s="270">
        <f t="shared" si="1435"/>
        <v>0</v>
      </c>
    </row>
    <row r="784" spans="1:30" s="269" customFormat="1">
      <c r="A784" s="290" t="s">
        <v>81</v>
      </c>
      <c r="B784" s="267" t="s">
        <v>303</v>
      </c>
      <c r="C784" s="267" t="s">
        <v>2</v>
      </c>
      <c r="D784" s="267" t="s">
        <v>17</v>
      </c>
      <c r="E784" s="267" t="s">
        <v>80</v>
      </c>
      <c r="F784" s="267" t="s">
        <v>68</v>
      </c>
      <c r="G784" s="267" t="s">
        <v>140</v>
      </c>
      <c r="H784" s="267" t="s">
        <v>141</v>
      </c>
      <c r="I784" s="268"/>
      <c r="J784" s="270"/>
      <c r="K784" s="270"/>
      <c r="L784" s="270"/>
      <c r="M784" s="270">
        <f>M785</f>
        <v>832000</v>
      </c>
      <c r="N784" s="270">
        <f t="shared" ref="N784:N786" si="1449">N785</f>
        <v>0</v>
      </c>
      <c r="O784" s="270">
        <f t="shared" ref="O784:O786" si="1450">O785</f>
        <v>0</v>
      </c>
      <c r="P784" s="270">
        <f t="shared" si="1232"/>
        <v>832000</v>
      </c>
      <c r="Q784" s="270">
        <f t="shared" si="1233"/>
        <v>0</v>
      </c>
      <c r="R784" s="270">
        <f t="shared" si="1234"/>
        <v>0</v>
      </c>
      <c r="S784" s="270">
        <f>S785</f>
        <v>647010</v>
      </c>
      <c r="T784" s="270">
        <f t="shared" ref="T784:U786" si="1451">T785</f>
        <v>0</v>
      </c>
      <c r="U784" s="270">
        <f t="shared" si="1451"/>
        <v>0</v>
      </c>
      <c r="V784" s="270">
        <f t="shared" si="1444"/>
        <v>1479010</v>
      </c>
      <c r="W784" s="270">
        <f t="shared" si="1444"/>
        <v>0</v>
      </c>
      <c r="X784" s="270">
        <f t="shared" si="1444"/>
        <v>0</v>
      </c>
      <c r="Y784" s="270">
        <f>Y785</f>
        <v>0</v>
      </c>
      <c r="Z784" s="270">
        <f t="shared" ref="Z784:AA786" si="1452">Z785</f>
        <v>0</v>
      </c>
      <c r="AA784" s="270">
        <f t="shared" si="1452"/>
        <v>0</v>
      </c>
      <c r="AB784" s="270">
        <f t="shared" si="1433"/>
        <v>1479010</v>
      </c>
      <c r="AC784" s="270">
        <f t="shared" si="1434"/>
        <v>0</v>
      </c>
      <c r="AD784" s="270">
        <f t="shared" si="1435"/>
        <v>0</v>
      </c>
    </row>
    <row r="785" spans="1:30" s="269" customFormat="1">
      <c r="A785" s="332" t="s">
        <v>371</v>
      </c>
      <c r="B785" s="267" t="s">
        <v>303</v>
      </c>
      <c r="C785" s="267" t="s">
        <v>2</v>
      </c>
      <c r="D785" s="267" t="s">
        <v>17</v>
      </c>
      <c r="E785" s="267" t="s">
        <v>80</v>
      </c>
      <c r="F785" s="267" t="s">
        <v>68</v>
      </c>
      <c r="G785" s="267" t="s">
        <v>140</v>
      </c>
      <c r="H785" s="267" t="s">
        <v>370</v>
      </c>
      <c r="I785" s="268"/>
      <c r="J785" s="270"/>
      <c r="K785" s="270"/>
      <c r="L785" s="270"/>
      <c r="M785" s="270">
        <f>M786</f>
        <v>832000</v>
      </c>
      <c r="N785" s="270">
        <f t="shared" si="1449"/>
        <v>0</v>
      </c>
      <c r="O785" s="270">
        <f t="shared" si="1450"/>
        <v>0</v>
      </c>
      <c r="P785" s="270">
        <f t="shared" si="1232"/>
        <v>832000</v>
      </c>
      <c r="Q785" s="270">
        <f t="shared" si="1233"/>
        <v>0</v>
      </c>
      <c r="R785" s="270">
        <f t="shared" si="1234"/>
        <v>0</v>
      </c>
      <c r="S785" s="270">
        <f>S786</f>
        <v>647010</v>
      </c>
      <c r="T785" s="270">
        <f t="shared" si="1451"/>
        <v>0</v>
      </c>
      <c r="U785" s="270">
        <f t="shared" si="1451"/>
        <v>0</v>
      </c>
      <c r="V785" s="270">
        <f t="shared" si="1444"/>
        <v>1479010</v>
      </c>
      <c r="W785" s="270">
        <f t="shared" si="1444"/>
        <v>0</v>
      </c>
      <c r="X785" s="270">
        <f t="shared" si="1444"/>
        <v>0</v>
      </c>
      <c r="Y785" s="270">
        <f>Y786</f>
        <v>0</v>
      </c>
      <c r="Z785" s="270">
        <f t="shared" si="1452"/>
        <v>0</v>
      </c>
      <c r="AA785" s="270">
        <f t="shared" si="1452"/>
        <v>0</v>
      </c>
      <c r="AB785" s="270">
        <f t="shared" si="1433"/>
        <v>1479010</v>
      </c>
      <c r="AC785" s="270">
        <f t="shared" si="1434"/>
        <v>0</v>
      </c>
      <c r="AD785" s="270">
        <f t="shared" si="1435"/>
        <v>0</v>
      </c>
    </row>
    <row r="786" spans="1:30" s="269" customFormat="1" ht="26.4">
      <c r="A786" s="273" t="s">
        <v>222</v>
      </c>
      <c r="B786" s="267" t="s">
        <v>303</v>
      </c>
      <c r="C786" s="267" t="s">
        <v>2</v>
      </c>
      <c r="D786" s="267" t="s">
        <v>17</v>
      </c>
      <c r="E786" s="267" t="s">
        <v>80</v>
      </c>
      <c r="F786" s="267" t="s">
        <v>68</v>
      </c>
      <c r="G786" s="267" t="s">
        <v>140</v>
      </c>
      <c r="H786" s="267" t="s">
        <v>370</v>
      </c>
      <c r="I786" s="268" t="s">
        <v>92</v>
      </c>
      <c r="J786" s="270"/>
      <c r="K786" s="270"/>
      <c r="L786" s="270"/>
      <c r="M786" s="270">
        <f>M787</f>
        <v>832000</v>
      </c>
      <c r="N786" s="270">
        <f t="shared" si="1449"/>
        <v>0</v>
      </c>
      <c r="O786" s="270">
        <f t="shared" si="1450"/>
        <v>0</v>
      </c>
      <c r="P786" s="270">
        <f t="shared" si="1232"/>
        <v>832000</v>
      </c>
      <c r="Q786" s="270">
        <f t="shared" si="1233"/>
        <v>0</v>
      </c>
      <c r="R786" s="270">
        <f t="shared" si="1234"/>
        <v>0</v>
      </c>
      <c r="S786" s="270">
        <f>S787</f>
        <v>647010</v>
      </c>
      <c r="T786" s="270">
        <f t="shared" si="1451"/>
        <v>0</v>
      </c>
      <c r="U786" s="270">
        <f t="shared" si="1451"/>
        <v>0</v>
      </c>
      <c r="V786" s="270">
        <f t="shared" si="1444"/>
        <v>1479010</v>
      </c>
      <c r="W786" s="270">
        <f t="shared" si="1444"/>
        <v>0</v>
      </c>
      <c r="X786" s="270">
        <f t="shared" si="1444"/>
        <v>0</v>
      </c>
      <c r="Y786" s="270">
        <f>Y787</f>
        <v>0</v>
      </c>
      <c r="Z786" s="270">
        <f t="shared" si="1452"/>
        <v>0</v>
      </c>
      <c r="AA786" s="270">
        <f t="shared" si="1452"/>
        <v>0</v>
      </c>
      <c r="AB786" s="270">
        <f t="shared" si="1433"/>
        <v>1479010</v>
      </c>
      <c r="AC786" s="270">
        <f t="shared" si="1434"/>
        <v>0</v>
      </c>
      <c r="AD786" s="270">
        <f t="shared" si="1435"/>
        <v>0</v>
      </c>
    </row>
    <row r="787" spans="1:30" s="269" customFormat="1" ht="26.4">
      <c r="A787" s="274" t="s">
        <v>96</v>
      </c>
      <c r="B787" s="267" t="s">
        <v>303</v>
      </c>
      <c r="C787" s="267" t="s">
        <v>2</v>
      </c>
      <c r="D787" s="267" t="s">
        <v>17</v>
      </c>
      <c r="E787" s="267" t="s">
        <v>80</v>
      </c>
      <c r="F787" s="267" t="s">
        <v>68</v>
      </c>
      <c r="G787" s="267" t="s">
        <v>140</v>
      </c>
      <c r="H787" s="267" t="s">
        <v>370</v>
      </c>
      <c r="I787" s="268" t="s">
        <v>93</v>
      </c>
      <c r="J787" s="270"/>
      <c r="K787" s="270"/>
      <c r="L787" s="270"/>
      <c r="M787" s="270">
        <f>M1058</f>
        <v>832000</v>
      </c>
      <c r="N787" s="270">
        <f t="shared" ref="N787:O787" si="1453">N1058</f>
        <v>0</v>
      </c>
      <c r="O787" s="270">
        <f t="shared" si="1453"/>
        <v>0</v>
      </c>
      <c r="P787" s="270">
        <f t="shared" si="1232"/>
        <v>832000</v>
      </c>
      <c r="Q787" s="270">
        <f t="shared" si="1233"/>
        <v>0</v>
      </c>
      <c r="R787" s="270">
        <f t="shared" si="1234"/>
        <v>0</v>
      </c>
      <c r="S787" s="270">
        <f>S1058</f>
        <v>647010</v>
      </c>
      <c r="T787" s="270">
        <f t="shared" ref="T787:U787" si="1454">T1058</f>
        <v>0</v>
      </c>
      <c r="U787" s="270">
        <f t="shared" si="1454"/>
        <v>0</v>
      </c>
      <c r="V787" s="270">
        <f t="shared" si="1444"/>
        <v>1479010</v>
      </c>
      <c r="W787" s="270">
        <f t="shared" si="1444"/>
        <v>0</v>
      </c>
      <c r="X787" s="270">
        <f t="shared" si="1444"/>
        <v>0</v>
      </c>
      <c r="Y787" s="270">
        <f>Y1058</f>
        <v>0</v>
      </c>
      <c r="Z787" s="270">
        <f t="shared" ref="Z787:AA787" si="1455">Z1058</f>
        <v>0</v>
      </c>
      <c r="AA787" s="270">
        <f t="shared" si="1455"/>
        <v>0</v>
      </c>
      <c r="AB787" s="270">
        <f t="shared" si="1433"/>
        <v>1479010</v>
      </c>
      <c r="AC787" s="270">
        <f t="shared" si="1434"/>
        <v>0</v>
      </c>
      <c r="AD787" s="270">
        <f t="shared" si="1435"/>
        <v>0</v>
      </c>
    </row>
    <row r="788" spans="1:30" s="269" customFormat="1">
      <c r="A788" s="274"/>
      <c r="B788" s="267"/>
      <c r="C788" s="267"/>
      <c r="D788" s="267"/>
      <c r="E788" s="267"/>
      <c r="F788" s="267"/>
      <c r="G788" s="267"/>
      <c r="H788" s="267"/>
      <c r="I788" s="268"/>
      <c r="J788" s="270"/>
      <c r="K788" s="270"/>
      <c r="L788" s="270"/>
      <c r="M788" s="270"/>
      <c r="N788" s="270"/>
      <c r="O788" s="270"/>
      <c r="P788" s="270"/>
      <c r="Q788" s="270"/>
      <c r="R788" s="270"/>
      <c r="S788" s="270"/>
      <c r="T788" s="270"/>
      <c r="U788" s="270"/>
      <c r="V788" s="270"/>
      <c r="W788" s="270"/>
      <c r="X788" s="270"/>
      <c r="Y788" s="270"/>
      <c r="Z788" s="270"/>
      <c r="AA788" s="270"/>
      <c r="AB788" s="270"/>
      <c r="AC788" s="270"/>
      <c r="AD788" s="270"/>
    </row>
    <row r="789" spans="1:30" ht="15.6">
      <c r="A789" s="190" t="s">
        <v>121</v>
      </c>
      <c r="B789" s="24" t="s">
        <v>303</v>
      </c>
      <c r="C789" s="24" t="s">
        <v>14</v>
      </c>
      <c r="D789" s="24"/>
      <c r="E789" s="24"/>
      <c r="F789" s="24"/>
      <c r="G789" s="24"/>
      <c r="H789" s="24"/>
      <c r="I789" s="31"/>
      <c r="J789" s="96">
        <f>J790</f>
        <v>172500</v>
      </c>
      <c r="K789" s="96">
        <f t="shared" ref="K789:O790" si="1456">K790</f>
        <v>172500</v>
      </c>
      <c r="L789" s="96">
        <f t="shared" si="1456"/>
        <v>172500</v>
      </c>
      <c r="M789" s="96">
        <f t="shared" si="1456"/>
        <v>0</v>
      </c>
      <c r="N789" s="96">
        <f t="shared" si="1456"/>
        <v>0</v>
      </c>
      <c r="O789" s="96">
        <f t="shared" si="1456"/>
        <v>0</v>
      </c>
      <c r="P789" s="96">
        <f t="shared" si="1232"/>
        <v>172500</v>
      </c>
      <c r="Q789" s="96">
        <f t="shared" si="1233"/>
        <v>172500</v>
      </c>
      <c r="R789" s="96">
        <f t="shared" si="1234"/>
        <v>172500</v>
      </c>
      <c r="S789" s="96">
        <f t="shared" ref="S789:U793" si="1457">S790</f>
        <v>0</v>
      </c>
      <c r="T789" s="96">
        <f t="shared" si="1457"/>
        <v>0</v>
      </c>
      <c r="U789" s="96">
        <f t="shared" si="1457"/>
        <v>0</v>
      </c>
      <c r="V789" s="96">
        <f t="shared" ref="V789:X794" si="1458">P789+S789</f>
        <v>172500</v>
      </c>
      <c r="W789" s="96">
        <f t="shared" si="1458"/>
        <v>172500</v>
      </c>
      <c r="X789" s="96">
        <f t="shared" si="1458"/>
        <v>172500</v>
      </c>
      <c r="Y789" s="96">
        <f t="shared" ref="Y789:AA793" si="1459">Y790</f>
        <v>0</v>
      </c>
      <c r="Z789" s="96">
        <f t="shared" si="1459"/>
        <v>0</v>
      </c>
      <c r="AA789" s="96">
        <f t="shared" si="1459"/>
        <v>0</v>
      </c>
      <c r="AB789" s="96">
        <f t="shared" ref="AB789:AB794" si="1460">V789+Y789</f>
        <v>172500</v>
      </c>
      <c r="AC789" s="96">
        <f t="shared" ref="AC789:AC794" si="1461">W789+Z789</f>
        <v>172500</v>
      </c>
      <c r="AD789" s="96">
        <f t="shared" ref="AD789:AD794" si="1462">X789+AA789</f>
        <v>172500</v>
      </c>
    </row>
    <row r="790" spans="1:30">
      <c r="A790" s="22" t="s">
        <v>122</v>
      </c>
      <c r="B790" s="14" t="s">
        <v>303</v>
      </c>
      <c r="C790" s="14" t="s">
        <v>14</v>
      </c>
      <c r="D790" s="14" t="s">
        <v>14</v>
      </c>
      <c r="E790" s="14"/>
      <c r="F790" s="14"/>
      <c r="G790" s="14"/>
      <c r="H790" s="14"/>
      <c r="I790" s="25"/>
      <c r="J790" s="97">
        <f>J791</f>
        <v>172500</v>
      </c>
      <c r="K790" s="97">
        <f t="shared" si="1456"/>
        <v>172500</v>
      </c>
      <c r="L790" s="97">
        <f t="shared" si="1456"/>
        <v>172500</v>
      </c>
      <c r="M790" s="97">
        <f t="shared" si="1456"/>
        <v>0</v>
      </c>
      <c r="N790" s="97">
        <f t="shared" si="1456"/>
        <v>0</v>
      </c>
      <c r="O790" s="97">
        <f t="shared" si="1456"/>
        <v>0</v>
      </c>
      <c r="P790" s="97">
        <f t="shared" si="1232"/>
        <v>172500</v>
      </c>
      <c r="Q790" s="97">
        <f t="shared" si="1233"/>
        <v>172500</v>
      </c>
      <c r="R790" s="97">
        <f t="shared" si="1234"/>
        <v>172500</v>
      </c>
      <c r="S790" s="97">
        <f t="shared" si="1457"/>
        <v>0</v>
      </c>
      <c r="T790" s="97">
        <f t="shared" si="1457"/>
        <v>0</v>
      </c>
      <c r="U790" s="97">
        <f t="shared" si="1457"/>
        <v>0</v>
      </c>
      <c r="V790" s="97">
        <f t="shared" si="1458"/>
        <v>172500</v>
      </c>
      <c r="W790" s="97">
        <f t="shared" si="1458"/>
        <v>172500</v>
      </c>
      <c r="X790" s="97">
        <f t="shared" si="1458"/>
        <v>172500</v>
      </c>
      <c r="Y790" s="97">
        <f t="shared" si="1459"/>
        <v>0</v>
      </c>
      <c r="Z790" s="97">
        <f t="shared" si="1459"/>
        <v>0</v>
      </c>
      <c r="AA790" s="97">
        <f t="shared" si="1459"/>
        <v>0</v>
      </c>
      <c r="AB790" s="97">
        <f t="shared" si="1460"/>
        <v>172500</v>
      </c>
      <c r="AC790" s="97">
        <f t="shared" si="1461"/>
        <v>172500</v>
      </c>
      <c r="AD790" s="97">
        <f t="shared" si="1462"/>
        <v>172500</v>
      </c>
    </row>
    <row r="791" spans="1:30" ht="26.4">
      <c r="A791" s="255" t="s">
        <v>361</v>
      </c>
      <c r="B791" s="10" t="s">
        <v>303</v>
      </c>
      <c r="C791" s="10" t="s">
        <v>14</v>
      </c>
      <c r="D791" s="10" t="s">
        <v>14</v>
      </c>
      <c r="E791" s="10" t="s">
        <v>179</v>
      </c>
      <c r="F791" s="10" t="s">
        <v>68</v>
      </c>
      <c r="G791" s="10" t="s">
        <v>140</v>
      </c>
      <c r="H791" s="10" t="s">
        <v>141</v>
      </c>
      <c r="I791" s="13"/>
      <c r="J791" s="78">
        <f>J792</f>
        <v>172500</v>
      </c>
      <c r="K791" s="78">
        <f t="shared" ref="K791:O791" si="1463">K792</f>
        <v>172500</v>
      </c>
      <c r="L791" s="78">
        <f t="shared" si="1463"/>
        <v>172500</v>
      </c>
      <c r="M791" s="78">
        <f t="shared" si="1463"/>
        <v>0</v>
      </c>
      <c r="N791" s="78">
        <f t="shared" si="1463"/>
        <v>0</v>
      </c>
      <c r="O791" s="78">
        <f t="shared" si="1463"/>
        <v>0</v>
      </c>
      <c r="P791" s="78">
        <f t="shared" si="1232"/>
        <v>172500</v>
      </c>
      <c r="Q791" s="78">
        <f t="shared" si="1233"/>
        <v>172500</v>
      </c>
      <c r="R791" s="78">
        <f t="shared" si="1234"/>
        <v>172500</v>
      </c>
      <c r="S791" s="78">
        <f t="shared" si="1457"/>
        <v>0</v>
      </c>
      <c r="T791" s="78">
        <f t="shared" si="1457"/>
        <v>0</v>
      </c>
      <c r="U791" s="78">
        <f t="shared" si="1457"/>
        <v>0</v>
      </c>
      <c r="V791" s="78">
        <f t="shared" si="1458"/>
        <v>172500</v>
      </c>
      <c r="W791" s="78">
        <f t="shared" si="1458"/>
        <v>172500</v>
      </c>
      <c r="X791" s="78">
        <f t="shared" si="1458"/>
        <v>172500</v>
      </c>
      <c r="Y791" s="78">
        <f t="shared" si="1459"/>
        <v>0</v>
      </c>
      <c r="Z791" s="78">
        <f t="shared" si="1459"/>
        <v>0</v>
      </c>
      <c r="AA791" s="78">
        <f t="shared" si="1459"/>
        <v>0</v>
      </c>
      <c r="AB791" s="78">
        <f t="shared" si="1460"/>
        <v>172500</v>
      </c>
      <c r="AC791" s="78">
        <f t="shared" si="1461"/>
        <v>172500</v>
      </c>
      <c r="AD791" s="78">
        <f t="shared" si="1462"/>
        <v>172500</v>
      </c>
    </row>
    <row r="792" spans="1:30">
      <c r="A792" s="192" t="s">
        <v>180</v>
      </c>
      <c r="B792" s="10" t="s">
        <v>303</v>
      </c>
      <c r="C792" s="10" t="s">
        <v>14</v>
      </c>
      <c r="D792" s="10" t="s">
        <v>14</v>
      </c>
      <c r="E792" s="10" t="s">
        <v>179</v>
      </c>
      <c r="F792" s="10" t="s">
        <v>68</v>
      </c>
      <c r="G792" s="10" t="s">
        <v>140</v>
      </c>
      <c r="H792" s="10" t="s">
        <v>181</v>
      </c>
      <c r="I792" s="13"/>
      <c r="J792" s="78">
        <f>J793</f>
        <v>172500</v>
      </c>
      <c r="K792" s="78">
        <f t="shared" ref="K792:O793" si="1464">K793</f>
        <v>172500</v>
      </c>
      <c r="L792" s="78">
        <f t="shared" si="1464"/>
        <v>172500</v>
      </c>
      <c r="M792" s="78">
        <f t="shared" si="1464"/>
        <v>0</v>
      </c>
      <c r="N792" s="78">
        <f t="shared" si="1464"/>
        <v>0</v>
      </c>
      <c r="O792" s="78">
        <f t="shared" si="1464"/>
        <v>0</v>
      </c>
      <c r="P792" s="78">
        <f t="shared" si="1232"/>
        <v>172500</v>
      </c>
      <c r="Q792" s="78">
        <f t="shared" si="1233"/>
        <v>172500</v>
      </c>
      <c r="R792" s="78">
        <f t="shared" si="1234"/>
        <v>172500</v>
      </c>
      <c r="S792" s="78">
        <f t="shared" si="1457"/>
        <v>0</v>
      </c>
      <c r="T792" s="78">
        <f t="shared" si="1457"/>
        <v>0</v>
      </c>
      <c r="U792" s="78">
        <f t="shared" si="1457"/>
        <v>0</v>
      </c>
      <c r="V792" s="78">
        <f t="shared" si="1458"/>
        <v>172500</v>
      </c>
      <c r="W792" s="78">
        <f t="shared" si="1458"/>
        <v>172500</v>
      </c>
      <c r="X792" s="78">
        <f t="shared" si="1458"/>
        <v>172500</v>
      </c>
      <c r="Y792" s="78">
        <f t="shared" si="1459"/>
        <v>0</v>
      </c>
      <c r="Z792" s="78">
        <f t="shared" si="1459"/>
        <v>0</v>
      </c>
      <c r="AA792" s="78">
        <f t="shared" si="1459"/>
        <v>0</v>
      </c>
      <c r="AB792" s="78">
        <f t="shared" si="1460"/>
        <v>172500</v>
      </c>
      <c r="AC792" s="78">
        <f t="shared" si="1461"/>
        <v>172500</v>
      </c>
      <c r="AD792" s="78">
        <f t="shared" si="1462"/>
        <v>172500</v>
      </c>
    </row>
    <row r="793" spans="1:30">
      <c r="A793" s="9" t="s">
        <v>98</v>
      </c>
      <c r="B793" s="10" t="s">
        <v>303</v>
      </c>
      <c r="C793" s="10" t="s">
        <v>14</v>
      </c>
      <c r="D793" s="10" t="s">
        <v>14</v>
      </c>
      <c r="E793" s="10" t="s">
        <v>179</v>
      </c>
      <c r="F793" s="10" t="s">
        <v>68</v>
      </c>
      <c r="G793" s="10" t="s">
        <v>140</v>
      </c>
      <c r="H793" s="10" t="s">
        <v>181</v>
      </c>
      <c r="I793" s="13" t="s">
        <v>97</v>
      </c>
      <c r="J793" s="78">
        <f>J794</f>
        <v>172500</v>
      </c>
      <c r="K793" s="78">
        <f t="shared" si="1464"/>
        <v>172500</v>
      </c>
      <c r="L793" s="78">
        <f t="shared" si="1464"/>
        <v>172500</v>
      </c>
      <c r="M793" s="78">
        <f t="shared" si="1464"/>
        <v>0</v>
      </c>
      <c r="N793" s="78">
        <f t="shared" si="1464"/>
        <v>0</v>
      </c>
      <c r="O793" s="78">
        <f t="shared" si="1464"/>
        <v>0</v>
      </c>
      <c r="P793" s="78">
        <f t="shared" si="1232"/>
        <v>172500</v>
      </c>
      <c r="Q793" s="78">
        <f t="shared" si="1233"/>
        <v>172500</v>
      </c>
      <c r="R793" s="78">
        <f t="shared" si="1234"/>
        <v>172500</v>
      </c>
      <c r="S793" s="78">
        <f t="shared" si="1457"/>
        <v>0</v>
      </c>
      <c r="T793" s="78">
        <f t="shared" si="1457"/>
        <v>0</v>
      </c>
      <c r="U793" s="78">
        <f t="shared" si="1457"/>
        <v>0</v>
      </c>
      <c r="V793" s="78">
        <f t="shared" si="1458"/>
        <v>172500</v>
      </c>
      <c r="W793" s="78">
        <f t="shared" si="1458"/>
        <v>172500</v>
      </c>
      <c r="X793" s="78">
        <f t="shared" si="1458"/>
        <v>172500</v>
      </c>
      <c r="Y793" s="78">
        <f t="shared" si="1459"/>
        <v>0</v>
      </c>
      <c r="Z793" s="78">
        <f t="shared" si="1459"/>
        <v>0</v>
      </c>
      <c r="AA793" s="78">
        <f t="shared" si="1459"/>
        <v>0</v>
      </c>
      <c r="AB793" s="78">
        <f t="shared" si="1460"/>
        <v>172500</v>
      </c>
      <c r="AC793" s="78">
        <f t="shared" si="1461"/>
        <v>172500</v>
      </c>
      <c r="AD793" s="78">
        <f t="shared" si="1462"/>
        <v>172500</v>
      </c>
    </row>
    <row r="794" spans="1:30" ht="26.4">
      <c r="A794" s="9" t="s">
        <v>104</v>
      </c>
      <c r="B794" s="10" t="s">
        <v>303</v>
      </c>
      <c r="C794" s="10" t="s">
        <v>14</v>
      </c>
      <c r="D794" s="10" t="s">
        <v>14</v>
      </c>
      <c r="E794" s="10" t="s">
        <v>179</v>
      </c>
      <c r="F794" s="10" t="s">
        <v>68</v>
      </c>
      <c r="G794" s="10" t="s">
        <v>140</v>
      </c>
      <c r="H794" s="10" t="s">
        <v>181</v>
      </c>
      <c r="I794" s="13" t="s">
        <v>105</v>
      </c>
      <c r="J794" s="78">
        <f>J1064</f>
        <v>172500</v>
      </c>
      <c r="K794" s="78">
        <f t="shared" ref="K794:L794" si="1465">K1064</f>
        <v>172500</v>
      </c>
      <c r="L794" s="78">
        <f t="shared" si="1465"/>
        <v>172500</v>
      </c>
      <c r="M794" s="78">
        <f t="shared" ref="M794:O794" si="1466">M1064</f>
        <v>0</v>
      </c>
      <c r="N794" s="78">
        <f t="shared" si="1466"/>
        <v>0</v>
      </c>
      <c r="O794" s="78">
        <f t="shared" si="1466"/>
        <v>0</v>
      </c>
      <c r="P794" s="78">
        <f t="shared" si="1232"/>
        <v>172500</v>
      </c>
      <c r="Q794" s="78">
        <f t="shared" si="1233"/>
        <v>172500</v>
      </c>
      <c r="R794" s="78">
        <f t="shared" si="1234"/>
        <v>172500</v>
      </c>
      <c r="S794" s="78">
        <f t="shared" ref="S794:U794" si="1467">S1064</f>
        <v>0</v>
      </c>
      <c r="T794" s="78">
        <f t="shared" si="1467"/>
        <v>0</v>
      </c>
      <c r="U794" s="78">
        <f t="shared" si="1467"/>
        <v>0</v>
      </c>
      <c r="V794" s="78">
        <f t="shared" si="1458"/>
        <v>172500</v>
      </c>
      <c r="W794" s="78">
        <f t="shared" si="1458"/>
        <v>172500</v>
      </c>
      <c r="X794" s="78">
        <f t="shared" si="1458"/>
        <v>172500</v>
      </c>
      <c r="Y794" s="78">
        <f t="shared" ref="Y794:AA794" si="1468">Y1064</f>
        <v>0</v>
      </c>
      <c r="Z794" s="78">
        <f t="shared" si="1468"/>
        <v>0</v>
      </c>
      <c r="AA794" s="78">
        <f t="shared" si="1468"/>
        <v>0</v>
      </c>
      <c r="AB794" s="78">
        <f t="shared" si="1460"/>
        <v>172500</v>
      </c>
      <c r="AC794" s="78">
        <f t="shared" si="1461"/>
        <v>172500</v>
      </c>
      <c r="AD794" s="78">
        <f t="shared" si="1462"/>
        <v>172500</v>
      </c>
    </row>
    <row r="795" spans="1:30">
      <c r="A795" s="9"/>
      <c r="B795" s="10"/>
      <c r="C795" s="10"/>
      <c r="D795" s="10"/>
      <c r="E795" s="10"/>
      <c r="F795" s="10"/>
      <c r="G795" s="10"/>
      <c r="H795" s="10"/>
      <c r="I795" s="13"/>
      <c r="J795" s="78"/>
      <c r="K795" s="78"/>
      <c r="L795" s="78"/>
      <c r="M795" s="78"/>
      <c r="N795" s="78"/>
      <c r="O795" s="78"/>
      <c r="P795" s="78"/>
      <c r="Q795" s="78"/>
      <c r="R795" s="78"/>
      <c r="S795" s="78"/>
      <c r="T795" s="78"/>
      <c r="U795" s="78"/>
      <c r="V795" s="78"/>
      <c r="W795" s="78"/>
      <c r="X795" s="78"/>
      <c r="Y795" s="78"/>
      <c r="Z795" s="78"/>
      <c r="AA795" s="78"/>
      <c r="AB795" s="78"/>
      <c r="AC795" s="78"/>
      <c r="AD795" s="78"/>
    </row>
    <row r="796" spans="1:30" ht="15.6">
      <c r="A796" s="167" t="s">
        <v>5</v>
      </c>
      <c r="B796" s="28" t="s">
        <v>303</v>
      </c>
      <c r="C796" s="28" t="s">
        <v>30</v>
      </c>
      <c r="D796" s="28"/>
      <c r="E796" s="28"/>
      <c r="F796" s="28"/>
      <c r="G796" s="28"/>
      <c r="H796" s="28"/>
      <c r="I796" s="31"/>
      <c r="J796" s="96">
        <f>J797+J803+J819</f>
        <v>9564650.5500000007</v>
      </c>
      <c r="K796" s="96">
        <f>K797+K803+K819</f>
        <v>9601290.0700000003</v>
      </c>
      <c r="L796" s="96">
        <f>L797+L803+L819</f>
        <v>9655302.870000001</v>
      </c>
      <c r="M796" s="96">
        <f t="shared" ref="M796:O796" si="1469">M797+M803+M819</f>
        <v>-724.42</v>
      </c>
      <c r="N796" s="96">
        <f t="shared" si="1469"/>
        <v>-35316.28</v>
      </c>
      <c r="O796" s="96">
        <f t="shared" si="1469"/>
        <v>-87200.13</v>
      </c>
      <c r="P796" s="96">
        <f t="shared" si="1232"/>
        <v>9563926.1300000008</v>
      </c>
      <c r="Q796" s="96">
        <f t="shared" si="1233"/>
        <v>9565973.790000001</v>
      </c>
      <c r="R796" s="96">
        <f t="shared" si="1234"/>
        <v>9568102.7400000002</v>
      </c>
      <c r="S796" s="96">
        <f t="shared" ref="S796:U796" si="1470">S797+S803+S819</f>
        <v>0</v>
      </c>
      <c r="T796" s="96">
        <f t="shared" si="1470"/>
        <v>0</v>
      </c>
      <c r="U796" s="96">
        <f t="shared" si="1470"/>
        <v>0</v>
      </c>
      <c r="V796" s="96">
        <f t="shared" ref="V796:X801" si="1471">P796+S796</f>
        <v>9563926.1300000008</v>
      </c>
      <c r="W796" s="96">
        <f t="shared" si="1471"/>
        <v>9565973.790000001</v>
      </c>
      <c r="X796" s="96">
        <f t="shared" si="1471"/>
        <v>9568102.7400000002</v>
      </c>
      <c r="Y796" s="96">
        <f t="shared" ref="Y796:AA796" si="1472">Y797+Y803+Y819</f>
        <v>869640.46</v>
      </c>
      <c r="Z796" s="96">
        <f t="shared" si="1472"/>
        <v>0</v>
      </c>
      <c r="AA796" s="96">
        <f t="shared" si="1472"/>
        <v>0</v>
      </c>
      <c r="AB796" s="96">
        <f t="shared" ref="AB796:AB801" si="1473">V796+Y796</f>
        <v>10433566.59</v>
      </c>
      <c r="AC796" s="96">
        <f t="shared" ref="AC796:AC801" si="1474">W796+Z796</f>
        <v>9565973.790000001</v>
      </c>
      <c r="AD796" s="96">
        <f t="shared" ref="AD796:AD801" si="1475">X796+AA796</f>
        <v>9568102.7400000002</v>
      </c>
    </row>
    <row r="797" spans="1:30">
      <c r="A797" s="22" t="s">
        <v>6</v>
      </c>
      <c r="B797" s="15" t="s">
        <v>303</v>
      </c>
      <c r="C797" s="15" t="s">
        <v>30</v>
      </c>
      <c r="D797" s="15" t="s">
        <v>20</v>
      </c>
      <c r="E797" s="15"/>
      <c r="F797" s="15"/>
      <c r="G797" s="15"/>
      <c r="H797" s="15"/>
      <c r="I797" s="25"/>
      <c r="J797" s="97">
        <f>J798</f>
        <v>6500000</v>
      </c>
      <c r="K797" s="97">
        <f t="shared" ref="K797:O799" si="1476">K798</f>
        <v>6500000</v>
      </c>
      <c r="L797" s="97">
        <f t="shared" si="1476"/>
        <v>6500000</v>
      </c>
      <c r="M797" s="97">
        <f t="shared" si="1476"/>
        <v>0</v>
      </c>
      <c r="N797" s="97">
        <f t="shared" si="1476"/>
        <v>0</v>
      </c>
      <c r="O797" s="97">
        <f t="shared" si="1476"/>
        <v>0</v>
      </c>
      <c r="P797" s="97">
        <f t="shared" si="1232"/>
        <v>6500000</v>
      </c>
      <c r="Q797" s="97">
        <f t="shared" si="1233"/>
        <v>6500000</v>
      </c>
      <c r="R797" s="97">
        <f t="shared" si="1234"/>
        <v>6500000</v>
      </c>
      <c r="S797" s="97">
        <f t="shared" ref="S797:U800" si="1477">S798</f>
        <v>0</v>
      </c>
      <c r="T797" s="97">
        <f t="shared" si="1477"/>
        <v>0</v>
      </c>
      <c r="U797" s="97">
        <f t="shared" si="1477"/>
        <v>0</v>
      </c>
      <c r="V797" s="97">
        <f t="shared" si="1471"/>
        <v>6500000</v>
      </c>
      <c r="W797" s="97">
        <f t="shared" si="1471"/>
        <v>6500000</v>
      </c>
      <c r="X797" s="97">
        <f t="shared" si="1471"/>
        <v>6500000</v>
      </c>
      <c r="Y797" s="97">
        <f t="shared" ref="Y797:AA800" si="1478">Y798</f>
        <v>0</v>
      </c>
      <c r="Z797" s="97">
        <f t="shared" si="1478"/>
        <v>0</v>
      </c>
      <c r="AA797" s="97">
        <f t="shared" si="1478"/>
        <v>0</v>
      </c>
      <c r="AB797" s="97">
        <f t="shared" si="1473"/>
        <v>6500000</v>
      </c>
      <c r="AC797" s="97">
        <f t="shared" si="1474"/>
        <v>6500000</v>
      </c>
      <c r="AD797" s="97">
        <f t="shared" si="1475"/>
        <v>6500000</v>
      </c>
    </row>
    <row r="798" spans="1:30">
      <c r="A798" s="9" t="s">
        <v>81</v>
      </c>
      <c r="B798" s="10" t="s">
        <v>303</v>
      </c>
      <c r="C798" s="10" t="s">
        <v>30</v>
      </c>
      <c r="D798" s="10" t="s">
        <v>20</v>
      </c>
      <c r="E798" s="10" t="s">
        <v>80</v>
      </c>
      <c r="F798" s="10" t="s">
        <v>68</v>
      </c>
      <c r="G798" s="10" t="s">
        <v>140</v>
      </c>
      <c r="H798" s="10" t="s">
        <v>141</v>
      </c>
      <c r="I798" s="17"/>
      <c r="J798" s="78">
        <f>J799</f>
        <v>6500000</v>
      </c>
      <c r="K798" s="78">
        <f t="shared" si="1476"/>
        <v>6500000</v>
      </c>
      <c r="L798" s="78">
        <f t="shared" si="1476"/>
        <v>6500000</v>
      </c>
      <c r="M798" s="78">
        <f t="shared" si="1476"/>
        <v>0</v>
      </c>
      <c r="N798" s="78">
        <f t="shared" si="1476"/>
        <v>0</v>
      </c>
      <c r="O798" s="78">
        <f t="shared" si="1476"/>
        <v>0</v>
      </c>
      <c r="P798" s="78">
        <f t="shared" si="1232"/>
        <v>6500000</v>
      </c>
      <c r="Q798" s="78">
        <f t="shared" si="1233"/>
        <v>6500000</v>
      </c>
      <c r="R798" s="78">
        <f t="shared" si="1234"/>
        <v>6500000</v>
      </c>
      <c r="S798" s="78">
        <f t="shared" si="1477"/>
        <v>0</v>
      </c>
      <c r="T798" s="78">
        <f t="shared" si="1477"/>
        <v>0</v>
      </c>
      <c r="U798" s="78">
        <f t="shared" si="1477"/>
        <v>0</v>
      </c>
      <c r="V798" s="78">
        <f t="shared" si="1471"/>
        <v>6500000</v>
      </c>
      <c r="W798" s="78">
        <f t="shared" si="1471"/>
        <v>6500000</v>
      </c>
      <c r="X798" s="78">
        <f t="shared" si="1471"/>
        <v>6500000</v>
      </c>
      <c r="Y798" s="78">
        <f t="shared" si="1478"/>
        <v>0</v>
      </c>
      <c r="Z798" s="78">
        <f t="shared" si="1478"/>
        <v>0</v>
      </c>
      <c r="AA798" s="78">
        <f t="shared" si="1478"/>
        <v>0</v>
      </c>
      <c r="AB798" s="78">
        <f t="shared" si="1473"/>
        <v>6500000</v>
      </c>
      <c r="AC798" s="78">
        <f t="shared" si="1474"/>
        <v>6500000</v>
      </c>
      <c r="AD798" s="78">
        <f t="shared" si="1475"/>
        <v>6500000</v>
      </c>
    </row>
    <row r="799" spans="1:30" ht="26.4">
      <c r="A799" s="255" t="s">
        <v>197</v>
      </c>
      <c r="B799" s="10" t="s">
        <v>303</v>
      </c>
      <c r="C799" s="10" t="s">
        <v>30</v>
      </c>
      <c r="D799" s="10" t="s">
        <v>20</v>
      </c>
      <c r="E799" s="10" t="s">
        <v>80</v>
      </c>
      <c r="F799" s="10" t="s">
        <v>68</v>
      </c>
      <c r="G799" s="10" t="s">
        <v>140</v>
      </c>
      <c r="H799" s="10" t="s">
        <v>164</v>
      </c>
      <c r="I799" s="17"/>
      <c r="J799" s="78">
        <f>J800</f>
        <v>6500000</v>
      </c>
      <c r="K799" s="78">
        <f t="shared" si="1476"/>
        <v>6500000</v>
      </c>
      <c r="L799" s="78">
        <f t="shared" si="1476"/>
        <v>6500000</v>
      </c>
      <c r="M799" s="78">
        <f t="shared" si="1476"/>
        <v>0</v>
      </c>
      <c r="N799" s="78">
        <f t="shared" si="1476"/>
        <v>0</v>
      </c>
      <c r="O799" s="78">
        <f t="shared" si="1476"/>
        <v>0</v>
      </c>
      <c r="P799" s="78">
        <f t="shared" si="1232"/>
        <v>6500000</v>
      </c>
      <c r="Q799" s="78">
        <f t="shared" si="1233"/>
        <v>6500000</v>
      </c>
      <c r="R799" s="78">
        <f t="shared" si="1234"/>
        <v>6500000</v>
      </c>
      <c r="S799" s="78">
        <f t="shared" si="1477"/>
        <v>0</v>
      </c>
      <c r="T799" s="78">
        <f t="shared" si="1477"/>
        <v>0</v>
      </c>
      <c r="U799" s="78">
        <f t="shared" si="1477"/>
        <v>0</v>
      </c>
      <c r="V799" s="78">
        <f t="shared" si="1471"/>
        <v>6500000</v>
      </c>
      <c r="W799" s="78">
        <f t="shared" si="1471"/>
        <v>6500000</v>
      </c>
      <c r="X799" s="78">
        <f t="shared" si="1471"/>
        <v>6500000</v>
      </c>
      <c r="Y799" s="78">
        <f t="shared" si="1478"/>
        <v>0</v>
      </c>
      <c r="Z799" s="78">
        <f t="shared" si="1478"/>
        <v>0</v>
      </c>
      <c r="AA799" s="78">
        <f t="shared" si="1478"/>
        <v>0</v>
      </c>
      <c r="AB799" s="78">
        <f t="shared" si="1473"/>
        <v>6500000</v>
      </c>
      <c r="AC799" s="78">
        <f t="shared" si="1474"/>
        <v>6500000</v>
      </c>
      <c r="AD799" s="78">
        <f t="shared" si="1475"/>
        <v>6500000</v>
      </c>
    </row>
    <row r="800" spans="1:30">
      <c r="A800" s="9" t="s">
        <v>98</v>
      </c>
      <c r="B800" s="10" t="s">
        <v>303</v>
      </c>
      <c r="C800" s="10" t="s">
        <v>30</v>
      </c>
      <c r="D800" s="10" t="s">
        <v>20</v>
      </c>
      <c r="E800" s="10" t="s">
        <v>80</v>
      </c>
      <c r="F800" s="10" t="s">
        <v>68</v>
      </c>
      <c r="G800" s="10" t="s">
        <v>140</v>
      </c>
      <c r="H800" s="10" t="s">
        <v>164</v>
      </c>
      <c r="I800" s="17" t="s">
        <v>97</v>
      </c>
      <c r="J800" s="78">
        <f>J801</f>
        <v>6500000</v>
      </c>
      <c r="K800" s="78">
        <f t="shared" ref="K800:O800" si="1479">K801</f>
        <v>6500000</v>
      </c>
      <c r="L800" s="78">
        <f t="shared" si="1479"/>
        <v>6500000</v>
      </c>
      <c r="M800" s="78">
        <f t="shared" si="1479"/>
        <v>0</v>
      </c>
      <c r="N800" s="78">
        <f t="shared" si="1479"/>
        <v>0</v>
      </c>
      <c r="O800" s="78">
        <f t="shared" si="1479"/>
        <v>0</v>
      </c>
      <c r="P800" s="78">
        <f t="shared" si="1232"/>
        <v>6500000</v>
      </c>
      <c r="Q800" s="78">
        <f t="shared" si="1233"/>
        <v>6500000</v>
      </c>
      <c r="R800" s="78">
        <f t="shared" si="1234"/>
        <v>6500000</v>
      </c>
      <c r="S800" s="78">
        <f t="shared" si="1477"/>
        <v>0</v>
      </c>
      <c r="T800" s="78">
        <f t="shared" si="1477"/>
        <v>0</v>
      </c>
      <c r="U800" s="78">
        <f t="shared" si="1477"/>
        <v>0</v>
      </c>
      <c r="V800" s="78">
        <f t="shared" si="1471"/>
        <v>6500000</v>
      </c>
      <c r="W800" s="78">
        <f t="shared" si="1471"/>
        <v>6500000</v>
      </c>
      <c r="X800" s="78">
        <f t="shared" si="1471"/>
        <v>6500000</v>
      </c>
      <c r="Y800" s="78">
        <f t="shared" si="1478"/>
        <v>0</v>
      </c>
      <c r="Z800" s="78">
        <f t="shared" si="1478"/>
        <v>0</v>
      </c>
      <c r="AA800" s="78">
        <f t="shared" si="1478"/>
        <v>0</v>
      </c>
      <c r="AB800" s="78">
        <f t="shared" si="1473"/>
        <v>6500000</v>
      </c>
      <c r="AC800" s="78">
        <f t="shared" si="1474"/>
        <v>6500000</v>
      </c>
      <c r="AD800" s="78">
        <f t="shared" si="1475"/>
        <v>6500000</v>
      </c>
    </row>
    <row r="801" spans="1:30">
      <c r="A801" s="9" t="s">
        <v>221</v>
      </c>
      <c r="B801" s="10" t="s">
        <v>303</v>
      </c>
      <c r="C801" s="10" t="s">
        <v>30</v>
      </c>
      <c r="D801" s="10" t="s">
        <v>20</v>
      </c>
      <c r="E801" s="10" t="s">
        <v>80</v>
      </c>
      <c r="F801" s="10" t="s">
        <v>68</v>
      </c>
      <c r="G801" s="10" t="s">
        <v>140</v>
      </c>
      <c r="H801" s="10" t="s">
        <v>164</v>
      </c>
      <c r="I801" s="110" t="s">
        <v>220</v>
      </c>
      <c r="J801" s="78">
        <f>J1070</f>
        <v>6500000</v>
      </c>
      <c r="K801" s="78">
        <f t="shared" ref="K801:L801" si="1480">K1070</f>
        <v>6500000</v>
      </c>
      <c r="L801" s="78">
        <f t="shared" si="1480"/>
        <v>6500000</v>
      </c>
      <c r="M801" s="78">
        <f t="shared" ref="M801:O801" si="1481">M1070</f>
        <v>0</v>
      </c>
      <c r="N801" s="78">
        <f t="shared" si="1481"/>
        <v>0</v>
      </c>
      <c r="O801" s="78">
        <f t="shared" si="1481"/>
        <v>0</v>
      </c>
      <c r="P801" s="78">
        <f t="shared" si="1232"/>
        <v>6500000</v>
      </c>
      <c r="Q801" s="78">
        <f t="shared" si="1233"/>
        <v>6500000</v>
      </c>
      <c r="R801" s="78">
        <f t="shared" si="1234"/>
        <v>6500000</v>
      </c>
      <c r="S801" s="78">
        <f t="shared" ref="S801:U801" si="1482">S1070</f>
        <v>0</v>
      </c>
      <c r="T801" s="78">
        <f t="shared" si="1482"/>
        <v>0</v>
      </c>
      <c r="U801" s="78">
        <f t="shared" si="1482"/>
        <v>0</v>
      </c>
      <c r="V801" s="78">
        <f t="shared" si="1471"/>
        <v>6500000</v>
      </c>
      <c r="W801" s="78">
        <f t="shared" si="1471"/>
        <v>6500000</v>
      </c>
      <c r="X801" s="78">
        <f t="shared" si="1471"/>
        <v>6500000</v>
      </c>
      <c r="Y801" s="78">
        <f t="shared" ref="Y801:AA801" si="1483">Y1070</f>
        <v>0</v>
      </c>
      <c r="Z801" s="78">
        <f t="shared" si="1483"/>
        <v>0</v>
      </c>
      <c r="AA801" s="78">
        <f t="shared" si="1483"/>
        <v>0</v>
      </c>
      <c r="AB801" s="78">
        <f t="shared" si="1473"/>
        <v>6500000</v>
      </c>
      <c r="AC801" s="78">
        <f t="shared" si="1474"/>
        <v>6500000</v>
      </c>
      <c r="AD801" s="78">
        <f t="shared" si="1475"/>
        <v>6500000</v>
      </c>
    </row>
    <row r="802" spans="1:30">
      <c r="A802" s="9"/>
      <c r="B802" s="10"/>
      <c r="C802" s="10"/>
      <c r="D802" s="10"/>
      <c r="E802" s="10"/>
      <c r="F802" s="10"/>
      <c r="G802" s="10"/>
      <c r="H802" s="10"/>
      <c r="I802" s="110"/>
      <c r="J802" s="78"/>
      <c r="K802" s="78"/>
      <c r="L802" s="78"/>
      <c r="M802" s="78"/>
      <c r="N802" s="78"/>
      <c r="O802" s="78"/>
      <c r="P802" s="78"/>
      <c r="Q802" s="78"/>
      <c r="R802" s="78"/>
      <c r="S802" s="78"/>
      <c r="T802" s="78"/>
      <c r="U802" s="78"/>
      <c r="V802" s="78"/>
      <c r="W802" s="78"/>
      <c r="X802" s="78"/>
      <c r="Y802" s="78"/>
      <c r="Z802" s="78"/>
      <c r="AA802" s="78"/>
      <c r="AB802" s="78"/>
      <c r="AC802" s="78"/>
      <c r="AD802" s="78"/>
    </row>
    <row r="803" spans="1:30">
      <c r="A803" s="22" t="s">
        <v>7</v>
      </c>
      <c r="B803" s="15" t="s">
        <v>303</v>
      </c>
      <c r="C803" s="15" t="s">
        <v>30</v>
      </c>
      <c r="D803" s="15" t="s">
        <v>13</v>
      </c>
      <c r="E803" s="15"/>
      <c r="F803" s="15"/>
      <c r="G803" s="15"/>
      <c r="H803" s="1"/>
      <c r="I803" s="13"/>
      <c r="J803" s="97">
        <f>J804+J808</f>
        <v>462000</v>
      </c>
      <c r="K803" s="97">
        <f t="shared" ref="K803:L803" si="1484">K804+K808</f>
        <v>462000</v>
      </c>
      <c r="L803" s="97">
        <f t="shared" si="1484"/>
        <v>462000</v>
      </c>
      <c r="M803" s="97">
        <f t="shared" ref="M803:O803" si="1485">M804+M808</f>
        <v>0</v>
      </c>
      <c r="N803" s="97">
        <f t="shared" si="1485"/>
        <v>0</v>
      </c>
      <c r="O803" s="97">
        <f t="shared" si="1485"/>
        <v>0</v>
      </c>
      <c r="P803" s="97">
        <f t="shared" si="1232"/>
        <v>462000</v>
      </c>
      <c r="Q803" s="97">
        <f t="shared" si="1233"/>
        <v>462000</v>
      </c>
      <c r="R803" s="97">
        <f t="shared" si="1234"/>
        <v>462000</v>
      </c>
      <c r="S803" s="97">
        <f t="shared" ref="S803:U803" si="1486">S804+S808</f>
        <v>0</v>
      </c>
      <c r="T803" s="97">
        <f t="shared" si="1486"/>
        <v>0</v>
      </c>
      <c r="U803" s="97">
        <f t="shared" si="1486"/>
        <v>0</v>
      </c>
      <c r="V803" s="97">
        <f t="shared" ref="V803:V817" si="1487">P803+S803</f>
        <v>462000</v>
      </c>
      <c r="W803" s="97">
        <f t="shared" ref="W803:W817" si="1488">Q803+T803</f>
        <v>462000</v>
      </c>
      <c r="X803" s="97">
        <f t="shared" ref="X803:X817" si="1489">R803+U803</f>
        <v>462000</v>
      </c>
      <c r="Y803" s="97">
        <f t="shared" ref="Y803:AA803" si="1490">Y804+Y808</f>
        <v>869640.46</v>
      </c>
      <c r="Z803" s="97">
        <f t="shared" si="1490"/>
        <v>0</v>
      </c>
      <c r="AA803" s="97">
        <f t="shared" si="1490"/>
        <v>0</v>
      </c>
      <c r="AB803" s="97">
        <f t="shared" ref="AB803:AB817" si="1491">V803+Y803</f>
        <v>1331640.46</v>
      </c>
      <c r="AC803" s="97">
        <f t="shared" ref="AC803:AC817" si="1492">W803+Z803</f>
        <v>462000</v>
      </c>
      <c r="AD803" s="97">
        <f t="shared" ref="AD803:AD817" si="1493">X803+AA803</f>
        <v>462000</v>
      </c>
    </row>
    <row r="804" spans="1:30" ht="26.4">
      <c r="A804" s="254" t="s">
        <v>349</v>
      </c>
      <c r="B804" s="1" t="s">
        <v>303</v>
      </c>
      <c r="C804" s="10" t="s">
        <v>30</v>
      </c>
      <c r="D804" s="10" t="s">
        <v>13</v>
      </c>
      <c r="E804" s="10" t="s">
        <v>3</v>
      </c>
      <c r="F804" s="10" t="s">
        <v>68</v>
      </c>
      <c r="G804" s="10" t="s">
        <v>140</v>
      </c>
      <c r="H804" s="10" t="s">
        <v>141</v>
      </c>
      <c r="I804" s="17"/>
      <c r="J804" s="98">
        <f>J805</f>
        <v>200000</v>
      </c>
      <c r="K804" s="98">
        <f t="shared" ref="K804:O804" si="1494">K805</f>
        <v>200000</v>
      </c>
      <c r="L804" s="98">
        <f t="shared" si="1494"/>
        <v>200000</v>
      </c>
      <c r="M804" s="98">
        <f t="shared" si="1494"/>
        <v>0</v>
      </c>
      <c r="N804" s="98">
        <f t="shared" si="1494"/>
        <v>0</v>
      </c>
      <c r="O804" s="98">
        <f t="shared" si="1494"/>
        <v>0</v>
      </c>
      <c r="P804" s="98">
        <f t="shared" si="1232"/>
        <v>200000</v>
      </c>
      <c r="Q804" s="98">
        <f t="shared" si="1233"/>
        <v>200000</v>
      </c>
      <c r="R804" s="98">
        <f t="shared" si="1234"/>
        <v>200000</v>
      </c>
      <c r="S804" s="98">
        <f t="shared" ref="S804:U806" si="1495">S805</f>
        <v>0</v>
      </c>
      <c r="T804" s="98">
        <f t="shared" si="1495"/>
        <v>0</v>
      </c>
      <c r="U804" s="98">
        <f t="shared" si="1495"/>
        <v>0</v>
      </c>
      <c r="V804" s="98">
        <f t="shared" si="1487"/>
        <v>200000</v>
      </c>
      <c r="W804" s="98">
        <f t="shared" si="1488"/>
        <v>200000</v>
      </c>
      <c r="X804" s="98">
        <f t="shared" si="1489"/>
        <v>200000</v>
      </c>
      <c r="Y804" s="98">
        <f t="shared" ref="Y804:AA806" si="1496">Y805</f>
        <v>869640.46</v>
      </c>
      <c r="Z804" s="98">
        <f t="shared" si="1496"/>
        <v>0</v>
      </c>
      <c r="AA804" s="98">
        <f t="shared" si="1496"/>
        <v>0</v>
      </c>
      <c r="AB804" s="98">
        <f t="shared" si="1491"/>
        <v>1069640.46</v>
      </c>
      <c r="AC804" s="98">
        <f t="shared" si="1492"/>
        <v>200000</v>
      </c>
      <c r="AD804" s="98">
        <f t="shared" si="1493"/>
        <v>200000</v>
      </c>
    </row>
    <row r="805" spans="1:30" ht="26.4">
      <c r="A805" s="256" t="s">
        <v>400</v>
      </c>
      <c r="B805" s="1" t="s">
        <v>303</v>
      </c>
      <c r="C805" s="10" t="s">
        <v>30</v>
      </c>
      <c r="D805" s="10" t="s">
        <v>13</v>
      </c>
      <c r="E805" s="10" t="s">
        <v>3</v>
      </c>
      <c r="F805" s="10" t="s">
        <v>68</v>
      </c>
      <c r="G805" s="10" t="s">
        <v>140</v>
      </c>
      <c r="H805" s="56" t="s">
        <v>401</v>
      </c>
      <c r="I805" s="17"/>
      <c r="J805" s="98">
        <f>J806</f>
        <v>200000</v>
      </c>
      <c r="K805" s="98">
        <f t="shared" ref="K805:O806" si="1497">K806</f>
        <v>200000</v>
      </c>
      <c r="L805" s="98">
        <f t="shared" si="1497"/>
        <v>200000</v>
      </c>
      <c r="M805" s="98">
        <f t="shared" si="1497"/>
        <v>0</v>
      </c>
      <c r="N805" s="98">
        <f t="shared" si="1497"/>
        <v>0</v>
      </c>
      <c r="O805" s="98">
        <f t="shared" si="1497"/>
        <v>0</v>
      </c>
      <c r="P805" s="98">
        <f t="shared" si="1232"/>
        <v>200000</v>
      </c>
      <c r="Q805" s="98">
        <f t="shared" si="1233"/>
        <v>200000</v>
      </c>
      <c r="R805" s="98">
        <f t="shared" si="1234"/>
        <v>200000</v>
      </c>
      <c r="S805" s="98">
        <f t="shared" si="1495"/>
        <v>0</v>
      </c>
      <c r="T805" s="98">
        <f t="shared" si="1495"/>
        <v>0</v>
      </c>
      <c r="U805" s="98">
        <f t="shared" si="1495"/>
        <v>0</v>
      </c>
      <c r="V805" s="98">
        <f t="shared" si="1487"/>
        <v>200000</v>
      </c>
      <c r="W805" s="98">
        <f t="shared" si="1488"/>
        <v>200000</v>
      </c>
      <c r="X805" s="98">
        <f t="shared" si="1489"/>
        <v>200000</v>
      </c>
      <c r="Y805" s="98">
        <f t="shared" si="1496"/>
        <v>869640.46</v>
      </c>
      <c r="Z805" s="98">
        <f t="shared" si="1496"/>
        <v>0</v>
      </c>
      <c r="AA805" s="98">
        <f t="shared" si="1496"/>
        <v>0</v>
      </c>
      <c r="AB805" s="98">
        <f t="shared" si="1491"/>
        <v>1069640.46</v>
      </c>
      <c r="AC805" s="98">
        <f t="shared" si="1492"/>
        <v>200000</v>
      </c>
      <c r="AD805" s="98">
        <f t="shared" si="1493"/>
        <v>200000</v>
      </c>
    </row>
    <row r="806" spans="1:30">
      <c r="A806" s="9" t="s">
        <v>98</v>
      </c>
      <c r="B806" s="1" t="s">
        <v>303</v>
      </c>
      <c r="C806" s="10" t="s">
        <v>30</v>
      </c>
      <c r="D806" s="10" t="s">
        <v>13</v>
      </c>
      <c r="E806" s="10" t="s">
        <v>3</v>
      </c>
      <c r="F806" s="10" t="s">
        <v>68</v>
      </c>
      <c r="G806" s="10" t="s">
        <v>140</v>
      </c>
      <c r="H806" s="56" t="s">
        <v>401</v>
      </c>
      <c r="I806" s="17" t="s">
        <v>97</v>
      </c>
      <c r="J806" s="98">
        <f>J807</f>
        <v>200000</v>
      </c>
      <c r="K806" s="98">
        <f t="shared" si="1497"/>
        <v>200000</v>
      </c>
      <c r="L806" s="98">
        <f t="shared" si="1497"/>
        <v>200000</v>
      </c>
      <c r="M806" s="98">
        <f t="shared" si="1497"/>
        <v>0</v>
      </c>
      <c r="N806" s="98">
        <f t="shared" si="1497"/>
        <v>0</v>
      </c>
      <c r="O806" s="98">
        <f t="shared" si="1497"/>
        <v>0</v>
      </c>
      <c r="P806" s="98">
        <f t="shared" si="1232"/>
        <v>200000</v>
      </c>
      <c r="Q806" s="98">
        <f t="shared" si="1233"/>
        <v>200000</v>
      </c>
      <c r="R806" s="98">
        <f t="shared" si="1234"/>
        <v>200000</v>
      </c>
      <c r="S806" s="98">
        <f t="shared" si="1495"/>
        <v>0</v>
      </c>
      <c r="T806" s="98">
        <f t="shared" si="1495"/>
        <v>0</v>
      </c>
      <c r="U806" s="98">
        <f t="shared" si="1495"/>
        <v>0</v>
      </c>
      <c r="V806" s="98">
        <f t="shared" si="1487"/>
        <v>200000</v>
      </c>
      <c r="W806" s="98">
        <f t="shared" si="1488"/>
        <v>200000</v>
      </c>
      <c r="X806" s="98">
        <f t="shared" si="1489"/>
        <v>200000</v>
      </c>
      <c r="Y806" s="98">
        <f t="shared" si="1496"/>
        <v>869640.46</v>
      </c>
      <c r="Z806" s="98">
        <f t="shared" si="1496"/>
        <v>0</v>
      </c>
      <c r="AA806" s="98">
        <f t="shared" si="1496"/>
        <v>0</v>
      </c>
      <c r="AB806" s="98">
        <f t="shared" si="1491"/>
        <v>1069640.46</v>
      </c>
      <c r="AC806" s="98">
        <f t="shared" si="1492"/>
        <v>200000</v>
      </c>
      <c r="AD806" s="98">
        <f t="shared" si="1493"/>
        <v>200000</v>
      </c>
    </row>
    <row r="807" spans="1:30" ht="26.4">
      <c r="A807" s="9" t="s">
        <v>104</v>
      </c>
      <c r="B807" s="1" t="s">
        <v>303</v>
      </c>
      <c r="C807" s="10" t="s">
        <v>30</v>
      </c>
      <c r="D807" s="10" t="s">
        <v>13</v>
      </c>
      <c r="E807" s="10" t="s">
        <v>3</v>
      </c>
      <c r="F807" s="10" t="s">
        <v>68</v>
      </c>
      <c r="G807" s="10" t="s">
        <v>140</v>
      </c>
      <c r="H807" s="56" t="s">
        <v>401</v>
      </c>
      <c r="I807" s="17" t="s">
        <v>105</v>
      </c>
      <c r="J807" s="98">
        <f>J1075</f>
        <v>200000</v>
      </c>
      <c r="K807" s="98">
        <f t="shared" ref="K807:L807" si="1498">K1075</f>
        <v>200000</v>
      </c>
      <c r="L807" s="98">
        <f t="shared" si="1498"/>
        <v>200000</v>
      </c>
      <c r="M807" s="98">
        <f t="shared" ref="M807:O807" si="1499">M1075</f>
        <v>0</v>
      </c>
      <c r="N807" s="98">
        <f t="shared" si="1499"/>
        <v>0</v>
      </c>
      <c r="O807" s="98">
        <f t="shared" si="1499"/>
        <v>0</v>
      </c>
      <c r="P807" s="98">
        <f t="shared" si="1232"/>
        <v>200000</v>
      </c>
      <c r="Q807" s="98">
        <f t="shared" si="1233"/>
        <v>200000</v>
      </c>
      <c r="R807" s="98">
        <f t="shared" si="1234"/>
        <v>200000</v>
      </c>
      <c r="S807" s="98">
        <f t="shared" ref="S807:U807" si="1500">S1075</f>
        <v>0</v>
      </c>
      <c r="T807" s="98">
        <f t="shared" si="1500"/>
        <v>0</v>
      </c>
      <c r="U807" s="98">
        <f t="shared" si="1500"/>
        <v>0</v>
      </c>
      <c r="V807" s="98">
        <f t="shared" si="1487"/>
        <v>200000</v>
      </c>
      <c r="W807" s="98">
        <f t="shared" si="1488"/>
        <v>200000</v>
      </c>
      <c r="X807" s="98">
        <f t="shared" si="1489"/>
        <v>200000</v>
      </c>
      <c r="Y807" s="98">
        <f t="shared" ref="Y807:AA807" si="1501">Y1075</f>
        <v>869640.46</v>
      </c>
      <c r="Z807" s="98">
        <f t="shared" si="1501"/>
        <v>0</v>
      </c>
      <c r="AA807" s="98">
        <f t="shared" si="1501"/>
        <v>0</v>
      </c>
      <c r="AB807" s="98">
        <f t="shared" si="1491"/>
        <v>1069640.46</v>
      </c>
      <c r="AC807" s="98">
        <f t="shared" si="1492"/>
        <v>200000</v>
      </c>
      <c r="AD807" s="98">
        <f t="shared" si="1493"/>
        <v>200000</v>
      </c>
    </row>
    <row r="808" spans="1:30">
      <c r="A808" s="9" t="s">
        <v>81</v>
      </c>
      <c r="B808" s="1" t="s">
        <v>303</v>
      </c>
      <c r="C808" s="1" t="s">
        <v>30</v>
      </c>
      <c r="D808" s="1" t="s">
        <v>13</v>
      </c>
      <c r="E808" s="1" t="s">
        <v>80</v>
      </c>
      <c r="F808" s="1" t="s">
        <v>68</v>
      </c>
      <c r="G808" s="1" t="s">
        <v>140</v>
      </c>
      <c r="H808" s="1" t="s">
        <v>141</v>
      </c>
      <c r="I808" s="13"/>
      <c r="J808" s="78">
        <f>J809+J812+J815</f>
        <v>262000</v>
      </c>
      <c r="K808" s="78">
        <f t="shared" ref="K808:L808" si="1502">K809+K812+K815</f>
        <v>262000</v>
      </c>
      <c r="L808" s="78">
        <f t="shared" si="1502"/>
        <v>262000</v>
      </c>
      <c r="M808" s="78">
        <f t="shared" ref="M808:O808" si="1503">M809+M812+M815</f>
        <v>0</v>
      </c>
      <c r="N808" s="78">
        <f t="shared" si="1503"/>
        <v>0</v>
      </c>
      <c r="O808" s="78">
        <f t="shared" si="1503"/>
        <v>0</v>
      </c>
      <c r="P808" s="78">
        <f t="shared" si="1232"/>
        <v>262000</v>
      </c>
      <c r="Q808" s="78">
        <f t="shared" si="1233"/>
        <v>262000</v>
      </c>
      <c r="R808" s="78">
        <f t="shared" si="1234"/>
        <v>262000</v>
      </c>
      <c r="S808" s="78">
        <f t="shared" ref="S808:U808" si="1504">S809+S812+S815</f>
        <v>0</v>
      </c>
      <c r="T808" s="78">
        <f t="shared" si="1504"/>
        <v>0</v>
      </c>
      <c r="U808" s="78">
        <f t="shared" si="1504"/>
        <v>0</v>
      </c>
      <c r="V808" s="78">
        <f t="shared" si="1487"/>
        <v>262000</v>
      </c>
      <c r="W808" s="78">
        <f t="shared" si="1488"/>
        <v>262000</v>
      </c>
      <c r="X808" s="78">
        <f t="shared" si="1489"/>
        <v>262000</v>
      </c>
      <c r="Y808" s="78">
        <f t="shared" ref="Y808:AA808" si="1505">Y809+Y812+Y815</f>
        <v>0</v>
      </c>
      <c r="Z808" s="78">
        <f t="shared" si="1505"/>
        <v>0</v>
      </c>
      <c r="AA808" s="78">
        <f t="shared" si="1505"/>
        <v>0</v>
      </c>
      <c r="AB808" s="78">
        <f t="shared" si="1491"/>
        <v>262000</v>
      </c>
      <c r="AC808" s="78">
        <f t="shared" si="1492"/>
        <v>262000</v>
      </c>
      <c r="AD808" s="78">
        <f t="shared" si="1493"/>
        <v>262000</v>
      </c>
    </row>
    <row r="809" spans="1:30">
      <c r="A809" s="9" t="s">
        <v>106</v>
      </c>
      <c r="B809" s="1" t="s">
        <v>303</v>
      </c>
      <c r="C809" s="1" t="s">
        <v>30</v>
      </c>
      <c r="D809" s="1" t="s">
        <v>13</v>
      </c>
      <c r="E809" s="1" t="s">
        <v>80</v>
      </c>
      <c r="F809" s="1" t="s">
        <v>68</v>
      </c>
      <c r="G809" s="1" t="s">
        <v>140</v>
      </c>
      <c r="H809" s="1" t="s">
        <v>165</v>
      </c>
      <c r="I809" s="13"/>
      <c r="J809" s="78">
        <f>J810</f>
        <v>150000</v>
      </c>
      <c r="K809" s="78">
        <f t="shared" ref="K809:O810" si="1506">K810</f>
        <v>150000</v>
      </c>
      <c r="L809" s="78">
        <f t="shared" si="1506"/>
        <v>150000</v>
      </c>
      <c r="M809" s="78">
        <f t="shared" si="1506"/>
        <v>0</v>
      </c>
      <c r="N809" s="78">
        <f t="shared" si="1506"/>
        <v>0</v>
      </c>
      <c r="O809" s="78">
        <f t="shared" si="1506"/>
        <v>0</v>
      </c>
      <c r="P809" s="78">
        <f t="shared" si="1232"/>
        <v>150000</v>
      </c>
      <c r="Q809" s="78">
        <f t="shared" si="1233"/>
        <v>150000</v>
      </c>
      <c r="R809" s="78">
        <f t="shared" si="1234"/>
        <v>150000</v>
      </c>
      <c r="S809" s="78">
        <f t="shared" ref="S809:U810" si="1507">S810</f>
        <v>0</v>
      </c>
      <c r="T809" s="78">
        <f t="shared" si="1507"/>
        <v>0</v>
      </c>
      <c r="U809" s="78">
        <f t="shared" si="1507"/>
        <v>0</v>
      </c>
      <c r="V809" s="78">
        <f t="shared" si="1487"/>
        <v>150000</v>
      </c>
      <c r="W809" s="78">
        <f t="shared" si="1488"/>
        <v>150000</v>
      </c>
      <c r="X809" s="78">
        <f t="shared" si="1489"/>
        <v>150000</v>
      </c>
      <c r="Y809" s="78">
        <f t="shared" ref="Y809:AA810" si="1508">Y810</f>
        <v>0</v>
      </c>
      <c r="Z809" s="78">
        <f t="shared" si="1508"/>
        <v>0</v>
      </c>
      <c r="AA809" s="78">
        <f t="shared" si="1508"/>
        <v>0</v>
      </c>
      <c r="AB809" s="78">
        <f t="shared" si="1491"/>
        <v>150000</v>
      </c>
      <c r="AC809" s="78">
        <f t="shared" si="1492"/>
        <v>150000</v>
      </c>
      <c r="AD809" s="78">
        <f t="shared" si="1493"/>
        <v>150000</v>
      </c>
    </row>
    <row r="810" spans="1:30">
      <c r="A810" s="9" t="s">
        <v>98</v>
      </c>
      <c r="B810" s="1" t="s">
        <v>303</v>
      </c>
      <c r="C810" s="1" t="s">
        <v>30</v>
      </c>
      <c r="D810" s="1" t="s">
        <v>13</v>
      </c>
      <c r="E810" s="1" t="s">
        <v>80</v>
      </c>
      <c r="F810" s="1" t="s">
        <v>68</v>
      </c>
      <c r="G810" s="1" t="s">
        <v>140</v>
      </c>
      <c r="H810" s="1" t="s">
        <v>165</v>
      </c>
      <c r="I810" s="13" t="s">
        <v>97</v>
      </c>
      <c r="J810" s="78">
        <f>J811</f>
        <v>150000</v>
      </c>
      <c r="K810" s="78">
        <f t="shared" si="1506"/>
        <v>150000</v>
      </c>
      <c r="L810" s="78">
        <f t="shared" si="1506"/>
        <v>150000</v>
      </c>
      <c r="M810" s="78">
        <f t="shared" si="1506"/>
        <v>0</v>
      </c>
      <c r="N810" s="78">
        <f t="shared" si="1506"/>
        <v>0</v>
      </c>
      <c r="O810" s="78">
        <f t="shared" si="1506"/>
        <v>0</v>
      </c>
      <c r="P810" s="78">
        <f t="shared" si="1232"/>
        <v>150000</v>
      </c>
      <c r="Q810" s="78">
        <f t="shared" si="1233"/>
        <v>150000</v>
      </c>
      <c r="R810" s="78">
        <f t="shared" si="1234"/>
        <v>150000</v>
      </c>
      <c r="S810" s="78">
        <f t="shared" si="1507"/>
        <v>0</v>
      </c>
      <c r="T810" s="78">
        <f t="shared" si="1507"/>
        <v>0</v>
      </c>
      <c r="U810" s="78">
        <f t="shared" si="1507"/>
        <v>0</v>
      </c>
      <c r="V810" s="78">
        <f t="shared" si="1487"/>
        <v>150000</v>
      </c>
      <c r="W810" s="78">
        <f t="shared" si="1488"/>
        <v>150000</v>
      </c>
      <c r="X810" s="78">
        <f t="shared" si="1489"/>
        <v>150000</v>
      </c>
      <c r="Y810" s="78">
        <f t="shared" si="1508"/>
        <v>0</v>
      </c>
      <c r="Z810" s="78">
        <f t="shared" si="1508"/>
        <v>0</v>
      </c>
      <c r="AA810" s="78">
        <f t="shared" si="1508"/>
        <v>0</v>
      </c>
      <c r="AB810" s="78">
        <f t="shared" si="1491"/>
        <v>150000</v>
      </c>
      <c r="AC810" s="78">
        <f t="shared" si="1492"/>
        <v>150000</v>
      </c>
      <c r="AD810" s="78">
        <f t="shared" si="1493"/>
        <v>150000</v>
      </c>
    </row>
    <row r="811" spans="1:30" ht="26.4">
      <c r="A811" s="9" t="s">
        <v>104</v>
      </c>
      <c r="B811" s="1" t="s">
        <v>303</v>
      </c>
      <c r="C811" s="1" t="s">
        <v>30</v>
      </c>
      <c r="D811" s="1" t="s">
        <v>13</v>
      </c>
      <c r="E811" s="1" t="s">
        <v>80</v>
      </c>
      <c r="F811" s="1" t="s">
        <v>68</v>
      </c>
      <c r="G811" s="1" t="s">
        <v>140</v>
      </c>
      <c r="H811" s="1" t="s">
        <v>165</v>
      </c>
      <c r="I811" s="13" t="s">
        <v>105</v>
      </c>
      <c r="J811" s="78">
        <f>J1079</f>
        <v>150000</v>
      </c>
      <c r="K811" s="78">
        <f t="shared" ref="K811:L811" si="1509">K1079</f>
        <v>150000</v>
      </c>
      <c r="L811" s="78">
        <f t="shared" si="1509"/>
        <v>150000</v>
      </c>
      <c r="M811" s="78">
        <f t="shared" ref="M811:O811" si="1510">M1079</f>
        <v>0</v>
      </c>
      <c r="N811" s="78">
        <f t="shared" si="1510"/>
        <v>0</v>
      </c>
      <c r="O811" s="78">
        <f t="shared" si="1510"/>
        <v>0</v>
      </c>
      <c r="P811" s="78">
        <f t="shared" si="1232"/>
        <v>150000</v>
      </c>
      <c r="Q811" s="78">
        <f t="shared" si="1233"/>
        <v>150000</v>
      </c>
      <c r="R811" s="78">
        <f t="shared" si="1234"/>
        <v>150000</v>
      </c>
      <c r="S811" s="78">
        <f t="shared" ref="S811:U811" si="1511">S1079</f>
        <v>0</v>
      </c>
      <c r="T811" s="78">
        <f t="shared" si="1511"/>
        <v>0</v>
      </c>
      <c r="U811" s="78">
        <f t="shared" si="1511"/>
        <v>0</v>
      </c>
      <c r="V811" s="78">
        <f t="shared" si="1487"/>
        <v>150000</v>
      </c>
      <c r="W811" s="78">
        <f t="shared" si="1488"/>
        <v>150000</v>
      </c>
      <c r="X811" s="78">
        <f t="shared" si="1489"/>
        <v>150000</v>
      </c>
      <c r="Y811" s="78">
        <f t="shared" ref="Y811:AA811" si="1512">Y1079</f>
        <v>0</v>
      </c>
      <c r="Z811" s="78">
        <f t="shared" si="1512"/>
        <v>0</v>
      </c>
      <c r="AA811" s="78">
        <f t="shared" si="1512"/>
        <v>0</v>
      </c>
      <c r="AB811" s="78">
        <f t="shared" si="1491"/>
        <v>150000</v>
      </c>
      <c r="AC811" s="78">
        <f t="shared" si="1492"/>
        <v>150000</v>
      </c>
      <c r="AD811" s="78">
        <f t="shared" si="1493"/>
        <v>150000</v>
      </c>
    </row>
    <row r="812" spans="1:30" ht="26.4">
      <c r="A812" s="168" t="s">
        <v>300</v>
      </c>
      <c r="B812" s="1" t="s">
        <v>303</v>
      </c>
      <c r="C812" s="1" t="s">
        <v>30</v>
      </c>
      <c r="D812" s="1" t="s">
        <v>13</v>
      </c>
      <c r="E812" s="1" t="s">
        <v>80</v>
      </c>
      <c r="F812" s="1" t="s">
        <v>68</v>
      </c>
      <c r="G812" s="1" t="s">
        <v>140</v>
      </c>
      <c r="H812" s="1" t="s">
        <v>166</v>
      </c>
      <c r="I812" s="13"/>
      <c r="J812" s="78">
        <f>J813</f>
        <v>72000</v>
      </c>
      <c r="K812" s="78">
        <f t="shared" ref="K812:O813" si="1513">K813</f>
        <v>72000</v>
      </c>
      <c r="L812" s="78">
        <f t="shared" si="1513"/>
        <v>72000</v>
      </c>
      <c r="M812" s="78">
        <f t="shared" si="1513"/>
        <v>0</v>
      </c>
      <c r="N812" s="78">
        <f t="shared" si="1513"/>
        <v>0</v>
      </c>
      <c r="O812" s="78">
        <f t="shared" si="1513"/>
        <v>0</v>
      </c>
      <c r="P812" s="78">
        <f t="shared" ref="P812:P877" si="1514">J812+M812</f>
        <v>72000</v>
      </c>
      <c r="Q812" s="78">
        <f t="shared" ref="Q812:Q877" si="1515">K812+N812</f>
        <v>72000</v>
      </c>
      <c r="R812" s="78">
        <f t="shared" ref="R812:R877" si="1516">L812+O812</f>
        <v>72000</v>
      </c>
      <c r="S812" s="78">
        <f t="shared" ref="S812:U813" si="1517">S813</f>
        <v>0</v>
      </c>
      <c r="T812" s="78">
        <f t="shared" si="1517"/>
        <v>0</v>
      </c>
      <c r="U812" s="78">
        <f t="shared" si="1517"/>
        <v>0</v>
      </c>
      <c r="V812" s="78">
        <f t="shared" si="1487"/>
        <v>72000</v>
      </c>
      <c r="W812" s="78">
        <f t="shared" si="1488"/>
        <v>72000</v>
      </c>
      <c r="X812" s="78">
        <f t="shared" si="1489"/>
        <v>72000</v>
      </c>
      <c r="Y812" s="78">
        <f t="shared" ref="Y812:AA813" si="1518">Y813</f>
        <v>0</v>
      </c>
      <c r="Z812" s="78">
        <f t="shared" si="1518"/>
        <v>0</v>
      </c>
      <c r="AA812" s="78">
        <f t="shared" si="1518"/>
        <v>0</v>
      </c>
      <c r="AB812" s="78">
        <f t="shared" si="1491"/>
        <v>72000</v>
      </c>
      <c r="AC812" s="78">
        <f t="shared" si="1492"/>
        <v>72000</v>
      </c>
      <c r="AD812" s="78">
        <f t="shared" si="1493"/>
        <v>72000</v>
      </c>
    </row>
    <row r="813" spans="1:30">
      <c r="A813" s="9" t="s">
        <v>98</v>
      </c>
      <c r="B813" s="1" t="s">
        <v>303</v>
      </c>
      <c r="C813" s="1" t="s">
        <v>30</v>
      </c>
      <c r="D813" s="1" t="s">
        <v>13</v>
      </c>
      <c r="E813" s="1" t="s">
        <v>80</v>
      </c>
      <c r="F813" s="1" t="s">
        <v>68</v>
      </c>
      <c r="G813" s="1" t="s">
        <v>140</v>
      </c>
      <c r="H813" s="1" t="s">
        <v>166</v>
      </c>
      <c r="I813" s="13" t="s">
        <v>97</v>
      </c>
      <c r="J813" s="78">
        <f>J814</f>
        <v>72000</v>
      </c>
      <c r="K813" s="78">
        <f t="shared" si="1513"/>
        <v>72000</v>
      </c>
      <c r="L813" s="78">
        <f t="shared" si="1513"/>
        <v>72000</v>
      </c>
      <c r="M813" s="78">
        <f t="shared" si="1513"/>
        <v>0</v>
      </c>
      <c r="N813" s="78">
        <f t="shared" si="1513"/>
        <v>0</v>
      </c>
      <c r="O813" s="78">
        <f t="shared" si="1513"/>
        <v>0</v>
      </c>
      <c r="P813" s="78">
        <f t="shared" si="1514"/>
        <v>72000</v>
      </c>
      <c r="Q813" s="78">
        <f t="shared" si="1515"/>
        <v>72000</v>
      </c>
      <c r="R813" s="78">
        <f t="shared" si="1516"/>
        <v>72000</v>
      </c>
      <c r="S813" s="78">
        <f t="shared" si="1517"/>
        <v>0</v>
      </c>
      <c r="T813" s="78">
        <f t="shared" si="1517"/>
        <v>0</v>
      </c>
      <c r="U813" s="78">
        <f t="shared" si="1517"/>
        <v>0</v>
      </c>
      <c r="V813" s="78">
        <f t="shared" si="1487"/>
        <v>72000</v>
      </c>
      <c r="W813" s="78">
        <f t="shared" si="1488"/>
        <v>72000</v>
      </c>
      <c r="X813" s="78">
        <f t="shared" si="1489"/>
        <v>72000</v>
      </c>
      <c r="Y813" s="78">
        <f t="shared" si="1518"/>
        <v>0</v>
      </c>
      <c r="Z813" s="78">
        <f t="shared" si="1518"/>
        <v>0</v>
      </c>
      <c r="AA813" s="78">
        <f t="shared" si="1518"/>
        <v>0</v>
      </c>
      <c r="AB813" s="78">
        <f t="shared" si="1491"/>
        <v>72000</v>
      </c>
      <c r="AC813" s="78">
        <f t="shared" si="1492"/>
        <v>72000</v>
      </c>
      <c r="AD813" s="78">
        <f t="shared" si="1493"/>
        <v>72000</v>
      </c>
    </row>
    <row r="814" spans="1:30">
      <c r="A814" s="168" t="s">
        <v>114</v>
      </c>
      <c r="B814" s="1" t="s">
        <v>303</v>
      </c>
      <c r="C814" s="1" t="s">
        <v>30</v>
      </c>
      <c r="D814" s="1" t="s">
        <v>13</v>
      </c>
      <c r="E814" s="1" t="s">
        <v>80</v>
      </c>
      <c r="F814" s="1" t="s">
        <v>68</v>
      </c>
      <c r="G814" s="1" t="s">
        <v>140</v>
      </c>
      <c r="H814" s="1" t="s">
        <v>166</v>
      </c>
      <c r="I814" s="13" t="s">
        <v>113</v>
      </c>
      <c r="J814" s="78">
        <f>J1082</f>
        <v>72000</v>
      </c>
      <c r="K814" s="78">
        <f t="shared" ref="K814:L814" si="1519">K1082</f>
        <v>72000</v>
      </c>
      <c r="L814" s="78">
        <f t="shared" si="1519"/>
        <v>72000</v>
      </c>
      <c r="M814" s="78">
        <f t="shared" ref="M814:O814" si="1520">M1082</f>
        <v>0</v>
      </c>
      <c r="N814" s="78">
        <f t="shared" si="1520"/>
        <v>0</v>
      </c>
      <c r="O814" s="78">
        <f t="shared" si="1520"/>
        <v>0</v>
      </c>
      <c r="P814" s="78">
        <f t="shared" si="1514"/>
        <v>72000</v>
      </c>
      <c r="Q814" s="78">
        <f t="shared" si="1515"/>
        <v>72000</v>
      </c>
      <c r="R814" s="78">
        <f t="shared" si="1516"/>
        <v>72000</v>
      </c>
      <c r="S814" s="78">
        <f t="shared" ref="S814:U814" si="1521">S1082</f>
        <v>0</v>
      </c>
      <c r="T814" s="78">
        <f t="shared" si="1521"/>
        <v>0</v>
      </c>
      <c r="U814" s="78">
        <f t="shared" si="1521"/>
        <v>0</v>
      </c>
      <c r="V814" s="78">
        <f t="shared" si="1487"/>
        <v>72000</v>
      </c>
      <c r="W814" s="78">
        <f t="shared" si="1488"/>
        <v>72000</v>
      </c>
      <c r="X814" s="78">
        <f t="shared" si="1489"/>
        <v>72000</v>
      </c>
      <c r="Y814" s="78">
        <f t="shared" ref="Y814:AA814" si="1522">Y1082</f>
        <v>0</v>
      </c>
      <c r="Z814" s="78">
        <f t="shared" si="1522"/>
        <v>0</v>
      </c>
      <c r="AA814" s="78">
        <f t="shared" si="1522"/>
        <v>0</v>
      </c>
      <c r="AB814" s="78">
        <f t="shared" si="1491"/>
        <v>72000</v>
      </c>
      <c r="AC814" s="78">
        <f t="shared" si="1492"/>
        <v>72000</v>
      </c>
      <c r="AD814" s="78">
        <f t="shared" si="1493"/>
        <v>72000</v>
      </c>
    </row>
    <row r="815" spans="1:30" ht="26.4">
      <c r="A815" s="168" t="s">
        <v>301</v>
      </c>
      <c r="B815" s="1" t="s">
        <v>303</v>
      </c>
      <c r="C815" s="1" t="s">
        <v>30</v>
      </c>
      <c r="D815" s="1" t="s">
        <v>13</v>
      </c>
      <c r="E815" s="1" t="s">
        <v>80</v>
      </c>
      <c r="F815" s="1" t="s">
        <v>68</v>
      </c>
      <c r="G815" s="1" t="s">
        <v>140</v>
      </c>
      <c r="H815" s="1" t="s">
        <v>167</v>
      </c>
      <c r="I815" s="13"/>
      <c r="J815" s="78">
        <f>J816</f>
        <v>40000</v>
      </c>
      <c r="K815" s="78">
        <f t="shared" ref="K815:O815" si="1523">K816</f>
        <v>40000</v>
      </c>
      <c r="L815" s="78">
        <f t="shared" si="1523"/>
        <v>40000</v>
      </c>
      <c r="M815" s="78">
        <f t="shared" si="1523"/>
        <v>0</v>
      </c>
      <c r="N815" s="78">
        <f t="shared" si="1523"/>
        <v>0</v>
      </c>
      <c r="O815" s="78">
        <f t="shared" si="1523"/>
        <v>0</v>
      </c>
      <c r="P815" s="78">
        <f t="shared" si="1514"/>
        <v>40000</v>
      </c>
      <c r="Q815" s="78">
        <f t="shared" si="1515"/>
        <v>40000</v>
      </c>
      <c r="R815" s="78">
        <f t="shared" si="1516"/>
        <v>40000</v>
      </c>
      <c r="S815" s="78">
        <f t="shared" ref="S815:U816" si="1524">S816</f>
        <v>0</v>
      </c>
      <c r="T815" s="78">
        <f t="shared" si="1524"/>
        <v>0</v>
      </c>
      <c r="U815" s="78">
        <f t="shared" si="1524"/>
        <v>0</v>
      </c>
      <c r="V815" s="78">
        <f t="shared" si="1487"/>
        <v>40000</v>
      </c>
      <c r="W815" s="78">
        <f t="shared" si="1488"/>
        <v>40000</v>
      </c>
      <c r="X815" s="78">
        <f t="shared" si="1489"/>
        <v>40000</v>
      </c>
      <c r="Y815" s="78">
        <f t="shared" ref="Y815:AA816" si="1525">Y816</f>
        <v>0</v>
      </c>
      <c r="Z815" s="78">
        <f t="shared" si="1525"/>
        <v>0</v>
      </c>
      <c r="AA815" s="78">
        <f t="shared" si="1525"/>
        <v>0</v>
      </c>
      <c r="AB815" s="78">
        <f t="shared" si="1491"/>
        <v>40000</v>
      </c>
      <c r="AC815" s="78">
        <f t="shared" si="1492"/>
        <v>40000</v>
      </c>
      <c r="AD815" s="78">
        <f t="shared" si="1493"/>
        <v>40000</v>
      </c>
    </row>
    <row r="816" spans="1:30">
      <c r="A816" s="9" t="s">
        <v>98</v>
      </c>
      <c r="B816" s="1" t="s">
        <v>303</v>
      </c>
      <c r="C816" s="1" t="s">
        <v>30</v>
      </c>
      <c r="D816" s="1" t="s">
        <v>13</v>
      </c>
      <c r="E816" s="1" t="s">
        <v>80</v>
      </c>
      <c r="F816" s="1" t="s">
        <v>68</v>
      </c>
      <c r="G816" s="1" t="s">
        <v>140</v>
      </c>
      <c r="H816" s="1" t="s">
        <v>167</v>
      </c>
      <c r="I816" s="13" t="s">
        <v>97</v>
      </c>
      <c r="J816" s="78">
        <f>J817</f>
        <v>40000</v>
      </c>
      <c r="K816" s="78">
        <f t="shared" ref="K816:O816" si="1526">K817</f>
        <v>40000</v>
      </c>
      <c r="L816" s="78">
        <f t="shared" si="1526"/>
        <v>40000</v>
      </c>
      <c r="M816" s="78">
        <f t="shared" si="1526"/>
        <v>0</v>
      </c>
      <c r="N816" s="78">
        <f t="shared" si="1526"/>
        <v>0</v>
      </c>
      <c r="O816" s="78">
        <f t="shared" si="1526"/>
        <v>0</v>
      </c>
      <c r="P816" s="78">
        <f t="shared" si="1514"/>
        <v>40000</v>
      </c>
      <c r="Q816" s="78">
        <f t="shared" si="1515"/>
        <v>40000</v>
      </c>
      <c r="R816" s="78">
        <f t="shared" si="1516"/>
        <v>40000</v>
      </c>
      <c r="S816" s="78">
        <f t="shared" si="1524"/>
        <v>0</v>
      </c>
      <c r="T816" s="78">
        <f t="shared" si="1524"/>
        <v>0</v>
      </c>
      <c r="U816" s="78">
        <f t="shared" si="1524"/>
        <v>0</v>
      </c>
      <c r="V816" s="78">
        <f t="shared" si="1487"/>
        <v>40000</v>
      </c>
      <c r="W816" s="78">
        <f t="shared" si="1488"/>
        <v>40000</v>
      </c>
      <c r="X816" s="78">
        <f t="shared" si="1489"/>
        <v>40000</v>
      </c>
      <c r="Y816" s="78">
        <f t="shared" si="1525"/>
        <v>0</v>
      </c>
      <c r="Z816" s="78">
        <f t="shared" si="1525"/>
        <v>0</v>
      </c>
      <c r="AA816" s="78">
        <f t="shared" si="1525"/>
        <v>0</v>
      </c>
      <c r="AB816" s="78">
        <f t="shared" si="1491"/>
        <v>40000</v>
      </c>
      <c r="AC816" s="78">
        <f t="shared" si="1492"/>
        <v>40000</v>
      </c>
      <c r="AD816" s="78">
        <f t="shared" si="1493"/>
        <v>40000</v>
      </c>
    </row>
    <row r="817" spans="1:30">
      <c r="A817" s="168" t="s">
        <v>114</v>
      </c>
      <c r="B817" s="1" t="s">
        <v>303</v>
      </c>
      <c r="C817" s="1" t="s">
        <v>30</v>
      </c>
      <c r="D817" s="1" t="s">
        <v>13</v>
      </c>
      <c r="E817" s="1" t="s">
        <v>80</v>
      </c>
      <c r="F817" s="1" t="s">
        <v>68</v>
      </c>
      <c r="G817" s="1" t="s">
        <v>140</v>
      </c>
      <c r="H817" s="1" t="s">
        <v>167</v>
      </c>
      <c r="I817" s="13" t="s">
        <v>113</v>
      </c>
      <c r="J817" s="78">
        <f>J1085</f>
        <v>40000</v>
      </c>
      <c r="K817" s="78">
        <f t="shared" ref="K817:L817" si="1527">K1085</f>
        <v>40000</v>
      </c>
      <c r="L817" s="78">
        <f t="shared" si="1527"/>
        <v>40000</v>
      </c>
      <c r="M817" s="78">
        <f t="shared" ref="M817:O817" si="1528">M1085</f>
        <v>0</v>
      </c>
      <c r="N817" s="78">
        <f t="shared" si="1528"/>
        <v>0</v>
      </c>
      <c r="O817" s="78">
        <f t="shared" si="1528"/>
        <v>0</v>
      </c>
      <c r="P817" s="78">
        <f t="shared" si="1514"/>
        <v>40000</v>
      </c>
      <c r="Q817" s="78">
        <f t="shared" si="1515"/>
        <v>40000</v>
      </c>
      <c r="R817" s="78">
        <f t="shared" si="1516"/>
        <v>40000</v>
      </c>
      <c r="S817" s="78">
        <f t="shared" ref="S817:U817" si="1529">S1085</f>
        <v>0</v>
      </c>
      <c r="T817" s="78">
        <f t="shared" si="1529"/>
        <v>0</v>
      </c>
      <c r="U817" s="78">
        <f t="shared" si="1529"/>
        <v>0</v>
      </c>
      <c r="V817" s="78">
        <f t="shared" si="1487"/>
        <v>40000</v>
      </c>
      <c r="W817" s="78">
        <f t="shared" si="1488"/>
        <v>40000</v>
      </c>
      <c r="X817" s="78">
        <f t="shared" si="1489"/>
        <v>40000</v>
      </c>
      <c r="Y817" s="78">
        <f t="shared" ref="Y817:AA817" si="1530">Y1085</f>
        <v>0</v>
      </c>
      <c r="Z817" s="78">
        <f t="shared" si="1530"/>
        <v>0</v>
      </c>
      <c r="AA817" s="78">
        <f t="shared" si="1530"/>
        <v>0</v>
      </c>
      <c r="AB817" s="78">
        <f t="shared" si="1491"/>
        <v>40000</v>
      </c>
      <c r="AC817" s="78">
        <f t="shared" si="1492"/>
        <v>40000</v>
      </c>
      <c r="AD817" s="78">
        <f t="shared" si="1493"/>
        <v>40000</v>
      </c>
    </row>
    <row r="818" spans="1:30">
      <c r="A818" s="168"/>
      <c r="B818" s="1"/>
      <c r="C818" s="1"/>
      <c r="D818" s="1"/>
      <c r="E818" s="1"/>
      <c r="F818" s="1"/>
      <c r="G818" s="1"/>
      <c r="H818" s="1"/>
      <c r="I818" s="13"/>
      <c r="J818" s="78"/>
      <c r="K818" s="78"/>
      <c r="L818" s="78"/>
      <c r="M818" s="78"/>
      <c r="N818" s="78"/>
      <c r="O818" s="78"/>
      <c r="P818" s="78"/>
      <c r="Q818" s="78"/>
      <c r="R818" s="78"/>
      <c r="S818" s="78"/>
      <c r="T818" s="78"/>
      <c r="U818" s="78"/>
      <c r="V818" s="78"/>
      <c r="W818" s="78"/>
      <c r="X818" s="78"/>
      <c r="Y818" s="78"/>
      <c r="Z818" s="78"/>
      <c r="AA818" s="78"/>
      <c r="AB818" s="78"/>
      <c r="AC818" s="78"/>
      <c r="AD818" s="78"/>
    </row>
    <row r="819" spans="1:30">
      <c r="A819" s="191" t="s">
        <v>21</v>
      </c>
      <c r="B819" s="14" t="s">
        <v>303</v>
      </c>
      <c r="C819" s="14" t="s">
        <v>30</v>
      </c>
      <c r="D819" s="14" t="s">
        <v>16</v>
      </c>
      <c r="E819" s="14"/>
      <c r="F819" s="14"/>
      <c r="G819" s="14"/>
      <c r="H819" s="1"/>
      <c r="I819" s="13"/>
      <c r="J819" s="97">
        <f>J820+J824</f>
        <v>2602650.5499999998</v>
      </c>
      <c r="K819" s="97">
        <f t="shared" ref="K819:L819" si="1531">K820+K824</f>
        <v>2639290.0700000003</v>
      </c>
      <c r="L819" s="97">
        <f t="shared" si="1531"/>
        <v>2693302.87</v>
      </c>
      <c r="M819" s="97">
        <f t="shared" ref="M819:O819" si="1532">M820+M824</f>
        <v>-724.42</v>
      </c>
      <c r="N819" s="97">
        <f t="shared" si="1532"/>
        <v>-35316.28</v>
      </c>
      <c r="O819" s="97">
        <f t="shared" si="1532"/>
        <v>-87200.13</v>
      </c>
      <c r="P819" s="97">
        <f t="shared" si="1514"/>
        <v>2601926.13</v>
      </c>
      <c r="Q819" s="97">
        <f t="shared" si="1515"/>
        <v>2603973.7900000005</v>
      </c>
      <c r="R819" s="97">
        <f t="shared" si="1516"/>
        <v>2606102.7400000002</v>
      </c>
      <c r="S819" s="97">
        <f t="shared" ref="S819:U819" si="1533">S820+S824</f>
        <v>0</v>
      </c>
      <c r="T819" s="97">
        <f t="shared" si="1533"/>
        <v>0</v>
      </c>
      <c r="U819" s="97">
        <f t="shared" si="1533"/>
        <v>0</v>
      </c>
      <c r="V819" s="97">
        <f t="shared" ref="V819:V830" si="1534">P819+S819</f>
        <v>2601926.13</v>
      </c>
      <c r="W819" s="97">
        <f t="shared" ref="W819:W830" si="1535">Q819+T819</f>
        <v>2603973.7900000005</v>
      </c>
      <c r="X819" s="97">
        <f t="shared" ref="X819:X830" si="1536">R819+U819</f>
        <v>2606102.7400000002</v>
      </c>
      <c r="Y819" s="97">
        <f t="shared" ref="Y819:AA819" si="1537">Y820+Y824</f>
        <v>0</v>
      </c>
      <c r="Z819" s="97">
        <f t="shared" si="1537"/>
        <v>0</v>
      </c>
      <c r="AA819" s="97">
        <f t="shared" si="1537"/>
        <v>0</v>
      </c>
      <c r="AB819" s="97">
        <f t="shared" ref="AB819:AB830" si="1538">V819+Y819</f>
        <v>2601926.13</v>
      </c>
      <c r="AC819" s="97">
        <f t="shared" ref="AC819:AC830" si="1539">W819+Z819</f>
        <v>2603973.7900000005</v>
      </c>
      <c r="AD819" s="97">
        <f t="shared" ref="AD819:AD830" si="1540">X819+AA819</f>
        <v>2606102.7400000002</v>
      </c>
    </row>
    <row r="820" spans="1:30" ht="39.6">
      <c r="A820" s="278" t="s">
        <v>362</v>
      </c>
      <c r="B820" s="1" t="s">
        <v>303</v>
      </c>
      <c r="C820" s="1" t="s">
        <v>30</v>
      </c>
      <c r="D820" s="1" t="s">
        <v>16</v>
      </c>
      <c r="E820" s="1" t="s">
        <v>31</v>
      </c>
      <c r="F820" s="1" t="s">
        <v>68</v>
      </c>
      <c r="G820" s="1" t="s">
        <v>140</v>
      </c>
      <c r="H820" s="1" t="s">
        <v>141</v>
      </c>
      <c r="I820" s="27"/>
      <c r="J820" s="98">
        <f>J821</f>
        <v>50000</v>
      </c>
      <c r="K820" s="98">
        <f t="shared" ref="K820:O820" si="1541">K821</f>
        <v>50000</v>
      </c>
      <c r="L820" s="98">
        <f t="shared" si="1541"/>
        <v>50000</v>
      </c>
      <c r="M820" s="98">
        <f t="shared" si="1541"/>
        <v>0</v>
      </c>
      <c r="N820" s="98">
        <f t="shared" si="1541"/>
        <v>0</v>
      </c>
      <c r="O820" s="98">
        <f t="shared" si="1541"/>
        <v>0</v>
      </c>
      <c r="P820" s="98">
        <f t="shared" si="1514"/>
        <v>50000</v>
      </c>
      <c r="Q820" s="98">
        <f t="shared" si="1515"/>
        <v>50000</v>
      </c>
      <c r="R820" s="98">
        <f t="shared" si="1516"/>
        <v>50000</v>
      </c>
      <c r="S820" s="98">
        <f t="shared" ref="S820:U822" si="1542">S821</f>
        <v>0</v>
      </c>
      <c r="T820" s="98">
        <f t="shared" si="1542"/>
        <v>0</v>
      </c>
      <c r="U820" s="98">
        <f t="shared" si="1542"/>
        <v>0</v>
      </c>
      <c r="V820" s="98">
        <f t="shared" si="1534"/>
        <v>50000</v>
      </c>
      <c r="W820" s="98">
        <f t="shared" si="1535"/>
        <v>50000</v>
      </c>
      <c r="X820" s="98">
        <f t="shared" si="1536"/>
        <v>50000</v>
      </c>
      <c r="Y820" s="98">
        <f t="shared" ref="Y820:AA822" si="1543">Y821</f>
        <v>0</v>
      </c>
      <c r="Z820" s="98">
        <f t="shared" si="1543"/>
        <v>0</v>
      </c>
      <c r="AA820" s="98">
        <f t="shared" si="1543"/>
        <v>0</v>
      </c>
      <c r="AB820" s="98">
        <f t="shared" si="1538"/>
        <v>50000</v>
      </c>
      <c r="AC820" s="98">
        <f t="shared" si="1539"/>
        <v>50000</v>
      </c>
      <c r="AD820" s="98">
        <f t="shared" si="1540"/>
        <v>50000</v>
      </c>
    </row>
    <row r="821" spans="1:30" ht="26.4">
      <c r="A821" s="9" t="s">
        <v>116</v>
      </c>
      <c r="B821" s="1" t="s">
        <v>303</v>
      </c>
      <c r="C821" s="1" t="s">
        <v>30</v>
      </c>
      <c r="D821" s="1" t="s">
        <v>16</v>
      </c>
      <c r="E821" s="1" t="s">
        <v>31</v>
      </c>
      <c r="F821" s="1" t="s">
        <v>68</v>
      </c>
      <c r="G821" s="1" t="s">
        <v>140</v>
      </c>
      <c r="H821" s="1" t="s">
        <v>168</v>
      </c>
      <c r="I821" s="27"/>
      <c r="J821" s="98">
        <f>J822</f>
        <v>50000</v>
      </c>
      <c r="K821" s="98">
        <f t="shared" ref="K821:O822" si="1544">K822</f>
        <v>50000</v>
      </c>
      <c r="L821" s="98">
        <f t="shared" si="1544"/>
        <v>50000</v>
      </c>
      <c r="M821" s="98">
        <f t="shared" si="1544"/>
        <v>0</v>
      </c>
      <c r="N821" s="98">
        <f t="shared" si="1544"/>
        <v>0</v>
      </c>
      <c r="O821" s="98">
        <f t="shared" si="1544"/>
        <v>0</v>
      </c>
      <c r="P821" s="98">
        <f t="shared" si="1514"/>
        <v>50000</v>
      </c>
      <c r="Q821" s="98">
        <f t="shared" si="1515"/>
        <v>50000</v>
      </c>
      <c r="R821" s="98">
        <f t="shared" si="1516"/>
        <v>50000</v>
      </c>
      <c r="S821" s="98">
        <f t="shared" si="1542"/>
        <v>0</v>
      </c>
      <c r="T821" s="98">
        <f t="shared" si="1542"/>
        <v>0</v>
      </c>
      <c r="U821" s="98">
        <f t="shared" si="1542"/>
        <v>0</v>
      </c>
      <c r="V821" s="98">
        <f t="shared" si="1534"/>
        <v>50000</v>
      </c>
      <c r="W821" s="98">
        <f t="shared" si="1535"/>
        <v>50000</v>
      </c>
      <c r="X821" s="98">
        <f t="shared" si="1536"/>
        <v>50000</v>
      </c>
      <c r="Y821" s="98">
        <f t="shared" si="1543"/>
        <v>0</v>
      </c>
      <c r="Z821" s="98">
        <f t="shared" si="1543"/>
        <v>0</v>
      </c>
      <c r="AA821" s="98">
        <f t="shared" si="1543"/>
        <v>0</v>
      </c>
      <c r="AB821" s="98">
        <f t="shared" si="1538"/>
        <v>50000</v>
      </c>
      <c r="AC821" s="98">
        <f t="shared" si="1539"/>
        <v>50000</v>
      </c>
      <c r="AD821" s="98">
        <f t="shared" si="1540"/>
        <v>50000</v>
      </c>
    </row>
    <row r="822" spans="1:30" ht="26.4">
      <c r="A822" s="169" t="s">
        <v>222</v>
      </c>
      <c r="B822" s="10" t="s">
        <v>303</v>
      </c>
      <c r="C822" s="1" t="s">
        <v>30</v>
      </c>
      <c r="D822" s="1" t="s">
        <v>16</v>
      </c>
      <c r="E822" s="1" t="s">
        <v>31</v>
      </c>
      <c r="F822" s="1" t="s">
        <v>68</v>
      </c>
      <c r="G822" s="1" t="s">
        <v>140</v>
      </c>
      <c r="H822" s="1" t="s">
        <v>168</v>
      </c>
      <c r="I822" s="17" t="s">
        <v>92</v>
      </c>
      <c r="J822" s="98">
        <f>J823</f>
        <v>50000</v>
      </c>
      <c r="K822" s="98">
        <f t="shared" si="1544"/>
        <v>50000</v>
      </c>
      <c r="L822" s="98">
        <f t="shared" si="1544"/>
        <v>50000</v>
      </c>
      <c r="M822" s="98">
        <f t="shared" si="1544"/>
        <v>0</v>
      </c>
      <c r="N822" s="98">
        <f t="shared" si="1544"/>
        <v>0</v>
      </c>
      <c r="O822" s="98">
        <f t="shared" si="1544"/>
        <v>0</v>
      </c>
      <c r="P822" s="98">
        <f t="shared" si="1514"/>
        <v>50000</v>
      </c>
      <c r="Q822" s="98">
        <f t="shared" si="1515"/>
        <v>50000</v>
      </c>
      <c r="R822" s="98">
        <f t="shared" si="1516"/>
        <v>50000</v>
      </c>
      <c r="S822" s="98">
        <f t="shared" si="1542"/>
        <v>0</v>
      </c>
      <c r="T822" s="98">
        <f t="shared" si="1542"/>
        <v>0</v>
      </c>
      <c r="U822" s="98">
        <f t="shared" si="1542"/>
        <v>0</v>
      </c>
      <c r="V822" s="98">
        <f t="shared" si="1534"/>
        <v>50000</v>
      </c>
      <c r="W822" s="98">
        <f t="shared" si="1535"/>
        <v>50000</v>
      </c>
      <c r="X822" s="98">
        <f t="shared" si="1536"/>
        <v>50000</v>
      </c>
      <c r="Y822" s="98">
        <f t="shared" si="1543"/>
        <v>0</v>
      </c>
      <c r="Z822" s="98">
        <f t="shared" si="1543"/>
        <v>0</v>
      </c>
      <c r="AA822" s="98">
        <f t="shared" si="1543"/>
        <v>0</v>
      </c>
      <c r="AB822" s="98">
        <f t="shared" si="1538"/>
        <v>50000</v>
      </c>
      <c r="AC822" s="98">
        <f t="shared" si="1539"/>
        <v>50000</v>
      </c>
      <c r="AD822" s="98">
        <f t="shared" si="1540"/>
        <v>50000</v>
      </c>
    </row>
    <row r="823" spans="1:30" ht="26.4">
      <c r="A823" s="168" t="s">
        <v>96</v>
      </c>
      <c r="B823" s="10" t="s">
        <v>303</v>
      </c>
      <c r="C823" s="1" t="s">
        <v>30</v>
      </c>
      <c r="D823" s="1" t="s">
        <v>16</v>
      </c>
      <c r="E823" s="1" t="s">
        <v>31</v>
      </c>
      <c r="F823" s="1" t="s">
        <v>68</v>
      </c>
      <c r="G823" s="1" t="s">
        <v>140</v>
      </c>
      <c r="H823" s="1" t="s">
        <v>168</v>
      </c>
      <c r="I823" s="17" t="s">
        <v>93</v>
      </c>
      <c r="J823" s="98">
        <f>J1090</f>
        <v>50000</v>
      </c>
      <c r="K823" s="98">
        <f t="shared" ref="K823:L823" si="1545">K1090</f>
        <v>50000</v>
      </c>
      <c r="L823" s="98">
        <f t="shared" si="1545"/>
        <v>50000</v>
      </c>
      <c r="M823" s="98">
        <f t="shared" ref="M823:O823" si="1546">M1090</f>
        <v>0</v>
      </c>
      <c r="N823" s="98">
        <f t="shared" si="1546"/>
        <v>0</v>
      </c>
      <c r="O823" s="98">
        <f t="shared" si="1546"/>
        <v>0</v>
      </c>
      <c r="P823" s="98">
        <f t="shared" si="1514"/>
        <v>50000</v>
      </c>
      <c r="Q823" s="98">
        <f t="shared" si="1515"/>
        <v>50000</v>
      </c>
      <c r="R823" s="98">
        <f t="shared" si="1516"/>
        <v>50000</v>
      </c>
      <c r="S823" s="98">
        <f t="shared" ref="S823:U823" si="1547">S1090</f>
        <v>0</v>
      </c>
      <c r="T823" s="98">
        <f t="shared" si="1547"/>
        <v>0</v>
      </c>
      <c r="U823" s="98">
        <f t="shared" si="1547"/>
        <v>0</v>
      </c>
      <c r="V823" s="98">
        <f t="shared" si="1534"/>
        <v>50000</v>
      </c>
      <c r="W823" s="98">
        <f t="shared" si="1535"/>
        <v>50000</v>
      </c>
      <c r="X823" s="98">
        <f t="shared" si="1536"/>
        <v>50000</v>
      </c>
      <c r="Y823" s="98">
        <f t="shared" ref="Y823:AA823" si="1548">Y1090</f>
        <v>0</v>
      </c>
      <c r="Z823" s="98">
        <f t="shared" si="1548"/>
        <v>0</v>
      </c>
      <c r="AA823" s="98">
        <f t="shared" si="1548"/>
        <v>0</v>
      </c>
      <c r="AB823" s="98">
        <f t="shared" si="1538"/>
        <v>50000</v>
      </c>
      <c r="AC823" s="98">
        <f t="shared" si="1539"/>
        <v>50000</v>
      </c>
      <c r="AD823" s="98">
        <f t="shared" si="1540"/>
        <v>50000</v>
      </c>
    </row>
    <row r="824" spans="1:30" s="269" customFormat="1">
      <c r="A824" s="290" t="s">
        <v>81</v>
      </c>
      <c r="B824" s="287" t="s">
        <v>303</v>
      </c>
      <c r="C824" s="267" t="s">
        <v>30</v>
      </c>
      <c r="D824" s="267" t="s">
        <v>16</v>
      </c>
      <c r="E824" s="267" t="s">
        <v>80</v>
      </c>
      <c r="F824" s="267" t="s">
        <v>68</v>
      </c>
      <c r="G824" s="267" t="s">
        <v>140</v>
      </c>
      <c r="H824" s="267" t="s">
        <v>141</v>
      </c>
      <c r="I824" s="298"/>
      <c r="J824" s="272">
        <f>J825+J828</f>
        <v>2552650.5499999998</v>
      </c>
      <c r="K824" s="272">
        <f t="shared" ref="K824" si="1549">K825+K828</f>
        <v>2589290.0700000003</v>
      </c>
      <c r="L824" s="272">
        <f t="shared" ref="L824:O824" si="1550">L825+L828</f>
        <v>2643302.87</v>
      </c>
      <c r="M824" s="272">
        <f t="shared" si="1550"/>
        <v>-724.42</v>
      </c>
      <c r="N824" s="272">
        <f t="shared" si="1550"/>
        <v>-35316.28</v>
      </c>
      <c r="O824" s="272">
        <f t="shared" si="1550"/>
        <v>-87200.13</v>
      </c>
      <c r="P824" s="272">
        <f t="shared" si="1514"/>
        <v>2551926.13</v>
      </c>
      <c r="Q824" s="272">
        <f t="shared" si="1515"/>
        <v>2553973.7900000005</v>
      </c>
      <c r="R824" s="272">
        <f t="shared" si="1516"/>
        <v>2556102.7400000002</v>
      </c>
      <c r="S824" s="272">
        <f t="shared" ref="S824:U824" si="1551">S825+S828</f>
        <v>0</v>
      </c>
      <c r="T824" s="272">
        <f t="shared" si="1551"/>
        <v>0</v>
      </c>
      <c r="U824" s="272">
        <f t="shared" si="1551"/>
        <v>0</v>
      </c>
      <c r="V824" s="272">
        <f t="shared" si="1534"/>
        <v>2551926.13</v>
      </c>
      <c r="W824" s="272">
        <f t="shared" si="1535"/>
        <v>2553973.7900000005</v>
      </c>
      <c r="X824" s="272">
        <f t="shared" si="1536"/>
        <v>2556102.7400000002</v>
      </c>
      <c r="Y824" s="272">
        <f t="shared" ref="Y824:AA824" si="1552">Y825+Y828</f>
        <v>0</v>
      </c>
      <c r="Z824" s="272">
        <f t="shared" si="1552"/>
        <v>0</v>
      </c>
      <c r="AA824" s="272">
        <f t="shared" si="1552"/>
        <v>0</v>
      </c>
      <c r="AB824" s="272">
        <f t="shared" si="1538"/>
        <v>2551926.13</v>
      </c>
      <c r="AC824" s="272">
        <f t="shared" si="1539"/>
        <v>2553973.7900000005</v>
      </c>
      <c r="AD824" s="272">
        <f t="shared" si="1540"/>
        <v>2556102.7400000002</v>
      </c>
    </row>
    <row r="825" spans="1:30" s="269" customFormat="1" ht="52.8">
      <c r="A825" s="286" t="s">
        <v>396</v>
      </c>
      <c r="B825" s="287" t="s">
        <v>303</v>
      </c>
      <c r="C825" s="267" t="s">
        <v>30</v>
      </c>
      <c r="D825" s="267" t="s">
        <v>16</v>
      </c>
      <c r="E825" s="267" t="s">
        <v>80</v>
      </c>
      <c r="F825" s="267" t="s">
        <v>68</v>
      </c>
      <c r="G825" s="267" t="s">
        <v>140</v>
      </c>
      <c r="H825" s="267" t="s">
        <v>395</v>
      </c>
      <c r="I825" s="298"/>
      <c r="J825" s="272">
        <f>J826</f>
        <v>293746.03000000003</v>
      </c>
      <c r="K825" s="272">
        <f t="shared" ref="K825:K826" si="1553">K826</f>
        <v>293746.03000000003</v>
      </c>
      <c r="L825" s="272">
        <f t="shared" ref="L825:O826" si="1554">L826</f>
        <v>293746.03000000003</v>
      </c>
      <c r="M825" s="272">
        <f t="shared" si="1554"/>
        <v>0</v>
      </c>
      <c r="N825" s="272">
        <f t="shared" si="1554"/>
        <v>0</v>
      </c>
      <c r="O825" s="272">
        <f t="shared" si="1554"/>
        <v>0</v>
      </c>
      <c r="P825" s="272">
        <f t="shared" si="1514"/>
        <v>293746.03000000003</v>
      </c>
      <c r="Q825" s="272">
        <f t="shared" si="1515"/>
        <v>293746.03000000003</v>
      </c>
      <c r="R825" s="272">
        <f t="shared" si="1516"/>
        <v>293746.03000000003</v>
      </c>
      <c r="S825" s="272">
        <f t="shared" ref="S825:U826" si="1555">S826</f>
        <v>0</v>
      </c>
      <c r="T825" s="272">
        <f t="shared" si="1555"/>
        <v>0</v>
      </c>
      <c r="U825" s="272">
        <f t="shared" si="1555"/>
        <v>0</v>
      </c>
      <c r="V825" s="272">
        <f t="shared" si="1534"/>
        <v>293746.03000000003</v>
      </c>
      <c r="W825" s="272">
        <f t="shared" si="1535"/>
        <v>293746.03000000003</v>
      </c>
      <c r="X825" s="272">
        <f t="shared" si="1536"/>
        <v>293746.03000000003</v>
      </c>
      <c r="Y825" s="272">
        <f t="shared" ref="Y825:AA826" si="1556">Y826</f>
        <v>0</v>
      </c>
      <c r="Z825" s="272">
        <f t="shared" si="1556"/>
        <v>0</v>
      </c>
      <c r="AA825" s="272">
        <f t="shared" si="1556"/>
        <v>0</v>
      </c>
      <c r="AB825" s="272">
        <f t="shared" si="1538"/>
        <v>293746.03000000003</v>
      </c>
      <c r="AC825" s="272">
        <f t="shared" si="1539"/>
        <v>293746.03000000003</v>
      </c>
      <c r="AD825" s="272">
        <f t="shared" si="1540"/>
        <v>293746.03000000003</v>
      </c>
    </row>
    <row r="826" spans="1:30" s="269" customFormat="1" ht="26.4">
      <c r="A826" s="294" t="s">
        <v>387</v>
      </c>
      <c r="B826" s="287" t="s">
        <v>303</v>
      </c>
      <c r="C826" s="267" t="s">
        <v>30</v>
      </c>
      <c r="D826" s="267" t="s">
        <v>16</v>
      </c>
      <c r="E826" s="267" t="s">
        <v>80</v>
      </c>
      <c r="F826" s="267" t="s">
        <v>68</v>
      </c>
      <c r="G826" s="267" t="s">
        <v>140</v>
      </c>
      <c r="H826" s="267" t="s">
        <v>395</v>
      </c>
      <c r="I826" s="299" t="s">
        <v>385</v>
      </c>
      <c r="J826" s="272">
        <f>J827</f>
        <v>293746.03000000003</v>
      </c>
      <c r="K826" s="272">
        <f t="shared" si="1553"/>
        <v>293746.03000000003</v>
      </c>
      <c r="L826" s="272">
        <f t="shared" si="1554"/>
        <v>293746.03000000003</v>
      </c>
      <c r="M826" s="272">
        <f t="shared" si="1554"/>
        <v>0</v>
      </c>
      <c r="N826" s="272">
        <f t="shared" si="1554"/>
        <v>0</v>
      </c>
      <c r="O826" s="272">
        <f t="shared" si="1554"/>
        <v>0</v>
      </c>
      <c r="P826" s="272">
        <f t="shared" si="1514"/>
        <v>293746.03000000003</v>
      </c>
      <c r="Q826" s="272">
        <f t="shared" si="1515"/>
        <v>293746.03000000003</v>
      </c>
      <c r="R826" s="272">
        <f t="shared" si="1516"/>
        <v>293746.03000000003</v>
      </c>
      <c r="S826" s="272">
        <f t="shared" si="1555"/>
        <v>0</v>
      </c>
      <c r="T826" s="272">
        <f t="shared" si="1555"/>
        <v>0</v>
      </c>
      <c r="U826" s="272">
        <f t="shared" si="1555"/>
        <v>0</v>
      </c>
      <c r="V826" s="272">
        <f t="shared" si="1534"/>
        <v>293746.03000000003</v>
      </c>
      <c r="W826" s="272">
        <f t="shared" si="1535"/>
        <v>293746.03000000003</v>
      </c>
      <c r="X826" s="272">
        <f t="shared" si="1536"/>
        <v>293746.03000000003</v>
      </c>
      <c r="Y826" s="272">
        <f t="shared" si="1556"/>
        <v>0</v>
      </c>
      <c r="Z826" s="272">
        <f t="shared" si="1556"/>
        <v>0</v>
      </c>
      <c r="AA826" s="272">
        <f t="shared" si="1556"/>
        <v>0</v>
      </c>
      <c r="AB826" s="272">
        <f t="shared" si="1538"/>
        <v>293746.03000000003</v>
      </c>
      <c r="AC826" s="272">
        <f t="shared" si="1539"/>
        <v>293746.03000000003</v>
      </c>
      <c r="AD826" s="272">
        <f t="shared" si="1540"/>
        <v>293746.03000000003</v>
      </c>
    </row>
    <row r="827" spans="1:30" s="269" customFormat="1">
      <c r="A827" s="286" t="s">
        <v>388</v>
      </c>
      <c r="B827" s="287" t="s">
        <v>303</v>
      </c>
      <c r="C827" s="267" t="s">
        <v>30</v>
      </c>
      <c r="D827" s="267" t="s">
        <v>16</v>
      </c>
      <c r="E827" s="267" t="s">
        <v>80</v>
      </c>
      <c r="F827" s="267" t="s">
        <v>68</v>
      </c>
      <c r="G827" s="267" t="s">
        <v>140</v>
      </c>
      <c r="H827" s="267" t="s">
        <v>395</v>
      </c>
      <c r="I827" s="299" t="s">
        <v>386</v>
      </c>
      <c r="J827" s="272">
        <f>J1094</f>
        <v>293746.03000000003</v>
      </c>
      <c r="K827" s="272">
        <f t="shared" ref="K827:L827" si="1557">K1094</f>
        <v>293746.03000000003</v>
      </c>
      <c r="L827" s="272">
        <f t="shared" si="1557"/>
        <v>293746.03000000003</v>
      </c>
      <c r="M827" s="272">
        <f t="shared" ref="M827:O827" si="1558">M1094</f>
        <v>0</v>
      </c>
      <c r="N827" s="272">
        <f t="shared" si="1558"/>
        <v>0</v>
      </c>
      <c r="O827" s="272">
        <f t="shared" si="1558"/>
        <v>0</v>
      </c>
      <c r="P827" s="272">
        <f t="shared" si="1514"/>
        <v>293746.03000000003</v>
      </c>
      <c r="Q827" s="272">
        <f t="shared" si="1515"/>
        <v>293746.03000000003</v>
      </c>
      <c r="R827" s="272">
        <f t="shared" si="1516"/>
        <v>293746.03000000003</v>
      </c>
      <c r="S827" s="272">
        <f t="shared" ref="S827:U827" si="1559">S1094</f>
        <v>0</v>
      </c>
      <c r="T827" s="272">
        <f t="shared" si="1559"/>
        <v>0</v>
      </c>
      <c r="U827" s="272">
        <f t="shared" si="1559"/>
        <v>0</v>
      </c>
      <c r="V827" s="272">
        <f t="shared" si="1534"/>
        <v>293746.03000000003</v>
      </c>
      <c r="W827" s="272">
        <f t="shared" si="1535"/>
        <v>293746.03000000003</v>
      </c>
      <c r="X827" s="272">
        <f t="shared" si="1536"/>
        <v>293746.03000000003</v>
      </c>
      <c r="Y827" s="272">
        <f t="shared" ref="Y827:AA827" si="1560">Y1094</f>
        <v>0</v>
      </c>
      <c r="Z827" s="272">
        <f t="shared" si="1560"/>
        <v>0</v>
      </c>
      <c r="AA827" s="272">
        <f t="shared" si="1560"/>
        <v>0</v>
      </c>
      <c r="AB827" s="272">
        <f t="shared" si="1538"/>
        <v>293746.03000000003</v>
      </c>
      <c r="AC827" s="272">
        <f t="shared" si="1539"/>
        <v>293746.03000000003</v>
      </c>
      <c r="AD827" s="272">
        <f t="shared" si="1540"/>
        <v>293746.03000000003</v>
      </c>
    </row>
    <row r="828" spans="1:30" s="269" customFormat="1" ht="39.6">
      <c r="A828" s="286" t="s">
        <v>398</v>
      </c>
      <c r="B828" s="287" t="s">
        <v>303</v>
      </c>
      <c r="C828" s="267" t="s">
        <v>30</v>
      </c>
      <c r="D828" s="267" t="s">
        <v>16</v>
      </c>
      <c r="E828" s="267" t="s">
        <v>80</v>
      </c>
      <c r="F828" s="267" t="s">
        <v>68</v>
      </c>
      <c r="G828" s="267" t="s">
        <v>140</v>
      </c>
      <c r="H828" s="267" t="s">
        <v>397</v>
      </c>
      <c r="I828" s="299"/>
      <c r="J828" s="272">
        <f>J829</f>
        <v>2258904.52</v>
      </c>
      <c r="K828" s="272">
        <f t="shared" ref="K828:K829" si="1561">K829</f>
        <v>2295544.04</v>
      </c>
      <c r="L828" s="272">
        <f t="shared" ref="L828:O829" si="1562">L829</f>
        <v>2349556.84</v>
      </c>
      <c r="M828" s="272">
        <f t="shared" si="1562"/>
        <v>-724.42</v>
      </c>
      <c r="N828" s="272">
        <f t="shared" si="1562"/>
        <v>-35316.28</v>
      </c>
      <c r="O828" s="272">
        <f t="shared" si="1562"/>
        <v>-87200.13</v>
      </c>
      <c r="P828" s="272">
        <f t="shared" si="1514"/>
        <v>2258180.1</v>
      </c>
      <c r="Q828" s="272">
        <f t="shared" si="1515"/>
        <v>2260227.7600000002</v>
      </c>
      <c r="R828" s="272">
        <f t="shared" si="1516"/>
        <v>2262356.71</v>
      </c>
      <c r="S828" s="272">
        <f t="shared" ref="S828:U829" si="1563">S829</f>
        <v>0</v>
      </c>
      <c r="T828" s="272">
        <f t="shared" si="1563"/>
        <v>0</v>
      </c>
      <c r="U828" s="272">
        <f t="shared" si="1563"/>
        <v>0</v>
      </c>
      <c r="V828" s="272">
        <f t="shared" si="1534"/>
        <v>2258180.1</v>
      </c>
      <c r="W828" s="272">
        <f t="shared" si="1535"/>
        <v>2260227.7600000002</v>
      </c>
      <c r="X828" s="272">
        <f t="shared" si="1536"/>
        <v>2262356.71</v>
      </c>
      <c r="Y828" s="272">
        <f t="shared" ref="Y828:AA829" si="1564">Y829</f>
        <v>0</v>
      </c>
      <c r="Z828" s="272">
        <f t="shared" si="1564"/>
        <v>0</v>
      </c>
      <c r="AA828" s="272">
        <f t="shared" si="1564"/>
        <v>0</v>
      </c>
      <c r="AB828" s="272">
        <f t="shared" si="1538"/>
        <v>2258180.1</v>
      </c>
      <c r="AC828" s="272">
        <f t="shared" si="1539"/>
        <v>2260227.7600000002</v>
      </c>
      <c r="AD828" s="272">
        <f t="shared" si="1540"/>
        <v>2262356.71</v>
      </c>
    </row>
    <row r="829" spans="1:30" s="269" customFormat="1" ht="26.4">
      <c r="A829" s="294" t="s">
        <v>387</v>
      </c>
      <c r="B829" s="287" t="s">
        <v>303</v>
      </c>
      <c r="C829" s="267" t="s">
        <v>30</v>
      </c>
      <c r="D829" s="267" t="s">
        <v>16</v>
      </c>
      <c r="E829" s="267" t="s">
        <v>80</v>
      </c>
      <c r="F829" s="267" t="s">
        <v>68</v>
      </c>
      <c r="G829" s="267" t="s">
        <v>140</v>
      </c>
      <c r="H829" s="267" t="s">
        <v>397</v>
      </c>
      <c r="I829" s="299" t="s">
        <v>385</v>
      </c>
      <c r="J829" s="272">
        <f>J830</f>
        <v>2258904.52</v>
      </c>
      <c r="K829" s="272">
        <f t="shared" si="1561"/>
        <v>2295544.04</v>
      </c>
      <c r="L829" s="272">
        <f t="shared" si="1562"/>
        <v>2349556.84</v>
      </c>
      <c r="M829" s="272">
        <f t="shared" si="1562"/>
        <v>-724.42</v>
      </c>
      <c r="N829" s="272">
        <f t="shared" si="1562"/>
        <v>-35316.28</v>
      </c>
      <c r="O829" s="272">
        <f t="shared" si="1562"/>
        <v>-87200.13</v>
      </c>
      <c r="P829" s="272">
        <f t="shared" si="1514"/>
        <v>2258180.1</v>
      </c>
      <c r="Q829" s="272">
        <f t="shared" si="1515"/>
        <v>2260227.7600000002</v>
      </c>
      <c r="R829" s="272">
        <f t="shared" si="1516"/>
        <v>2262356.71</v>
      </c>
      <c r="S829" s="272">
        <f t="shared" si="1563"/>
        <v>0</v>
      </c>
      <c r="T829" s="272">
        <f t="shared" si="1563"/>
        <v>0</v>
      </c>
      <c r="U829" s="272">
        <f t="shared" si="1563"/>
        <v>0</v>
      </c>
      <c r="V829" s="272">
        <f t="shared" si="1534"/>
        <v>2258180.1</v>
      </c>
      <c r="W829" s="272">
        <f t="shared" si="1535"/>
        <v>2260227.7600000002</v>
      </c>
      <c r="X829" s="272">
        <f t="shared" si="1536"/>
        <v>2262356.71</v>
      </c>
      <c r="Y829" s="272">
        <f t="shared" si="1564"/>
        <v>0</v>
      </c>
      <c r="Z829" s="272">
        <f t="shared" si="1564"/>
        <v>0</v>
      </c>
      <c r="AA829" s="272">
        <f t="shared" si="1564"/>
        <v>0</v>
      </c>
      <c r="AB829" s="272">
        <f t="shared" si="1538"/>
        <v>2258180.1</v>
      </c>
      <c r="AC829" s="272">
        <f t="shared" si="1539"/>
        <v>2260227.7600000002</v>
      </c>
      <c r="AD829" s="272">
        <f t="shared" si="1540"/>
        <v>2262356.71</v>
      </c>
    </row>
    <row r="830" spans="1:30" s="269" customFormat="1">
      <c r="A830" s="286" t="s">
        <v>388</v>
      </c>
      <c r="B830" s="287" t="s">
        <v>303</v>
      </c>
      <c r="C830" s="267" t="s">
        <v>30</v>
      </c>
      <c r="D830" s="267" t="s">
        <v>16</v>
      </c>
      <c r="E830" s="267" t="s">
        <v>80</v>
      </c>
      <c r="F830" s="267" t="s">
        <v>68</v>
      </c>
      <c r="G830" s="267" t="s">
        <v>140</v>
      </c>
      <c r="H830" s="267" t="s">
        <v>397</v>
      </c>
      <c r="I830" s="299" t="s">
        <v>386</v>
      </c>
      <c r="J830" s="272">
        <f>J1097</f>
        <v>2258904.52</v>
      </c>
      <c r="K830" s="272">
        <f t="shared" ref="K830:L830" si="1565">K1097</f>
        <v>2295544.04</v>
      </c>
      <c r="L830" s="272">
        <f t="shared" si="1565"/>
        <v>2349556.84</v>
      </c>
      <c r="M830" s="272">
        <f t="shared" ref="M830:O830" si="1566">M1097</f>
        <v>-724.42</v>
      </c>
      <c r="N830" s="272">
        <f t="shared" si="1566"/>
        <v>-35316.28</v>
      </c>
      <c r="O830" s="272">
        <f t="shared" si="1566"/>
        <v>-87200.13</v>
      </c>
      <c r="P830" s="272">
        <f t="shared" si="1514"/>
        <v>2258180.1</v>
      </c>
      <c r="Q830" s="272">
        <f t="shared" si="1515"/>
        <v>2260227.7600000002</v>
      </c>
      <c r="R830" s="272">
        <f t="shared" si="1516"/>
        <v>2262356.71</v>
      </c>
      <c r="S830" s="272">
        <f t="shared" ref="S830:U830" si="1567">S1097</f>
        <v>0</v>
      </c>
      <c r="T830" s="272">
        <f t="shared" si="1567"/>
        <v>0</v>
      </c>
      <c r="U830" s="272">
        <f t="shared" si="1567"/>
        <v>0</v>
      </c>
      <c r="V830" s="272">
        <f t="shared" si="1534"/>
        <v>2258180.1</v>
      </c>
      <c r="W830" s="272">
        <f t="shared" si="1535"/>
        <v>2260227.7600000002</v>
      </c>
      <c r="X830" s="272">
        <f t="shared" si="1536"/>
        <v>2262356.71</v>
      </c>
      <c r="Y830" s="272">
        <f t="shared" ref="Y830:AA830" si="1568">Y1097</f>
        <v>0</v>
      </c>
      <c r="Z830" s="272">
        <f t="shared" si="1568"/>
        <v>0</v>
      </c>
      <c r="AA830" s="272">
        <f t="shared" si="1568"/>
        <v>0</v>
      </c>
      <c r="AB830" s="272">
        <f t="shared" si="1538"/>
        <v>2258180.1</v>
      </c>
      <c r="AC830" s="272">
        <f t="shared" si="1539"/>
        <v>2260227.7600000002</v>
      </c>
      <c r="AD830" s="272">
        <f t="shared" si="1540"/>
        <v>2262356.71</v>
      </c>
    </row>
    <row r="831" spans="1:30">
      <c r="A831" s="168"/>
      <c r="B831" s="10"/>
      <c r="C831" s="1"/>
      <c r="D831" s="1"/>
      <c r="E831" s="1"/>
      <c r="F831" s="1"/>
      <c r="G831" s="1"/>
      <c r="H831" s="1"/>
      <c r="I831" s="17"/>
      <c r="J831" s="98"/>
      <c r="K831" s="98"/>
      <c r="L831" s="98"/>
      <c r="M831" s="98"/>
      <c r="N831" s="98"/>
      <c r="O831" s="98"/>
      <c r="P831" s="98"/>
      <c r="Q831" s="98"/>
      <c r="R831" s="98"/>
      <c r="S831" s="98"/>
      <c r="T831" s="98"/>
      <c r="U831" s="98"/>
      <c r="V831" s="98"/>
      <c r="W831" s="98"/>
      <c r="X831" s="98"/>
      <c r="Y831" s="98"/>
      <c r="Z831" s="98"/>
      <c r="AA831" s="98"/>
      <c r="AB831" s="98"/>
      <c r="AC831" s="98"/>
      <c r="AD831" s="98"/>
    </row>
    <row r="832" spans="1:30" ht="15" customHeight="1">
      <c r="A832" s="167" t="s">
        <v>110</v>
      </c>
      <c r="B832" s="28" t="s">
        <v>303</v>
      </c>
      <c r="C832" s="28" t="s">
        <v>48</v>
      </c>
      <c r="D832" s="28"/>
      <c r="E832" s="28"/>
      <c r="F832" s="28"/>
      <c r="G832" s="28"/>
      <c r="H832" s="28"/>
      <c r="I832" s="31"/>
      <c r="J832" s="96">
        <f t="shared" ref="J832:J837" si="1569">J833</f>
        <v>9600</v>
      </c>
      <c r="K832" s="96">
        <f t="shared" ref="K832:O835" si="1570">K833</f>
        <v>6400</v>
      </c>
      <c r="L832" s="96">
        <f t="shared" si="1570"/>
        <v>6800</v>
      </c>
      <c r="M832" s="96">
        <f t="shared" si="1570"/>
        <v>0</v>
      </c>
      <c r="N832" s="96">
        <f t="shared" si="1570"/>
        <v>0</v>
      </c>
      <c r="O832" s="96">
        <f t="shared" si="1570"/>
        <v>0</v>
      </c>
      <c r="P832" s="96">
        <f t="shared" si="1514"/>
        <v>9600</v>
      </c>
      <c r="Q832" s="96">
        <f t="shared" si="1515"/>
        <v>6400</v>
      </c>
      <c r="R832" s="96">
        <f t="shared" si="1516"/>
        <v>6800</v>
      </c>
      <c r="S832" s="96">
        <f t="shared" ref="S832:U837" si="1571">S833</f>
        <v>0</v>
      </c>
      <c r="T832" s="96">
        <f t="shared" si="1571"/>
        <v>0</v>
      </c>
      <c r="U832" s="96">
        <f t="shared" si="1571"/>
        <v>0</v>
      </c>
      <c r="V832" s="96">
        <f t="shared" ref="V832:V863" si="1572">P832+S832</f>
        <v>9600</v>
      </c>
      <c r="W832" s="96">
        <f t="shared" ref="W832:W863" si="1573">Q832+T832</f>
        <v>6400</v>
      </c>
      <c r="X832" s="96">
        <f t="shared" ref="X832:X863" si="1574">R832+U832</f>
        <v>6800</v>
      </c>
      <c r="Y832" s="96">
        <f t="shared" ref="Y832:AA837" si="1575">Y833</f>
        <v>0</v>
      </c>
      <c r="Z832" s="96">
        <f t="shared" si="1575"/>
        <v>0</v>
      </c>
      <c r="AA832" s="96">
        <f t="shared" si="1575"/>
        <v>0</v>
      </c>
      <c r="AB832" s="96">
        <f t="shared" ref="AB832:AB897" si="1576">V832+Y832</f>
        <v>9600</v>
      </c>
      <c r="AC832" s="96">
        <f t="shared" ref="AC832:AC897" si="1577">W832+Z832</f>
        <v>6400</v>
      </c>
      <c r="AD832" s="96">
        <f t="shared" ref="AD832:AD897" si="1578">X832+AA832</f>
        <v>6800</v>
      </c>
    </row>
    <row r="833" spans="1:30">
      <c r="A833" s="191" t="s">
        <v>223</v>
      </c>
      <c r="B833" s="15" t="s">
        <v>303</v>
      </c>
      <c r="C833" s="15" t="s">
        <v>48</v>
      </c>
      <c r="D833" s="15" t="s">
        <v>20</v>
      </c>
      <c r="E833" s="15"/>
      <c r="F833" s="15"/>
      <c r="G833" s="15"/>
      <c r="H833" s="15"/>
      <c r="I833" s="25"/>
      <c r="J833" s="97">
        <f t="shared" si="1569"/>
        <v>9600</v>
      </c>
      <c r="K833" s="97">
        <f t="shared" si="1570"/>
        <v>6400</v>
      </c>
      <c r="L833" s="97">
        <f t="shared" si="1570"/>
        <v>6800</v>
      </c>
      <c r="M833" s="97">
        <f t="shared" si="1570"/>
        <v>0</v>
      </c>
      <c r="N833" s="97">
        <f t="shared" si="1570"/>
        <v>0</v>
      </c>
      <c r="O833" s="97">
        <f t="shared" si="1570"/>
        <v>0</v>
      </c>
      <c r="P833" s="97">
        <f t="shared" si="1514"/>
        <v>9600</v>
      </c>
      <c r="Q833" s="97">
        <f t="shared" si="1515"/>
        <v>6400</v>
      </c>
      <c r="R833" s="97">
        <f t="shared" si="1516"/>
        <v>6800</v>
      </c>
      <c r="S833" s="97">
        <f t="shared" si="1571"/>
        <v>0</v>
      </c>
      <c r="T833" s="97">
        <f t="shared" si="1571"/>
        <v>0</v>
      </c>
      <c r="U833" s="97">
        <f t="shared" si="1571"/>
        <v>0</v>
      </c>
      <c r="V833" s="97">
        <f t="shared" si="1572"/>
        <v>9600</v>
      </c>
      <c r="W833" s="97">
        <f t="shared" si="1573"/>
        <v>6400</v>
      </c>
      <c r="X833" s="97">
        <f t="shared" si="1574"/>
        <v>6800</v>
      </c>
      <c r="Y833" s="97">
        <f t="shared" si="1575"/>
        <v>0</v>
      </c>
      <c r="Z833" s="97">
        <f t="shared" si="1575"/>
        <v>0</v>
      </c>
      <c r="AA833" s="97">
        <f t="shared" si="1575"/>
        <v>0</v>
      </c>
      <c r="AB833" s="97">
        <f t="shared" si="1576"/>
        <v>9600</v>
      </c>
      <c r="AC833" s="97">
        <f t="shared" si="1577"/>
        <v>6400</v>
      </c>
      <c r="AD833" s="97">
        <f t="shared" si="1578"/>
        <v>6800</v>
      </c>
    </row>
    <row r="834" spans="1:30" ht="39.6">
      <c r="A834" s="279" t="s">
        <v>352</v>
      </c>
      <c r="B834" s="10" t="s">
        <v>303</v>
      </c>
      <c r="C834" s="34" t="s">
        <v>48</v>
      </c>
      <c r="D834" s="34" t="s">
        <v>20</v>
      </c>
      <c r="E834" s="34" t="s">
        <v>19</v>
      </c>
      <c r="F834" s="34" t="s">
        <v>68</v>
      </c>
      <c r="G834" s="34" t="s">
        <v>140</v>
      </c>
      <c r="H834" s="34" t="s">
        <v>141</v>
      </c>
      <c r="I834" s="35"/>
      <c r="J834" s="78">
        <f t="shared" si="1569"/>
        <v>9600</v>
      </c>
      <c r="K834" s="78">
        <f t="shared" si="1570"/>
        <v>6400</v>
      </c>
      <c r="L834" s="78">
        <f t="shared" si="1570"/>
        <v>6800</v>
      </c>
      <c r="M834" s="78">
        <f t="shared" si="1570"/>
        <v>0</v>
      </c>
      <c r="N834" s="78">
        <f t="shared" si="1570"/>
        <v>0</v>
      </c>
      <c r="O834" s="78">
        <f t="shared" si="1570"/>
        <v>0</v>
      </c>
      <c r="P834" s="78">
        <f t="shared" si="1514"/>
        <v>9600</v>
      </c>
      <c r="Q834" s="78">
        <f t="shared" si="1515"/>
        <v>6400</v>
      </c>
      <c r="R834" s="78">
        <f t="shared" si="1516"/>
        <v>6800</v>
      </c>
      <c r="S834" s="78">
        <f t="shared" si="1571"/>
        <v>0</v>
      </c>
      <c r="T834" s="78">
        <f t="shared" si="1571"/>
        <v>0</v>
      </c>
      <c r="U834" s="78">
        <f t="shared" si="1571"/>
        <v>0</v>
      </c>
      <c r="V834" s="78">
        <f t="shared" si="1572"/>
        <v>9600</v>
      </c>
      <c r="W834" s="78">
        <f t="shared" si="1573"/>
        <v>6400</v>
      </c>
      <c r="X834" s="78">
        <f t="shared" si="1574"/>
        <v>6800</v>
      </c>
      <c r="Y834" s="78">
        <f t="shared" si="1575"/>
        <v>0</v>
      </c>
      <c r="Z834" s="78">
        <f t="shared" si="1575"/>
        <v>0</v>
      </c>
      <c r="AA834" s="78">
        <f t="shared" si="1575"/>
        <v>0</v>
      </c>
      <c r="AB834" s="78">
        <f t="shared" si="1576"/>
        <v>9600</v>
      </c>
      <c r="AC834" s="78">
        <f t="shared" si="1577"/>
        <v>6400</v>
      </c>
      <c r="AD834" s="78">
        <f t="shared" si="1578"/>
        <v>6800</v>
      </c>
    </row>
    <row r="835" spans="1:30" ht="26.4">
      <c r="A835" s="193" t="s">
        <v>237</v>
      </c>
      <c r="B835" s="10" t="s">
        <v>303</v>
      </c>
      <c r="C835" s="34" t="s">
        <v>48</v>
      </c>
      <c r="D835" s="34" t="s">
        <v>20</v>
      </c>
      <c r="E835" s="34" t="s">
        <v>19</v>
      </c>
      <c r="F835" s="34" t="s">
        <v>126</v>
      </c>
      <c r="G835" s="34" t="s">
        <v>140</v>
      </c>
      <c r="H835" s="34" t="s">
        <v>141</v>
      </c>
      <c r="I835" s="35"/>
      <c r="J835" s="78">
        <f t="shared" si="1569"/>
        <v>9600</v>
      </c>
      <c r="K835" s="78">
        <f t="shared" si="1570"/>
        <v>6400</v>
      </c>
      <c r="L835" s="78">
        <f t="shared" si="1570"/>
        <v>6800</v>
      </c>
      <c r="M835" s="78">
        <f t="shared" si="1570"/>
        <v>0</v>
      </c>
      <c r="N835" s="78">
        <f t="shared" si="1570"/>
        <v>0</v>
      </c>
      <c r="O835" s="78">
        <f t="shared" si="1570"/>
        <v>0</v>
      </c>
      <c r="P835" s="78">
        <f t="shared" si="1514"/>
        <v>9600</v>
      </c>
      <c r="Q835" s="78">
        <f t="shared" si="1515"/>
        <v>6400</v>
      </c>
      <c r="R835" s="78">
        <f t="shared" si="1516"/>
        <v>6800</v>
      </c>
      <c r="S835" s="78">
        <f t="shared" si="1571"/>
        <v>0</v>
      </c>
      <c r="T835" s="78">
        <f t="shared" si="1571"/>
        <v>0</v>
      </c>
      <c r="U835" s="78">
        <f t="shared" si="1571"/>
        <v>0</v>
      </c>
      <c r="V835" s="78">
        <f t="shared" si="1572"/>
        <v>9600</v>
      </c>
      <c r="W835" s="78">
        <f t="shared" si="1573"/>
        <v>6400</v>
      </c>
      <c r="X835" s="78">
        <f t="shared" si="1574"/>
        <v>6800</v>
      </c>
      <c r="Y835" s="78">
        <f t="shared" si="1575"/>
        <v>0</v>
      </c>
      <c r="Z835" s="78">
        <f t="shared" si="1575"/>
        <v>0</v>
      </c>
      <c r="AA835" s="78">
        <f t="shared" si="1575"/>
        <v>0</v>
      </c>
      <c r="AB835" s="78">
        <f t="shared" si="1576"/>
        <v>9600</v>
      </c>
      <c r="AC835" s="78">
        <f t="shared" si="1577"/>
        <v>6400</v>
      </c>
      <c r="AD835" s="78">
        <f t="shared" si="1578"/>
        <v>6800</v>
      </c>
    </row>
    <row r="836" spans="1:30">
      <c r="A836" s="9" t="s">
        <v>107</v>
      </c>
      <c r="B836" s="10" t="s">
        <v>303</v>
      </c>
      <c r="C836" s="34" t="s">
        <v>48</v>
      </c>
      <c r="D836" s="34" t="s">
        <v>20</v>
      </c>
      <c r="E836" s="34" t="s">
        <v>19</v>
      </c>
      <c r="F836" s="34" t="s">
        <v>126</v>
      </c>
      <c r="G836" s="34" t="s">
        <v>140</v>
      </c>
      <c r="H836" s="34" t="s">
        <v>170</v>
      </c>
      <c r="I836" s="35"/>
      <c r="J836" s="78">
        <f t="shared" si="1569"/>
        <v>9600</v>
      </c>
      <c r="K836" s="78">
        <f t="shared" ref="K836:O837" si="1579">K837</f>
        <v>6400</v>
      </c>
      <c r="L836" s="78">
        <f t="shared" si="1579"/>
        <v>6800</v>
      </c>
      <c r="M836" s="78">
        <f t="shared" si="1579"/>
        <v>0</v>
      </c>
      <c r="N836" s="78">
        <f t="shared" si="1579"/>
        <v>0</v>
      </c>
      <c r="O836" s="78">
        <f t="shared" si="1579"/>
        <v>0</v>
      </c>
      <c r="P836" s="78">
        <f t="shared" si="1514"/>
        <v>9600</v>
      </c>
      <c r="Q836" s="78">
        <f t="shared" si="1515"/>
        <v>6400</v>
      </c>
      <c r="R836" s="78">
        <f t="shared" si="1516"/>
        <v>6800</v>
      </c>
      <c r="S836" s="78">
        <f t="shared" si="1571"/>
        <v>0</v>
      </c>
      <c r="T836" s="78">
        <f t="shared" si="1571"/>
        <v>0</v>
      </c>
      <c r="U836" s="78">
        <f t="shared" si="1571"/>
        <v>0</v>
      </c>
      <c r="V836" s="78">
        <f t="shared" si="1572"/>
        <v>9600</v>
      </c>
      <c r="W836" s="78">
        <f t="shared" si="1573"/>
        <v>6400</v>
      </c>
      <c r="X836" s="78">
        <f t="shared" si="1574"/>
        <v>6800</v>
      </c>
      <c r="Y836" s="78">
        <f t="shared" si="1575"/>
        <v>0</v>
      </c>
      <c r="Z836" s="78">
        <f t="shared" si="1575"/>
        <v>0</v>
      </c>
      <c r="AA836" s="78">
        <f t="shared" si="1575"/>
        <v>0</v>
      </c>
      <c r="AB836" s="78">
        <f t="shared" si="1576"/>
        <v>9600</v>
      </c>
      <c r="AC836" s="78">
        <f t="shared" si="1577"/>
        <v>6400</v>
      </c>
      <c r="AD836" s="78">
        <f t="shared" si="1578"/>
        <v>6800</v>
      </c>
    </row>
    <row r="837" spans="1:30">
      <c r="A837" s="9" t="s">
        <v>110</v>
      </c>
      <c r="B837" s="10" t="s">
        <v>303</v>
      </c>
      <c r="C837" s="34" t="s">
        <v>48</v>
      </c>
      <c r="D837" s="34" t="s">
        <v>20</v>
      </c>
      <c r="E837" s="34" t="s">
        <v>19</v>
      </c>
      <c r="F837" s="34" t="s">
        <v>126</v>
      </c>
      <c r="G837" s="34" t="s">
        <v>140</v>
      </c>
      <c r="H837" s="34" t="s">
        <v>170</v>
      </c>
      <c r="I837" s="35" t="s">
        <v>108</v>
      </c>
      <c r="J837" s="78">
        <f t="shared" si="1569"/>
        <v>9600</v>
      </c>
      <c r="K837" s="78">
        <f t="shared" si="1579"/>
        <v>6400</v>
      </c>
      <c r="L837" s="78">
        <f t="shared" si="1579"/>
        <v>6800</v>
      </c>
      <c r="M837" s="78">
        <f t="shared" si="1579"/>
        <v>0</v>
      </c>
      <c r="N837" s="78">
        <f t="shared" si="1579"/>
        <v>0</v>
      </c>
      <c r="O837" s="78">
        <f t="shared" si="1579"/>
        <v>0</v>
      </c>
      <c r="P837" s="78">
        <f t="shared" si="1514"/>
        <v>9600</v>
      </c>
      <c r="Q837" s="78">
        <f t="shared" si="1515"/>
        <v>6400</v>
      </c>
      <c r="R837" s="78">
        <f t="shared" si="1516"/>
        <v>6800</v>
      </c>
      <c r="S837" s="78">
        <f t="shared" si="1571"/>
        <v>0</v>
      </c>
      <c r="T837" s="78">
        <f t="shared" si="1571"/>
        <v>0</v>
      </c>
      <c r="U837" s="78">
        <f t="shared" si="1571"/>
        <v>0</v>
      </c>
      <c r="V837" s="78">
        <f t="shared" si="1572"/>
        <v>9600</v>
      </c>
      <c r="W837" s="78">
        <f t="shared" si="1573"/>
        <v>6400</v>
      </c>
      <c r="X837" s="78">
        <f t="shared" si="1574"/>
        <v>6800</v>
      </c>
      <c r="Y837" s="78">
        <f t="shared" si="1575"/>
        <v>0</v>
      </c>
      <c r="Z837" s="78">
        <f t="shared" si="1575"/>
        <v>0</v>
      </c>
      <c r="AA837" s="78">
        <f t="shared" si="1575"/>
        <v>0</v>
      </c>
      <c r="AB837" s="78">
        <f t="shared" si="1576"/>
        <v>9600</v>
      </c>
      <c r="AC837" s="78">
        <f t="shared" si="1577"/>
        <v>6400</v>
      </c>
      <c r="AD837" s="78">
        <f t="shared" si="1578"/>
        <v>6800</v>
      </c>
    </row>
    <row r="838" spans="1:30">
      <c r="A838" s="9" t="s">
        <v>107</v>
      </c>
      <c r="B838" s="10" t="s">
        <v>303</v>
      </c>
      <c r="C838" s="34" t="s">
        <v>48</v>
      </c>
      <c r="D838" s="34" t="s">
        <v>20</v>
      </c>
      <c r="E838" s="34" t="s">
        <v>19</v>
      </c>
      <c r="F838" s="34" t="s">
        <v>126</v>
      </c>
      <c r="G838" s="34" t="s">
        <v>140</v>
      </c>
      <c r="H838" s="1" t="s">
        <v>170</v>
      </c>
      <c r="I838" s="35" t="s">
        <v>109</v>
      </c>
      <c r="J838" s="78">
        <f>J1104</f>
        <v>9600</v>
      </c>
      <c r="K838" s="78">
        <f t="shared" ref="K838:L838" si="1580">K1104</f>
        <v>6400</v>
      </c>
      <c r="L838" s="78">
        <f t="shared" si="1580"/>
        <v>6800</v>
      </c>
      <c r="M838" s="78">
        <f t="shared" ref="M838:O838" si="1581">M1104</f>
        <v>0</v>
      </c>
      <c r="N838" s="78">
        <f t="shared" si="1581"/>
        <v>0</v>
      </c>
      <c r="O838" s="78">
        <f t="shared" si="1581"/>
        <v>0</v>
      </c>
      <c r="P838" s="78">
        <f t="shared" si="1514"/>
        <v>9600</v>
      </c>
      <c r="Q838" s="78">
        <f t="shared" si="1515"/>
        <v>6400</v>
      </c>
      <c r="R838" s="78">
        <f t="shared" si="1516"/>
        <v>6800</v>
      </c>
      <c r="S838" s="78">
        <f t="shared" ref="S838:U838" si="1582">S1104</f>
        <v>0</v>
      </c>
      <c r="T838" s="78">
        <f t="shared" si="1582"/>
        <v>0</v>
      </c>
      <c r="U838" s="78">
        <f t="shared" si="1582"/>
        <v>0</v>
      </c>
      <c r="V838" s="78">
        <f t="shared" si="1572"/>
        <v>9600</v>
      </c>
      <c r="W838" s="78">
        <f t="shared" si="1573"/>
        <v>6400</v>
      </c>
      <c r="X838" s="78">
        <f t="shared" si="1574"/>
        <v>6800</v>
      </c>
      <c r="Y838" s="78">
        <f t="shared" ref="Y838:AA838" si="1583">Y1104</f>
        <v>0</v>
      </c>
      <c r="Z838" s="78">
        <f t="shared" si="1583"/>
        <v>0</v>
      </c>
      <c r="AA838" s="78">
        <f t="shared" si="1583"/>
        <v>0</v>
      </c>
      <c r="AB838" s="78">
        <f t="shared" si="1576"/>
        <v>9600</v>
      </c>
      <c r="AC838" s="78">
        <f t="shared" si="1577"/>
        <v>6400</v>
      </c>
      <c r="AD838" s="78">
        <f t="shared" si="1578"/>
        <v>6800</v>
      </c>
    </row>
    <row r="839" spans="1:30" s="165" customFormat="1" ht="17.399999999999999" hidden="1">
      <c r="A839" s="164" t="s">
        <v>315</v>
      </c>
      <c r="J839" s="166">
        <f>J840+J897+J905+J931+J962+J1036+J1059+J1065+J1098+J1045</f>
        <v>130896562.31999999</v>
      </c>
      <c r="K839" s="166">
        <f>K840+K897+K905+K931+K962+K1036+K1059+K1065+K1098+K1045</f>
        <v>181036324.22999999</v>
      </c>
      <c r="L839" s="166">
        <f>L840+L897+L905+L931+L962+L1036+L1059+L1065+L1098+L1045</f>
        <v>130152855.70000002</v>
      </c>
      <c r="M839" s="166"/>
      <c r="N839" s="166"/>
      <c r="O839" s="166"/>
      <c r="P839" s="166">
        <f t="shared" si="1514"/>
        <v>130896562.31999999</v>
      </c>
      <c r="Q839" s="166">
        <f t="shared" si="1515"/>
        <v>181036324.22999999</v>
      </c>
      <c r="R839" s="166">
        <f t="shared" si="1516"/>
        <v>130152855.70000002</v>
      </c>
      <c r="S839" s="166"/>
      <c r="T839" s="166"/>
      <c r="U839" s="166"/>
      <c r="V839" s="166">
        <f t="shared" si="1572"/>
        <v>130896562.31999999</v>
      </c>
      <c r="W839" s="166">
        <f t="shared" si="1573"/>
        <v>181036324.22999999</v>
      </c>
      <c r="X839" s="166">
        <f t="shared" si="1574"/>
        <v>130152855.70000002</v>
      </c>
      <c r="Y839" s="166"/>
      <c r="Z839" s="166"/>
      <c r="AA839" s="166"/>
      <c r="AB839" s="166">
        <f t="shared" si="1576"/>
        <v>130896562.31999999</v>
      </c>
      <c r="AC839" s="166">
        <f t="shared" si="1577"/>
        <v>181036324.22999999</v>
      </c>
      <c r="AD839" s="166">
        <f t="shared" si="1578"/>
        <v>130152855.70000002</v>
      </c>
    </row>
    <row r="840" spans="1:30" s="202" customFormat="1" ht="15.6" hidden="1">
      <c r="A840" s="198" t="s">
        <v>32</v>
      </c>
      <c r="B840" s="199" t="s">
        <v>303</v>
      </c>
      <c r="C840" s="199" t="s">
        <v>20</v>
      </c>
      <c r="D840" s="200"/>
      <c r="E840" s="200"/>
      <c r="F840" s="200"/>
      <c r="G840" s="200"/>
      <c r="H840" s="200"/>
      <c r="I840" s="200"/>
      <c r="J840" s="201">
        <f>J841+J846+J881+J886</f>
        <v>68071011.769999996</v>
      </c>
      <c r="K840" s="201">
        <f>K841+K846+K881+K886</f>
        <v>67957927.989999995</v>
      </c>
      <c r="L840" s="201">
        <f>L841+L846+L881+L886</f>
        <v>68608116.180000007</v>
      </c>
      <c r="M840" s="201">
        <f t="shared" ref="M840:O840" si="1584">M841+M846+M881+M886</f>
        <v>6574000</v>
      </c>
      <c r="N840" s="201">
        <f t="shared" si="1584"/>
        <v>6074150.0199999996</v>
      </c>
      <c r="O840" s="201">
        <f t="shared" si="1584"/>
        <v>6130051.5199999996</v>
      </c>
      <c r="P840" s="201">
        <f t="shared" si="1514"/>
        <v>74645011.769999996</v>
      </c>
      <c r="Q840" s="201">
        <f t="shared" si="1515"/>
        <v>74032078.00999999</v>
      </c>
      <c r="R840" s="201">
        <f t="shared" si="1516"/>
        <v>74738167.700000003</v>
      </c>
      <c r="S840" s="201">
        <f t="shared" ref="S840:U840" si="1585">S841+S846+S881+S886</f>
        <v>0</v>
      </c>
      <c r="T840" s="201">
        <f t="shared" si="1585"/>
        <v>0</v>
      </c>
      <c r="U840" s="201">
        <f t="shared" si="1585"/>
        <v>0</v>
      </c>
      <c r="V840" s="201">
        <f t="shared" si="1572"/>
        <v>74645011.769999996</v>
      </c>
      <c r="W840" s="201">
        <f t="shared" si="1573"/>
        <v>74032078.00999999</v>
      </c>
      <c r="X840" s="201">
        <f t="shared" si="1574"/>
        <v>74738167.700000003</v>
      </c>
      <c r="Y840" s="201">
        <f t="shared" ref="Y840:AA840" si="1586">Y841+Y846+Y881+Y886</f>
        <v>720000</v>
      </c>
      <c r="Z840" s="201">
        <f t="shared" si="1586"/>
        <v>0</v>
      </c>
      <c r="AA840" s="201">
        <f t="shared" si="1586"/>
        <v>0</v>
      </c>
      <c r="AB840" s="201">
        <f t="shared" si="1576"/>
        <v>75365011.769999996</v>
      </c>
      <c r="AC840" s="201">
        <f t="shared" si="1577"/>
        <v>74032078.00999999</v>
      </c>
      <c r="AD840" s="201">
        <f t="shared" si="1578"/>
        <v>74738167.700000003</v>
      </c>
    </row>
    <row r="841" spans="1:30" s="202" customFormat="1" ht="26.4" hidden="1">
      <c r="A841" s="203" t="s">
        <v>44</v>
      </c>
      <c r="B841" s="204" t="s">
        <v>303</v>
      </c>
      <c r="C841" s="204" t="s">
        <v>20</v>
      </c>
      <c r="D841" s="205" t="s">
        <v>17</v>
      </c>
      <c r="E841" s="205"/>
      <c r="F841" s="205"/>
      <c r="G841" s="205"/>
      <c r="H841" s="205"/>
      <c r="I841" s="206"/>
      <c r="J841" s="207">
        <f>J842</f>
        <v>4134000</v>
      </c>
      <c r="K841" s="207">
        <f t="shared" ref="K841:O844" si="1587">K842</f>
        <v>4176503.52</v>
      </c>
      <c r="L841" s="207">
        <f t="shared" si="1587"/>
        <v>4218268.5599999996</v>
      </c>
      <c r="M841" s="207">
        <f t="shared" si="1587"/>
        <v>0</v>
      </c>
      <c r="N841" s="207">
        <f t="shared" si="1587"/>
        <v>0</v>
      </c>
      <c r="O841" s="207">
        <f t="shared" si="1587"/>
        <v>0</v>
      </c>
      <c r="P841" s="207">
        <f t="shared" si="1514"/>
        <v>4134000</v>
      </c>
      <c r="Q841" s="207">
        <f t="shared" si="1515"/>
        <v>4176503.52</v>
      </c>
      <c r="R841" s="207">
        <f t="shared" si="1516"/>
        <v>4218268.5599999996</v>
      </c>
      <c r="S841" s="207">
        <f t="shared" ref="S841:U844" si="1588">S842</f>
        <v>0</v>
      </c>
      <c r="T841" s="207">
        <f t="shared" si="1588"/>
        <v>0</v>
      </c>
      <c r="U841" s="207">
        <f t="shared" si="1588"/>
        <v>0</v>
      </c>
      <c r="V841" s="207">
        <f t="shared" si="1572"/>
        <v>4134000</v>
      </c>
      <c r="W841" s="207">
        <f t="shared" si="1573"/>
        <v>4176503.52</v>
      </c>
      <c r="X841" s="207">
        <f t="shared" si="1574"/>
        <v>4218268.5599999996</v>
      </c>
      <c r="Y841" s="207">
        <f t="shared" ref="Y841:AA844" si="1589">Y842</f>
        <v>0</v>
      </c>
      <c r="Z841" s="207">
        <f t="shared" si="1589"/>
        <v>0</v>
      </c>
      <c r="AA841" s="207">
        <f t="shared" si="1589"/>
        <v>0</v>
      </c>
      <c r="AB841" s="207">
        <f t="shared" si="1576"/>
        <v>4134000</v>
      </c>
      <c r="AC841" s="207">
        <f t="shared" si="1577"/>
        <v>4176503.52</v>
      </c>
      <c r="AD841" s="207">
        <f t="shared" si="1578"/>
        <v>4218268.5599999996</v>
      </c>
    </row>
    <row r="842" spans="1:30" s="202" customFormat="1" hidden="1">
      <c r="A842" s="208" t="s">
        <v>81</v>
      </c>
      <c r="B842" s="209" t="s">
        <v>303</v>
      </c>
      <c r="C842" s="209" t="s">
        <v>20</v>
      </c>
      <c r="D842" s="209" t="s">
        <v>17</v>
      </c>
      <c r="E842" s="209" t="s">
        <v>80</v>
      </c>
      <c r="F842" s="209" t="s">
        <v>68</v>
      </c>
      <c r="G842" s="200" t="s">
        <v>140</v>
      </c>
      <c r="H842" s="200" t="s">
        <v>141</v>
      </c>
      <c r="I842" s="210"/>
      <c r="J842" s="211">
        <f>J843</f>
        <v>4134000</v>
      </c>
      <c r="K842" s="211">
        <f t="shared" si="1587"/>
        <v>4176503.52</v>
      </c>
      <c r="L842" s="211">
        <f t="shared" si="1587"/>
        <v>4218268.5599999996</v>
      </c>
      <c r="M842" s="211">
        <f t="shared" si="1587"/>
        <v>0</v>
      </c>
      <c r="N842" s="211">
        <f t="shared" si="1587"/>
        <v>0</v>
      </c>
      <c r="O842" s="211">
        <f t="shared" si="1587"/>
        <v>0</v>
      </c>
      <c r="P842" s="211">
        <f t="shared" si="1514"/>
        <v>4134000</v>
      </c>
      <c r="Q842" s="211">
        <f t="shared" si="1515"/>
        <v>4176503.52</v>
      </c>
      <c r="R842" s="211">
        <f t="shared" si="1516"/>
        <v>4218268.5599999996</v>
      </c>
      <c r="S842" s="211">
        <f t="shared" si="1588"/>
        <v>0</v>
      </c>
      <c r="T842" s="211">
        <f t="shared" si="1588"/>
        <v>0</v>
      </c>
      <c r="U842" s="211">
        <f t="shared" si="1588"/>
        <v>0</v>
      </c>
      <c r="V842" s="211">
        <f t="shared" si="1572"/>
        <v>4134000</v>
      </c>
      <c r="W842" s="211">
        <f t="shared" si="1573"/>
        <v>4176503.52</v>
      </c>
      <c r="X842" s="211">
        <f t="shared" si="1574"/>
        <v>4218268.5599999996</v>
      </c>
      <c r="Y842" s="211">
        <f t="shared" si="1589"/>
        <v>0</v>
      </c>
      <c r="Z842" s="211">
        <f t="shared" si="1589"/>
        <v>0</v>
      </c>
      <c r="AA842" s="211">
        <f t="shared" si="1589"/>
        <v>0</v>
      </c>
      <c r="AB842" s="211">
        <f t="shared" si="1576"/>
        <v>4134000</v>
      </c>
      <c r="AC842" s="211">
        <f t="shared" si="1577"/>
        <v>4176503.52</v>
      </c>
      <c r="AD842" s="211">
        <f t="shared" si="1578"/>
        <v>4218268.5599999996</v>
      </c>
    </row>
    <row r="843" spans="1:30" s="202" customFormat="1" hidden="1">
      <c r="A843" s="208" t="s">
        <v>253</v>
      </c>
      <c r="B843" s="209" t="s">
        <v>303</v>
      </c>
      <c r="C843" s="209" t="s">
        <v>20</v>
      </c>
      <c r="D843" s="209" t="s">
        <v>17</v>
      </c>
      <c r="E843" s="209" t="s">
        <v>80</v>
      </c>
      <c r="F843" s="209" t="s">
        <v>68</v>
      </c>
      <c r="G843" s="200" t="s">
        <v>140</v>
      </c>
      <c r="H843" s="200" t="s">
        <v>191</v>
      </c>
      <c r="I843" s="210"/>
      <c r="J843" s="211">
        <f>J844</f>
        <v>4134000</v>
      </c>
      <c r="K843" s="211">
        <f t="shared" si="1587"/>
        <v>4176503.52</v>
      </c>
      <c r="L843" s="211">
        <f t="shared" si="1587"/>
        <v>4218268.5599999996</v>
      </c>
      <c r="M843" s="211">
        <f t="shared" si="1587"/>
        <v>0</v>
      </c>
      <c r="N843" s="211">
        <f t="shared" si="1587"/>
        <v>0</v>
      </c>
      <c r="O843" s="211">
        <f t="shared" si="1587"/>
        <v>0</v>
      </c>
      <c r="P843" s="211">
        <f t="shared" si="1514"/>
        <v>4134000</v>
      </c>
      <c r="Q843" s="211">
        <f t="shared" si="1515"/>
        <v>4176503.52</v>
      </c>
      <c r="R843" s="211">
        <f t="shared" si="1516"/>
        <v>4218268.5599999996</v>
      </c>
      <c r="S843" s="211">
        <f t="shared" si="1588"/>
        <v>0</v>
      </c>
      <c r="T843" s="211">
        <f t="shared" si="1588"/>
        <v>0</v>
      </c>
      <c r="U843" s="211">
        <f t="shared" si="1588"/>
        <v>0</v>
      </c>
      <c r="V843" s="211">
        <f t="shared" si="1572"/>
        <v>4134000</v>
      </c>
      <c r="W843" s="211">
        <f t="shared" si="1573"/>
        <v>4176503.52</v>
      </c>
      <c r="X843" s="211">
        <f t="shared" si="1574"/>
        <v>4218268.5599999996</v>
      </c>
      <c r="Y843" s="211">
        <f t="shared" si="1589"/>
        <v>0</v>
      </c>
      <c r="Z843" s="211">
        <f t="shared" si="1589"/>
        <v>0</v>
      </c>
      <c r="AA843" s="211">
        <f t="shared" si="1589"/>
        <v>0</v>
      </c>
      <c r="AB843" s="211">
        <f t="shared" si="1576"/>
        <v>4134000</v>
      </c>
      <c r="AC843" s="211">
        <f t="shared" si="1577"/>
        <v>4176503.52</v>
      </c>
      <c r="AD843" s="211">
        <f t="shared" si="1578"/>
        <v>4218268.5599999996</v>
      </c>
    </row>
    <row r="844" spans="1:30" s="202" customFormat="1" ht="39.6" hidden="1">
      <c r="A844" s="212" t="s">
        <v>94</v>
      </c>
      <c r="B844" s="209" t="s">
        <v>303</v>
      </c>
      <c r="C844" s="209" t="s">
        <v>20</v>
      </c>
      <c r="D844" s="209" t="s">
        <v>17</v>
      </c>
      <c r="E844" s="209" t="s">
        <v>80</v>
      </c>
      <c r="F844" s="209" t="s">
        <v>68</v>
      </c>
      <c r="G844" s="200" t="s">
        <v>140</v>
      </c>
      <c r="H844" s="200" t="s">
        <v>191</v>
      </c>
      <c r="I844" s="210" t="s">
        <v>90</v>
      </c>
      <c r="J844" s="211">
        <f>J845</f>
        <v>4134000</v>
      </c>
      <c r="K844" s="211">
        <f t="shared" si="1587"/>
        <v>4176503.52</v>
      </c>
      <c r="L844" s="211">
        <f t="shared" si="1587"/>
        <v>4218268.5599999996</v>
      </c>
      <c r="M844" s="211">
        <f t="shared" si="1587"/>
        <v>0</v>
      </c>
      <c r="N844" s="211">
        <f t="shared" si="1587"/>
        <v>0</v>
      </c>
      <c r="O844" s="211">
        <f t="shared" si="1587"/>
        <v>0</v>
      </c>
      <c r="P844" s="211">
        <f t="shared" si="1514"/>
        <v>4134000</v>
      </c>
      <c r="Q844" s="211">
        <f t="shared" si="1515"/>
        <v>4176503.52</v>
      </c>
      <c r="R844" s="211">
        <f t="shared" si="1516"/>
        <v>4218268.5599999996</v>
      </c>
      <c r="S844" s="211">
        <f t="shared" si="1588"/>
        <v>0</v>
      </c>
      <c r="T844" s="211">
        <f t="shared" si="1588"/>
        <v>0</v>
      </c>
      <c r="U844" s="211">
        <f t="shared" si="1588"/>
        <v>0</v>
      </c>
      <c r="V844" s="211">
        <f t="shared" si="1572"/>
        <v>4134000</v>
      </c>
      <c r="W844" s="211">
        <f t="shared" si="1573"/>
        <v>4176503.52</v>
      </c>
      <c r="X844" s="211">
        <f t="shared" si="1574"/>
        <v>4218268.5599999996</v>
      </c>
      <c r="Y844" s="211">
        <f t="shared" si="1589"/>
        <v>0</v>
      </c>
      <c r="Z844" s="211">
        <f t="shared" si="1589"/>
        <v>0</v>
      </c>
      <c r="AA844" s="211">
        <f t="shared" si="1589"/>
        <v>0</v>
      </c>
      <c r="AB844" s="211">
        <f t="shared" si="1576"/>
        <v>4134000</v>
      </c>
      <c r="AC844" s="211">
        <f t="shared" si="1577"/>
        <v>4176503.52</v>
      </c>
      <c r="AD844" s="211">
        <f t="shared" si="1578"/>
        <v>4218268.5599999996</v>
      </c>
    </row>
    <row r="845" spans="1:30" s="202" customFormat="1" hidden="1">
      <c r="A845" s="212" t="s">
        <v>101</v>
      </c>
      <c r="B845" s="209" t="s">
        <v>303</v>
      </c>
      <c r="C845" s="209" t="s">
        <v>20</v>
      </c>
      <c r="D845" s="209" t="s">
        <v>17</v>
      </c>
      <c r="E845" s="209" t="s">
        <v>80</v>
      </c>
      <c r="F845" s="209" t="s">
        <v>68</v>
      </c>
      <c r="G845" s="200" t="s">
        <v>140</v>
      </c>
      <c r="H845" s="200" t="s">
        <v>191</v>
      </c>
      <c r="I845" s="210" t="s">
        <v>100</v>
      </c>
      <c r="J845" s="211">
        <v>4134000</v>
      </c>
      <c r="K845" s="211">
        <v>4176503.52</v>
      </c>
      <c r="L845" s="211">
        <v>4218268.5599999996</v>
      </c>
      <c r="M845" s="211"/>
      <c r="N845" s="211"/>
      <c r="O845" s="211"/>
      <c r="P845" s="211">
        <f t="shared" si="1514"/>
        <v>4134000</v>
      </c>
      <c r="Q845" s="211">
        <f t="shared" si="1515"/>
        <v>4176503.52</v>
      </c>
      <c r="R845" s="211">
        <f t="shared" si="1516"/>
        <v>4218268.5599999996</v>
      </c>
      <c r="S845" s="211"/>
      <c r="T845" s="211"/>
      <c r="U845" s="211"/>
      <c r="V845" s="211">
        <f t="shared" si="1572"/>
        <v>4134000</v>
      </c>
      <c r="W845" s="211">
        <f t="shared" si="1573"/>
        <v>4176503.52</v>
      </c>
      <c r="X845" s="211">
        <f t="shared" si="1574"/>
        <v>4218268.5599999996</v>
      </c>
      <c r="Y845" s="211"/>
      <c r="Z845" s="211"/>
      <c r="AA845" s="211"/>
      <c r="AB845" s="211">
        <f t="shared" si="1576"/>
        <v>4134000</v>
      </c>
      <c r="AC845" s="211">
        <f t="shared" si="1577"/>
        <v>4176503.52</v>
      </c>
      <c r="AD845" s="211">
        <f t="shared" si="1578"/>
        <v>4218268.5599999996</v>
      </c>
    </row>
    <row r="846" spans="1:30" s="202" customFormat="1" ht="39.6" hidden="1">
      <c r="A846" s="203" t="s">
        <v>0</v>
      </c>
      <c r="B846" s="204" t="s">
        <v>303</v>
      </c>
      <c r="C846" s="204" t="s">
        <v>20</v>
      </c>
      <c r="D846" s="204" t="s">
        <v>16</v>
      </c>
      <c r="E846" s="204"/>
      <c r="F846" s="204"/>
      <c r="G846" s="204"/>
      <c r="H846" s="200"/>
      <c r="I846" s="210"/>
      <c r="J846" s="207">
        <f>J847+J851+J858</f>
        <v>62912550.43</v>
      </c>
      <c r="K846" s="207">
        <f>K847+K851+K858</f>
        <v>63604315.599999994</v>
      </c>
      <c r="L846" s="207">
        <f>L847+L851+L858</f>
        <v>64306749.829999998</v>
      </c>
      <c r="M846" s="207">
        <f t="shared" ref="M846:O846" si="1590">M847+M851+M858</f>
        <v>6019000</v>
      </c>
      <c r="N846" s="207">
        <f t="shared" si="1590"/>
        <v>6074150.0199999996</v>
      </c>
      <c r="O846" s="207">
        <f t="shared" si="1590"/>
        <v>6130051.5199999996</v>
      </c>
      <c r="P846" s="207">
        <f t="shared" si="1514"/>
        <v>68931550.430000007</v>
      </c>
      <c r="Q846" s="207">
        <f t="shared" si="1515"/>
        <v>69678465.61999999</v>
      </c>
      <c r="R846" s="207">
        <f t="shared" si="1516"/>
        <v>70436801.349999994</v>
      </c>
      <c r="S846" s="207">
        <f t="shared" ref="S846:U846" si="1591">S847+S851+S858</f>
        <v>0</v>
      </c>
      <c r="T846" s="207">
        <f t="shared" si="1591"/>
        <v>0</v>
      </c>
      <c r="U846" s="207">
        <f t="shared" si="1591"/>
        <v>0</v>
      </c>
      <c r="V846" s="207">
        <f t="shared" si="1572"/>
        <v>68931550.430000007</v>
      </c>
      <c r="W846" s="207">
        <f t="shared" si="1573"/>
        <v>69678465.61999999</v>
      </c>
      <c r="X846" s="207">
        <f t="shared" si="1574"/>
        <v>70436801.349999994</v>
      </c>
      <c r="Y846" s="207">
        <f t="shared" ref="Y846:AA846" si="1592">Y847+Y851+Y858</f>
        <v>0</v>
      </c>
      <c r="Z846" s="207">
        <f t="shared" si="1592"/>
        <v>0</v>
      </c>
      <c r="AA846" s="207">
        <f t="shared" si="1592"/>
        <v>0</v>
      </c>
      <c r="AB846" s="207">
        <f t="shared" si="1576"/>
        <v>68931550.430000007</v>
      </c>
      <c r="AC846" s="207">
        <f t="shared" si="1577"/>
        <v>69678465.61999999</v>
      </c>
      <c r="AD846" s="207">
        <f t="shared" si="1578"/>
        <v>70436801.349999994</v>
      </c>
    </row>
    <row r="847" spans="1:30" s="202" customFormat="1" ht="39.6" hidden="1">
      <c r="A847" s="280" t="s">
        <v>353</v>
      </c>
      <c r="B847" s="200" t="s">
        <v>303</v>
      </c>
      <c r="C847" s="200" t="s">
        <v>20</v>
      </c>
      <c r="D847" s="200" t="s">
        <v>16</v>
      </c>
      <c r="E847" s="200" t="s">
        <v>13</v>
      </c>
      <c r="F847" s="200" t="s">
        <v>68</v>
      </c>
      <c r="G847" s="200" t="s">
        <v>140</v>
      </c>
      <c r="H847" s="200" t="s">
        <v>141</v>
      </c>
      <c r="I847" s="210"/>
      <c r="J847" s="211">
        <f>J848</f>
        <v>35000</v>
      </c>
      <c r="K847" s="211">
        <f t="shared" ref="K847:O849" si="1593">K848</f>
        <v>35000</v>
      </c>
      <c r="L847" s="211">
        <f t="shared" si="1593"/>
        <v>35000</v>
      </c>
      <c r="M847" s="211">
        <f t="shared" si="1593"/>
        <v>0</v>
      </c>
      <c r="N847" s="211">
        <f t="shared" si="1593"/>
        <v>0</v>
      </c>
      <c r="O847" s="211">
        <f t="shared" si="1593"/>
        <v>0</v>
      </c>
      <c r="P847" s="211">
        <f t="shared" si="1514"/>
        <v>35000</v>
      </c>
      <c r="Q847" s="211">
        <f t="shared" si="1515"/>
        <v>35000</v>
      </c>
      <c r="R847" s="211">
        <f t="shared" si="1516"/>
        <v>35000</v>
      </c>
      <c r="S847" s="211">
        <f t="shared" ref="S847:U849" si="1594">S848</f>
        <v>0</v>
      </c>
      <c r="T847" s="211">
        <f t="shared" si="1594"/>
        <v>0</v>
      </c>
      <c r="U847" s="211">
        <f t="shared" si="1594"/>
        <v>0</v>
      </c>
      <c r="V847" s="211">
        <f t="shared" si="1572"/>
        <v>35000</v>
      </c>
      <c r="W847" s="211">
        <f t="shared" si="1573"/>
        <v>35000</v>
      </c>
      <c r="X847" s="211">
        <f t="shared" si="1574"/>
        <v>35000</v>
      </c>
      <c r="Y847" s="211">
        <f t="shared" ref="Y847:AA849" si="1595">Y848</f>
        <v>0</v>
      </c>
      <c r="Z847" s="211">
        <f t="shared" si="1595"/>
        <v>0</v>
      </c>
      <c r="AA847" s="211">
        <f t="shared" si="1595"/>
        <v>0</v>
      </c>
      <c r="AB847" s="211">
        <f t="shared" si="1576"/>
        <v>35000</v>
      </c>
      <c r="AC847" s="211">
        <f t="shared" si="1577"/>
        <v>35000</v>
      </c>
      <c r="AD847" s="211">
        <f t="shared" si="1578"/>
        <v>35000</v>
      </c>
    </row>
    <row r="848" spans="1:30" s="202" customFormat="1" ht="26.4" hidden="1">
      <c r="A848" s="208" t="s">
        <v>61</v>
      </c>
      <c r="B848" s="200" t="s">
        <v>303</v>
      </c>
      <c r="C848" s="200" t="s">
        <v>20</v>
      </c>
      <c r="D848" s="200" t="s">
        <v>16</v>
      </c>
      <c r="E848" s="200" t="s">
        <v>13</v>
      </c>
      <c r="F848" s="200" t="s">
        <v>68</v>
      </c>
      <c r="G848" s="200" t="s">
        <v>140</v>
      </c>
      <c r="H848" s="200" t="s">
        <v>332</v>
      </c>
      <c r="I848" s="210"/>
      <c r="J848" s="211">
        <f>J849</f>
        <v>35000</v>
      </c>
      <c r="K848" s="211">
        <f t="shared" si="1593"/>
        <v>35000</v>
      </c>
      <c r="L848" s="211">
        <f t="shared" si="1593"/>
        <v>35000</v>
      </c>
      <c r="M848" s="211">
        <f t="shared" si="1593"/>
        <v>0</v>
      </c>
      <c r="N848" s="211">
        <f t="shared" si="1593"/>
        <v>0</v>
      </c>
      <c r="O848" s="211">
        <f t="shared" si="1593"/>
        <v>0</v>
      </c>
      <c r="P848" s="211">
        <f t="shared" si="1514"/>
        <v>35000</v>
      </c>
      <c r="Q848" s="211">
        <f t="shared" si="1515"/>
        <v>35000</v>
      </c>
      <c r="R848" s="211">
        <f t="shared" si="1516"/>
        <v>35000</v>
      </c>
      <c r="S848" s="211">
        <f t="shared" si="1594"/>
        <v>0</v>
      </c>
      <c r="T848" s="211">
        <f t="shared" si="1594"/>
        <v>0</v>
      </c>
      <c r="U848" s="211">
        <f t="shared" si="1594"/>
        <v>0</v>
      </c>
      <c r="V848" s="211">
        <f t="shared" si="1572"/>
        <v>35000</v>
      </c>
      <c r="W848" s="211">
        <f t="shared" si="1573"/>
        <v>35000</v>
      </c>
      <c r="X848" s="211">
        <f t="shared" si="1574"/>
        <v>35000</v>
      </c>
      <c r="Y848" s="211">
        <f t="shared" si="1595"/>
        <v>0</v>
      </c>
      <c r="Z848" s="211">
        <f t="shared" si="1595"/>
        <v>0</v>
      </c>
      <c r="AA848" s="211">
        <f t="shared" si="1595"/>
        <v>0</v>
      </c>
      <c r="AB848" s="211">
        <f t="shared" si="1576"/>
        <v>35000</v>
      </c>
      <c r="AC848" s="211">
        <f t="shared" si="1577"/>
        <v>35000</v>
      </c>
      <c r="AD848" s="211">
        <f t="shared" si="1578"/>
        <v>35000</v>
      </c>
    </row>
    <row r="849" spans="1:30" s="202" customFormat="1" ht="26.4" hidden="1">
      <c r="A849" s="213" t="s">
        <v>222</v>
      </c>
      <c r="B849" s="200" t="s">
        <v>303</v>
      </c>
      <c r="C849" s="200" t="s">
        <v>20</v>
      </c>
      <c r="D849" s="200" t="s">
        <v>16</v>
      </c>
      <c r="E849" s="200" t="s">
        <v>13</v>
      </c>
      <c r="F849" s="200" t="s">
        <v>68</v>
      </c>
      <c r="G849" s="200" t="s">
        <v>140</v>
      </c>
      <c r="H849" s="200" t="s">
        <v>332</v>
      </c>
      <c r="I849" s="210" t="s">
        <v>92</v>
      </c>
      <c r="J849" s="211">
        <f>J850</f>
        <v>35000</v>
      </c>
      <c r="K849" s="211">
        <f t="shared" si="1593"/>
        <v>35000</v>
      </c>
      <c r="L849" s="211">
        <f t="shared" si="1593"/>
        <v>35000</v>
      </c>
      <c r="M849" s="211">
        <f t="shared" si="1593"/>
        <v>0</v>
      </c>
      <c r="N849" s="211">
        <f t="shared" si="1593"/>
        <v>0</v>
      </c>
      <c r="O849" s="211">
        <f t="shared" si="1593"/>
        <v>0</v>
      </c>
      <c r="P849" s="211">
        <f t="shared" si="1514"/>
        <v>35000</v>
      </c>
      <c r="Q849" s="211">
        <f t="shared" si="1515"/>
        <v>35000</v>
      </c>
      <c r="R849" s="211">
        <f t="shared" si="1516"/>
        <v>35000</v>
      </c>
      <c r="S849" s="211">
        <f t="shared" si="1594"/>
        <v>0</v>
      </c>
      <c r="T849" s="211">
        <f t="shared" si="1594"/>
        <v>0</v>
      </c>
      <c r="U849" s="211">
        <f t="shared" si="1594"/>
        <v>0</v>
      </c>
      <c r="V849" s="211">
        <f t="shared" si="1572"/>
        <v>35000</v>
      </c>
      <c r="W849" s="211">
        <f t="shared" si="1573"/>
        <v>35000</v>
      </c>
      <c r="X849" s="211">
        <f t="shared" si="1574"/>
        <v>35000</v>
      </c>
      <c r="Y849" s="211">
        <f t="shared" si="1595"/>
        <v>0</v>
      </c>
      <c r="Z849" s="211">
        <f t="shared" si="1595"/>
        <v>0</v>
      </c>
      <c r="AA849" s="211">
        <f t="shared" si="1595"/>
        <v>0</v>
      </c>
      <c r="AB849" s="211">
        <f t="shared" si="1576"/>
        <v>35000</v>
      </c>
      <c r="AC849" s="211">
        <f t="shared" si="1577"/>
        <v>35000</v>
      </c>
      <c r="AD849" s="211">
        <f t="shared" si="1578"/>
        <v>35000</v>
      </c>
    </row>
    <row r="850" spans="1:30" s="202" customFormat="1" ht="26.4" hidden="1">
      <c r="A850" s="212" t="s">
        <v>96</v>
      </c>
      <c r="B850" s="200" t="s">
        <v>303</v>
      </c>
      <c r="C850" s="200" t="s">
        <v>20</v>
      </c>
      <c r="D850" s="200" t="s">
        <v>16</v>
      </c>
      <c r="E850" s="200" t="s">
        <v>13</v>
      </c>
      <c r="F850" s="200" t="s">
        <v>68</v>
      </c>
      <c r="G850" s="200" t="s">
        <v>140</v>
      </c>
      <c r="H850" s="200" t="s">
        <v>332</v>
      </c>
      <c r="I850" s="210" t="s">
        <v>93</v>
      </c>
      <c r="J850" s="211">
        <v>35000</v>
      </c>
      <c r="K850" s="211">
        <v>35000</v>
      </c>
      <c r="L850" s="211">
        <v>35000</v>
      </c>
      <c r="M850" s="211"/>
      <c r="N850" s="211"/>
      <c r="O850" s="211"/>
      <c r="P850" s="211">
        <f t="shared" si="1514"/>
        <v>35000</v>
      </c>
      <c r="Q850" s="211">
        <f t="shared" si="1515"/>
        <v>35000</v>
      </c>
      <c r="R850" s="211">
        <f t="shared" si="1516"/>
        <v>35000</v>
      </c>
      <c r="S850" s="211"/>
      <c r="T850" s="211"/>
      <c r="U850" s="211"/>
      <c r="V850" s="211">
        <f t="shared" si="1572"/>
        <v>35000</v>
      </c>
      <c r="W850" s="211">
        <f t="shared" si="1573"/>
        <v>35000</v>
      </c>
      <c r="X850" s="211">
        <f t="shared" si="1574"/>
        <v>35000</v>
      </c>
      <c r="Y850" s="211"/>
      <c r="Z850" s="211"/>
      <c r="AA850" s="211"/>
      <c r="AB850" s="211">
        <f t="shared" si="1576"/>
        <v>35000</v>
      </c>
      <c r="AC850" s="211">
        <f t="shared" si="1577"/>
        <v>35000</v>
      </c>
      <c r="AD850" s="211">
        <f t="shared" si="1578"/>
        <v>35000</v>
      </c>
    </row>
    <row r="851" spans="1:30" s="202" customFormat="1" ht="26.4" hidden="1">
      <c r="A851" s="264" t="s">
        <v>354</v>
      </c>
      <c r="B851" s="200" t="s">
        <v>303</v>
      </c>
      <c r="C851" s="200" t="s">
        <v>20</v>
      </c>
      <c r="D851" s="200" t="s">
        <v>16</v>
      </c>
      <c r="E851" s="200" t="s">
        <v>327</v>
      </c>
      <c r="F851" s="200" t="s">
        <v>68</v>
      </c>
      <c r="G851" s="200" t="s">
        <v>140</v>
      </c>
      <c r="H851" s="200" t="s">
        <v>141</v>
      </c>
      <c r="I851" s="210"/>
      <c r="J851" s="211">
        <f>J855+J852</f>
        <v>585935.78</v>
      </c>
      <c r="K851" s="211">
        <f t="shared" ref="K851:L851" si="1596">K855+K852</f>
        <v>607173.19999999995</v>
      </c>
      <c r="L851" s="211">
        <f t="shared" si="1596"/>
        <v>629262.24</v>
      </c>
      <c r="M851" s="211">
        <f t="shared" ref="M851:O851" si="1597">M855+M852</f>
        <v>0</v>
      </c>
      <c r="N851" s="211">
        <f t="shared" si="1597"/>
        <v>0</v>
      </c>
      <c r="O851" s="211">
        <f t="shared" si="1597"/>
        <v>0</v>
      </c>
      <c r="P851" s="211">
        <f t="shared" si="1514"/>
        <v>585935.78</v>
      </c>
      <c r="Q851" s="211">
        <f t="shared" si="1515"/>
        <v>607173.19999999995</v>
      </c>
      <c r="R851" s="211">
        <f t="shared" si="1516"/>
        <v>629262.24</v>
      </c>
      <c r="S851" s="211">
        <f t="shared" ref="S851:U851" si="1598">S855+S852</f>
        <v>0</v>
      </c>
      <c r="T851" s="211">
        <f t="shared" si="1598"/>
        <v>0</v>
      </c>
      <c r="U851" s="211">
        <f t="shared" si="1598"/>
        <v>0</v>
      </c>
      <c r="V851" s="211">
        <f t="shared" si="1572"/>
        <v>585935.78</v>
      </c>
      <c r="W851" s="211">
        <f t="shared" si="1573"/>
        <v>607173.19999999995</v>
      </c>
      <c r="X851" s="211">
        <f t="shared" si="1574"/>
        <v>629262.24</v>
      </c>
      <c r="Y851" s="211">
        <f t="shared" ref="Y851:AA851" si="1599">Y855+Y852</f>
        <v>0</v>
      </c>
      <c r="Z851" s="211">
        <f t="shared" si="1599"/>
        <v>0</v>
      </c>
      <c r="AA851" s="211">
        <f t="shared" si="1599"/>
        <v>0</v>
      </c>
      <c r="AB851" s="211">
        <f t="shared" si="1576"/>
        <v>585935.78</v>
      </c>
      <c r="AC851" s="211">
        <f t="shared" si="1577"/>
        <v>607173.19999999995</v>
      </c>
      <c r="AD851" s="211">
        <f t="shared" si="1578"/>
        <v>629262.24</v>
      </c>
    </row>
    <row r="852" spans="1:30" s="202" customFormat="1" ht="26.4" hidden="1">
      <c r="A852" s="264" t="s">
        <v>373</v>
      </c>
      <c r="B852" s="200" t="s">
        <v>303</v>
      </c>
      <c r="C852" s="200" t="s">
        <v>20</v>
      </c>
      <c r="D852" s="200" t="s">
        <v>16</v>
      </c>
      <c r="E852" s="200" t="s">
        <v>327</v>
      </c>
      <c r="F852" s="200" t="s">
        <v>68</v>
      </c>
      <c r="G852" s="200" t="s">
        <v>140</v>
      </c>
      <c r="H852" s="200" t="s">
        <v>372</v>
      </c>
      <c r="I852" s="210"/>
      <c r="J852" s="211">
        <f>J853</f>
        <v>10000</v>
      </c>
      <c r="K852" s="211">
        <f t="shared" ref="K852:O853" si="1600">K853</f>
        <v>10000</v>
      </c>
      <c r="L852" s="211">
        <f t="shared" si="1600"/>
        <v>10000</v>
      </c>
      <c r="M852" s="211">
        <f t="shared" si="1600"/>
        <v>0</v>
      </c>
      <c r="N852" s="211">
        <f t="shared" si="1600"/>
        <v>0</v>
      </c>
      <c r="O852" s="211">
        <f t="shared" si="1600"/>
        <v>0</v>
      </c>
      <c r="P852" s="211">
        <f t="shared" si="1514"/>
        <v>10000</v>
      </c>
      <c r="Q852" s="211">
        <f t="shared" si="1515"/>
        <v>10000</v>
      </c>
      <c r="R852" s="211">
        <f t="shared" si="1516"/>
        <v>10000</v>
      </c>
      <c r="S852" s="211">
        <f t="shared" ref="S852:U853" si="1601">S853</f>
        <v>0</v>
      </c>
      <c r="T852" s="211">
        <f t="shared" si="1601"/>
        <v>0</v>
      </c>
      <c r="U852" s="211">
        <f t="shared" si="1601"/>
        <v>0</v>
      </c>
      <c r="V852" s="211">
        <f t="shared" si="1572"/>
        <v>10000</v>
      </c>
      <c r="W852" s="211">
        <f t="shared" si="1573"/>
        <v>10000</v>
      </c>
      <c r="X852" s="211">
        <f t="shared" si="1574"/>
        <v>10000</v>
      </c>
      <c r="Y852" s="211">
        <f t="shared" ref="Y852:AA853" si="1602">Y853</f>
        <v>0</v>
      </c>
      <c r="Z852" s="211">
        <f t="shared" si="1602"/>
        <v>0</v>
      </c>
      <c r="AA852" s="211">
        <f t="shared" si="1602"/>
        <v>0</v>
      </c>
      <c r="AB852" s="211">
        <f t="shared" si="1576"/>
        <v>10000</v>
      </c>
      <c r="AC852" s="211">
        <f t="shared" si="1577"/>
        <v>10000</v>
      </c>
      <c r="AD852" s="211">
        <f t="shared" si="1578"/>
        <v>10000</v>
      </c>
    </row>
    <row r="853" spans="1:30" s="202" customFormat="1" ht="26.4" hidden="1">
      <c r="A853" s="213" t="s">
        <v>222</v>
      </c>
      <c r="B853" s="200" t="s">
        <v>303</v>
      </c>
      <c r="C853" s="200" t="s">
        <v>20</v>
      </c>
      <c r="D853" s="200" t="s">
        <v>16</v>
      </c>
      <c r="E853" s="200" t="s">
        <v>327</v>
      </c>
      <c r="F853" s="200" t="s">
        <v>68</v>
      </c>
      <c r="G853" s="200" t="s">
        <v>140</v>
      </c>
      <c r="H853" s="200" t="s">
        <v>372</v>
      </c>
      <c r="I853" s="210" t="s">
        <v>92</v>
      </c>
      <c r="J853" s="211">
        <f>J854</f>
        <v>10000</v>
      </c>
      <c r="K853" s="211">
        <f t="shared" si="1600"/>
        <v>10000</v>
      </c>
      <c r="L853" s="211">
        <f t="shared" si="1600"/>
        <v>10000</v>
      </c>
      <c r="M853" s="211">
        <f t="shared" si="1600"/>
        <v>0</v>
      </c>
      <c r="N853" s="211">
        <f t="shared" si="1600"/>
        <v>0</v>
      </c>
      <c r="O853" s="211">
        <f t="shared" si="1600"/>
        <v>0</v>
      </c>
      <c r="P853" s="211">
        <f t="shared" si="1514"/>
        <v>10000</v>
      </c>
      <c r="Q853" s="211">
        <f t="shared" si="1515"/>
        <v>10000</v>
      </c>
      <c r="R853" s="211">
        <f t="shared" si="1516"/>
        <v>10000</v>
      </c>
      <c r="S853" s="211">
        <f t="shared" si="1601"/>
        <v>0</v>
      </c>
      <c r="T853" s="211">
        <f t="shared" si="1601"/>
        <v>0</v>
      </c>
      <c r="U853" s="211">
        <f t="shared" si="1601"/>
        <v>0</v>
      </c>
      <c r="V853" s="211">
        <f t="shared" si="1572"/>
        <v>10000</v>
      </c>
      <c r="W853" s="211">
        <f t="shared" si="1573"/>
        <v>10000</v>
      </c>
      <c r="X853" s="211">
        <f t="shared" si="1574"/>
        <v>10000</v>
      </c>
      <c r="Y853" s="211">
        <f t="shared" si="1602"/>
        <v>0</v>
      </c>
      <c r="Z853" s="211">
        <f t="shared" si="1602"/>
        <v>0</v>
      </c>
      <c r="AA853" s="211">
        <f t="shared" si="1602"/>
        <v>0</v>
      </c>
      <c r="AB853" s="211">
        <f t="shared" si="1576"/>
        <v>10000</v>
      </c>
      <c r="AC853" s="211">
        <f t="shared" si="1577"/>
        <v>10000</v>
      </c>
      <c r="AD853" s="211">
        <f t="shared" si="1578"/>
        <v>10000</v>
      </c>
    </row>
    <row r="854" spans="1:30" s="202" customFormat="1" ht="26.4" hidden="1">
      <c r="A854" s="212" t="s">
        <v>96</v>
      </c>
      <c r="B854" s="200" t="s">
        <v>303</v>
      </c>
      <c r="C854" s="200" t="s">
        <v>20</v>
      </c>
      <c r="D854" s="200" t="s">
        <v>16</v>
      </c>
      <c r="E854" s="200" t="s">
        <v>327</v>
      </c>
      <c r="F854" s="200" t="s">
        <v>68</v>
      </c>
      <c r="G854" s="200" t="s">
        <v>140</v>
      </c>
      <c r="H854" s="200" t="s">
        <v>372</v>
      </c>
      <c r="I854" s="210" t="s">
        <v>93</v>
      </c>
      <c r="J854" s="211">
        <v>10000</v>
      </c>
      <c r="K854" s="211">
        <v>10000</v>
      </c>
      <c r="L854" s="211">
        <v>10000</v>
      </c>
      <c r="M854" s="211"/>
      <c r="N854" s="211"/>
      <c r="O854" s="211"/>
      <c r="P854" s="211">
        <f t="shared" si="1514"/>
        <v>10000</v>
      </c>
      <c r="Q854" s="211">
        <f t="shared" si="1515"/>
        <v>10000</v>
      </c>
      <c r="R854" s="211">
        <f t="shared" si="1516"/>
        <v>10000</v>
      </c>
      <c r="S854" s="211"/>
      <c r="T854" s="211"/>
      <c r="U854" s="211"/>
      <c r="V854" s="211">
        <f t="shared" si="1572"/>
        <v>10000</v>
      </c>
      <c r="W854" s="211">
        <f t="shared" si="1573"/>
        <v>10000</v>
      </c>
      <c r="X854" s="211">
        <f t="shared" si="1574"/>
        <v>10000</v>
      </c>
      <c r="Y854" s="211"/>
      <c r="Z854" s="211"/>
      <c r="AA854" s="211"/>
      <c r="AB854" s="211">
        <f t="shared" si="1576"/>
        <v>10000</v>
      </c>
      <c r="AC854" s="211">
        <f t="shared" si="1577"/>
        <v>10000</v>
      </c>
      <c r="AD854" s="211">
        <f t="shared" si="1578"/>
        <v>10000</v>
      </c>
    </row>
    <row r="855" spans="1:30" s="202" customFormat="1" hidden="1">
      <c r="A855" s="208" t="s">
        <v>74</v>
      </c>
      <c r="B855" s="200" t="s">
        <v>303</v>
      </c>
      <c r="C855" s="200" t="s">
        <v>20</v>
      </c>
      <c r="D855" s="200" t="s">
        <v>16</v>
      </c>
      <c r="E855" s="200" t="s">
        <v>327</v>
      </c>
      <c r="F855" s="200" t="s">
        <v>68</v>
      </c>
      <c r="G855" s="200" t="s">
        <v>140</v>
      </c>
      <c r="H855" s="200" t="s">
        <v>329</v>
      </c>
      <c r="I855" s="210"/>
      <c r="J855" s="211">
        <f>J856</f>
        <v>575935.78</v>
      </c>
      <c r="K855" s="211">
        <f t="shared" ref="K855:O855" si="1603">K856</f>
        <v>597173.19999999995</v>
      </c>
      <c r="L855" s="211">
        <f t="shared" si="1603"/>
        <v>619262.24</v>
      </c>
      <c r="M855" s="211">
        <f t="shared" si="1603"/>
        <v>0</v>
      </c>
      <c r="N855" s="211">
        <f t="shared" si="1603"/>
        <v>0</v>
      </c>
      <c r="O855" s="211">
        <f t="shared" si="1603"/>
        <v>0</v>
      </c>
      <c r="P855" s="211">
        <f t="shared" si="1514"/>
        <v>575935.78</v>
      </c>
      <c r="Q855" s="211">
        <f t="shared" si="1515"/>
        <v>597173.19999999995</v>
      </c>
      <c r="R855" s="211">
        <f t="shared" si="1516"/>
        <v>619262.24</v>
      </c>
      <c r="S855" s="211">
        <f t="shared" ref="S855:U856" si="1604">S856</f>
        <v>0</v>
      </c>
      <c r="T855" s="211">
        <f t="shared" si="1604"/>
        <v>0</v>
      </c>
      <c r="U855" s="211">
        <f t="shared" si="1604"/>
        <v>0</v>
      </c>
      <c r="V855" s="211">
        <f t="shared" si="1572"/>
        <v>575935.78</v>
      </c>
      <c r="W855" s="211">
        <f t="shared" si="1573"/>
        <v>597173.19999999995</v>
      </c>
      <c r="X855" s="211">
        <f t="shared" si="1574"/>
        <v>619262.24</v>
      </c>
      <c r="Y855" s="211">
        <f t="shared" ref="Y855:AA856" si="1605">Y856</f>
        <v>0</v>
      </c>
      <c r="Z855" s="211">
        <f t="shared" si="1605"/>
        <v>0</v>
      </c>
      <c r="AA855" s="211">
        <f t="shared" si="1605"/>
        <v>0</v>
      </c>
      <c r="AB855" s="211">
        <f t="shared" si="1576"/>
        <v>575935.78</v>
      </c>
      <c r="AC855" s="211">
        <f t="shared" si="1577"/>
        <v>597173.19999999995</v>
      </c>
      <c r="AD855" s="211">
        <f t="shared" si="1578"/>
        <v>619262.24</v>
      </c>
    </row>
    <row r="856" spans="1:30" s="202" customFormat="1" ht="39.6" hidden="1">
      <c r="A856" s="212" t="s">
        <v>94</v>
      </c>
      <c r="B856" s="200" t="s">
        <v>303</v>
      </c>
      <c r="C856" s="200" t="s">
        <v>20</v>
      </c>
      <c r="D856" s="200" t="s">
        <v>16</v>
      </c>
      <c r="E856" s="200" t="s">
        <v>327</v>
      </c>
      <c r="F856" s="200" t="s">
        <v>68</v>
      </c>
      <c r="G856" s="200" t="s">
        <v>140</v>
      </c>
      <c r="H856" s="200" t="s">
        <v>329</v>
      </c>
      <c r="I856" s="210" t="s">
        <v>90</v>
      </c>
      <c r="J856" s="211">
        <f>J857</f>
        <v>575935.78</v>
      </c>
      <c r="K856" s="211">
        <f t="shared" ref="K856:O856" si="1606">K857</f>
        <v>597173.19999999995</v>
      </c>
      <c r="L856" s="211">
        <f t="shared" si="1606"/>
        <v>619262.24</v>
      </c>
      <c r="M856" s="211">
        <f t="shared" si="1606"/>
        <v>0</v>
      </c>
      <c r="N856" s="211">
        <f t="shared" si="1606"/>
        <v>0</v>
      </c>
      <c r="O856" s="211">
        <f t="shared" si="1606"/>
        <v>0</v>
      </c>
      <c r="P856" s="211">
        <f t="shared" si="1514"/>
        <v>575935.78</v>
      </c>
      <c r="Q856" s="211">
        <f t="shared" si="1515"/>
        <v>597173.19999999995</v>
      </c>
      <c r="R856" s="211">
        <f t="shared" si="1516"/>
        <v>619262.24</v>
      </c>
      <c r="S856" s="211">
        <f t="shared" si="1604"/>
        <v>0</v>
      </c>
      <c r="T856" s="211">
        <f t="shared" si="1604"/>
        <v>0</v>
      </c>
      <c r="U856" s="211">
        <f t="shared" si="1604"/>
        <v>0</v>
      </c>
      <c r="V856" s="211">
        <f t="shared" si="1572"/>
        <v>575935.78</v>
      </c>
      <c r="W856" s="211">
        <f t="shared" si="1573"/>
        <v>597173.19999999995</v>
      </c>
      <c r="X856" s="211">
        <f t="shared" si="1574"/>
        <v>619262.24</v>
      </c>
      <c r="Y856" s="211">
        <f t="shared" si="1605"/>
        <v>0</v>
      </c>
      <c r="Z856" s="211">
        <f t="shared" si="1605"/>
        <v>0</v>
      </c>
      <c r="AA856" s="211">
        <f t="shared" si="1605"/>
        <v>0</v>
      </c>
      <c r="AB856" s="211">
        <f t="shared" si="1576"/>
        <v>575935.78</v>
      </c>
      <c r="AC856" s="211">
        <f t="shared" si="1577"/>
        <v>597173.19999999995</v>
      </c>
      <c r="AD856" s="211">
        <f t="shared" si="1578"/>
        <v>619262.24</v>
      </c>
    </row>
    <row r="857" spans="1:30" s="202" customFormat="1" hidden="1">
      <c r="A857" s="212" t="s">
        <v>101</v>
      </c>
      <c r="B857" s="200" t="s">
        <v>303</v>
      </c>
      <c r="C857" s="200" t="s">
        <v>20</v>
      </c>
      <c r="D857" s="200" t="s">
        <v>16</v>
      </c>
      <c r="E857" s="200" t="s">
        <v>327</v>
      </c>
      <c r="F857" s="200" t="s">
        <v>68</v>
      </c>
      <c r="G857" s="200" t="s">
        <v>140</v>
      </c>
      <c r="H857" s="200" t="s">
        <v>329</v>
      </c>
      <c r="I857" s="210" t="s">
        <v>100</v>
      </c>
      <c r="J857" s="211">
        <v>575935.78</v>
      </c>
      <c r="K857" s="211">
        <v>597173.19999999995</v>
      </c>
      <c r="L857" s="211">
        <v>619262.24</v>
      </c>
      <c r="M857" s="211"/>
      <c r="N857" s="211"/>
      <c r="O857" s="211"/>
      <c r="P857" s="211">
        <f t="shared" si="1514"/>
        <v>575935.78</v>
      </c>
      <c r="Q857" s="211">
        <f t="shared" si="1515"/>
        <v>597173.19999999995</v>
      </c>
      <c r="R857" s="211">
        <f t="shared" si="1516"/>
        <v>619262.24</v>
      </c>
      <c r="S857" s="211"/>
      <c r="T857" s="211"/>
      <c r="U857" s="211"/>
      <c r="V857" s="211">
        <f t="shared" si="1572"/>
        <v>575935.78</v>
      </c>
      <c r="W857" s="211">
        <f t="shared" si="1573"/>
        <v>597173.19999999995</v>
      </c>
      <c r="X857" s="211">
        <f t="shared" si="1574"/>
        <v>619262.24</v>
      </c>
      <c r="Y857" s="211"/>
      <c r="Z857" s="211"/>
      <c r="AA857" s="211"/>
      <c r="AB857" s="211">
        <f t="shared" si="1576"/>
        <v>575935.78</v>
      </c>
      <c r="AC857" s="211">
        <f t="shared" si="1577"/>
        <v>597173.19999999995</v>
      </c>
      <c r="AD857" s="211">
        <f t="shared" si="1578"/>
        <v>619262.24</v>
      </c>
    </row>
    <row r="858" spans="1:30" s="202" customFormat="1" hidden="1">
      <c r="A858" s="208" t="s">
        <v>81</v>
      </c>
      <c r="B858" s="200" t="s">
        <v>303</v>
      </c>
      <c r="C858" s="200" t="s">
        <v>20</v>
      </c>
      <c r="D858" s="200" t="s">
        <v>16</v>
      </c>
      <c r="E858" s="200" t="s">
        <v>80</v>
      </c>
      <c r="F858" s="200" t="s">
        <v>68</v>
      </c>
      <c r="G858" s="200" t="s">
        <v>140</v>
      </c>
      <c r="H858" s="200" t="s">
        <v>141</v>
      </c>
      <c r="I858" s="210"/>
      <c r="J858" s="211">
        <f>J859+J868+J871+J876</f>
        <v>62291614.649999999</v>
      </c>
      <c r="K858" s="211">
        <f t="shared" ref="K858:L858" si="1607">K859+K868+K871+K876</f>
        <v>62962142.399999991</v>
      </c>
      <c r="L858" s="211">
        <f t="shared" si="1607"/>
        <v>63642487.589999996</v>
      </c>
      <c r="M858" s="211">
        <f t="shared" ref="M858:O858" si="1608">M859+M868+M871+M876</f>
        <v>6019000</v>
      </c>
      <c r="N858" s="211">
        <f t="shared" si="1608"/>
        <v>6074150.0199999996</v>
      </c>
      <c r="O858" s="211">
        <f t="shared" si="1608"/>
        <v>6130051.5199999996</v>
      </c>
      <c r="P858" s="211">
        <f t="shared" si="1514"/>
        <v>68310614.650000006</v>
      </c>
      <c r="Q858" s="211">
        <f t="shared" si="1515"/>
        <v>69036292.419999987</v>
      </c>
      <c r="R858" s="211">
        <f t="shared" si="1516"/>
        <v>69772539.109999999</v>
      </c>
      <c r="S858" s="211">
        <f t="shared" ref="S858:U858" si="1609">S859+S868+S871+S876</f>
        <v>0</v>
      </c>
      <c r="T858" s="211">
        <f t="shared" si="1609"/>
        <v>0</v>
      </c>
      <c r="U858" s="211">
        <f t="shared" si="1609"/>
        <v>0</v>
      </c>
      <c r="V858" s="211">
        <f t="shared" si="1572"/>
        <v>68310614.650000006</v>
      </c>
      <c r="W858" s="211">
        <f t="shared" si="1573"/>
        <v>69036292.419999987</v>
      </c>
      <c r="X858" s="211">
        <f t="shared" si="1574"/>
        <v>69772539.109999999</v>
      </c>
      <c r="Y858" s="211">
        <f t="shared" ref="Y858:AA858" si="1610">Y859+Y868+Y871+Y876</f>
        <v>0</v>
      </c>
      <c r="Z858" s="211">
        <f t="shared" si="1610"/>
        <v>0</v>
      </c>
      <c r="AA858" s="211">
        <f t="shared" si="1610"/>
        <v>0</v>
      </c>
      <c r="AB858" s="211">
        <f t="shared" si="1576"/>
        <v>68310614.650000006</v>
      </c>
      <c r="AC858" s="211">
        <f t="shared" si="1577"/>
        <v>69036292.419999987</v>
      </c>
      <c r="AD858" s="211">
        <f t="shared" si="1578"/>
        <v>69772539.109999999</v>
      </c>
    </row>
    <row r="859" spans="1:30" s="202" customFormat="1" ht="26.4" hidden="1">
      <c r="A859" s="208" t="s">
        <v>85</v>
      </c>
      <c r="B859" s="200" t="s">
        <v>303</v>
      </c>
      <c r="C859" s="200" t="s">
        <v>20</v>
      </c>
      <c r="D859" s="200" t="s">
        <v>16</v>
      </c>
      <c r="E859" s="200" t="s">
        <v>80</v>
      </c>
      <c r="F859" s="200" t="s">
        <v>68</v>
      </c>
      <c r="G859" s="200" t="s">
        <v>140</v>
      </c>
      <c r="H859" s="200" t="s">
        <v>149</v>
      </c>
      <c r="I859" s="210"/>
      <c r="J859" s="211">
        <f>J860+J862+J866</f>
        <v>58331000</v>
      </c>
      <c r="K859" s="211">
        <f t="shared" ref="K859:L859" si="1611">K860+K862+K866</f>
        <v>58874103.159999996</v>
      </c>
      <c r="L859" s="211">
        <f t="shared" si="1611"/>
        <v>59421914.18</v>
      </c>
      <c r="M859" s="211">
        <f t="shared" ref="M859:O859" si="1612">M860+M862+M866</f>
        <v>6019000</v>
      </c>
      <c r="N859" s="211">
        <f t="shared" si="1612"/>
        <v>6074150.0199999996</v>
      </c>
      <c r="O859" s="211">
        <f t="shared" si="1612"/>
        <v>6130051.5199999996</v>
      </c>
      <c r="P859" s="211">
        <f t="shared" si="1514"/>
        <v>64350000</v>
      </c>
      <c r="Q859" s="211">
        <f t="shared" si="1515"/>
        <v>64948253.179999992</v>
      </c>
      <c r="R859" s="211">
        <f t="shared" si="1516"/>
        <v>65551965.700000003</v>
      </c>
      <c r="S859" s="211">
        <f t="shared" ref="S859:U859" si="1613">S860+S862+S866</f>
        <v>0</v>
      </c>
      <c r="T859" s="211">
        <f t="shared" si="1613"/>
        <v>0</v>
      </c>
      <c r="U859" s="211">
        <f t="shared" si="1613"/>
        <v>0</v>
      </c>
      <c r="V859" s="211">
        <f t="shared" si="1572"/>
        <v>64350000</v>
      </c>
      <c r="W859" s="211">
        <f t="shared" si="1573"/>
        <v>64948253.179999992</v>
      </c>
      <c r="X859" s="211">
        <f t="shared" si="1574"/>
        <v>65551965.700000003</v>
      </c>
      <c r="Y859" s="211">
        <f>Y860+Y862+Y866+Y864</f>
        <v>0</v>
      </c>
      <c r="Z859" s="211">
        <f t="shared" ref="Z859:AA859" si="1614">Z860+Z862+Z866+Z864</f>
        <v>0</v>
      </c>
      <c r="AA859" s="211">
        <f t="shared" si="1614"/>
        <v>0</v>
      </c>
      <c r="AB859" s="211">
        <f t="shared" si="1576"/>
        <v>64350000</v>
      </c>
      <c r="AC859" s="211">
        <f t="shared" si="1577"/>
        <v>64948253.179999992</v>
      </c>
      <c r="AD859" s="211">
        <f t="shared" si="1578"/>
        <v>65551965.700000003</v>
      </c>
    </row>
    <row r="860" spans="1:30" s="202" customFormat="1" ht="39.6" hidden="1">
      <c r="A860" s="212" t="s">
        <v>94</v>
      </c>
      <c r="B860" s="200" t="s">
        <v>303</v>
      </c>
      <c r="C860" s="200" t="s">
        <v>20</v>
      </c>
      <c r="D860" s="200" t="s">
        <v>16</v>
      </c>
      <c r="E860" s="200" t="s">
        <v>80</v>
      </c>
      <c r="F860" s="200" t="s">
        <v>68</v>
      </c>
      <c r="G860" s="200" t="s">
        <v>140</v>
      </c>
      <c r="H860" s="200" t="s">
        <v>149</v>
      </c>
      <c r="I860" s="210" t="s">
        <v>90</v>
      </c>
      <c r="J860" s="211">
        <f>J861</f>
        <v>55338000</v>
      </c>
      <c r="K860" s="211">
        <f t="shared" ref="K860:O860" si="1615">K861</f>
        <v>55881103.159999996</v>
      </c>
      <c r="L860" s="211">
        <f t="shared" si="1615"/>
        <v>56428914.18</v>
      </c>
      <c r="M860" s="211">
        <f t="shared" si="1615"/>
        <v>5688000</v>
      </c>
      <c r="N860" s="211">
        <f t="shared" si="1615"/>
        <v>5743150.0199999996</v>
      </c>
      <c r="O860" s="211">
        <f t="shared" si="1615"/>
        <v>5799051.5199999996</v>
      </c>
      <c r="P860" s="211">
        <f t="shared" si="1514"/>
        <v>61026000</v>
      </c>
      <c r="Q860" s="211">
        <f t="shared" si="1515"/>
        <v>61624253.179999992</v>
      </c>
      <c r="R860" s="211">
        <f t="shared" si="1516"/>
        <v>62227965.700000003</v>
      </c>
      <c r="S860" s="211">
        <f t="shared" ref="S860:U860" si="1616">S861</f>
        <v>0</v>
      </c>
      <c r="T860" s="211">
        <f t="shared" si="1616"/>
        <v>0</v>
      </c>
      <c r="U860" s="211">
        <f t="shared" si="1616"/>
        <v>0</v>
      </c>
      <c r="V860" s="211">
        <f t="shared" si="1572"/>
        <v>61026000</v>
      </c>
      <c r="W860" s="211">
        <f t="shared" si="1573"/>
        <v>61624253.179999992</v>
      </c>
      <c r="X860" s="211">
        <f t="shared" si="1574"/>
        <v>62227965.700000003</v>
      </c>
      <c r="Y860" s="211">
        <f t="shared" ref="Y860:AA860" si="1617">Y861</f>
        <v>-207592.98</v>
      </c>
      <c r="Z860" s="211">
        <f t="shared" si="1617"/>
        <v>0</v>
      </c>
      <c r="AA860" s="211">
        <f t="shared" si="1617"/>
        <v>0</v>
      </c>
      <c r="AB860" s="211">
        <f t="shared" si="1576"/>
        <v>60818407.020000003</v>
      </c>
      <c r="AC860" s="211">
        <f t="shared" si="1577"/>
        <v>61624253.179999992</v>
      </c>
      <c r="AD860" s="211">
        <f t="shared" si="1578"/>
        <v>62227965.700000003</v>
      </c>
    </row>
    <row r="861" spans="1:30" s="202" customFormat="1" hidden="1">
      <c r="A861" s="212" t="s">
        <v>101</v>
      </c>
      <c r="B861" s="200" t="s">
        <v>303</v>
      </c>
      <c r="C861" s="200" t="s">
        <v>20</v>
      </c>
      <c r="D861" s="200" t="s">
        <v>16</v>
      </c>
      <c r="E861" s="200" t="s">
        <v>80</v>
      </c>
      <c r="F861" s="200" t="s">
        <v>68</v>
      </c>
      <c r="G861" s="200" t="s">
        <v>140</v>
      </c>
      <c r="H861" s="200" t="s">
        <v>149</v>
      </c>
      <c r="I861" s="210" t="s">
        <v>100</v>
      </c>
      <c r="J861" s="211">
        <v>55338000</v>
      </c>
      <c r="K861" s="211">
        <v>55881103.159999996</v>
      </c>
      <c r="L861" s="211">
        <v>56428914.18</v>
      </c>
      <c r="M861" s="211">
        <f>2873000+2815000</f>
        <v>5688000</v>
      </c>
      <c r="N861" s="211">
        <f>2900457.82+2842692.2</f>
        <v>5743150.0199999996</v>
      </c>
      <c r="O861" s="211">
        <f>2928612.4+2870439.12</f>
        <v>5799051.5199999996</v>
      </c>
      <c r="P861" s="211">
        <f t="shared" si="1514"/>
        <v>61026000</v>
      </c>
      <c r="Q861" s="211">
        <f t="shared" si="1515"/>
        <v>61624253.179999992</v>
      </c>
      <c r="R861" s="211">
        <f t="shared" si="1516"/>
        <v>62227965.700000003</v>
      </c>
      <c r="S861" s="211"/>
      <c r="T861" s="211"/>
      <c r="U861" s="211"/>
      <c r="V861" s="211">
        <f t="shared" si="1572"/>
        <v>61026000</v>
      </c>
      <c r="W861" s="211">
        <f t="shared" si="1573"/>
        <v>61624253.179999992</v>
      </c>
      <c r="X861" s="211">
        <f t="shared" si="1574"/>
        <v>62227965.700000003</v>
      </c>
      <c r="Y861" s="211">
        <v>-207592.98</v>
      </c>
      <c r="Z861" s="211"/>
      <c r="AA861" s="211"/>
      <c r="AB861" s="211">
        <f t="shared" si="1576"/>
        <v>60818407.020000003</v>
      </c>
      <c r="AC861" s="211">
        <f t="shared" si="1577"/>
        <v>61624253.179999992</v>
      </c>
      <c r="AD861" s="211">
        <f t="shared" si="1578"/>
        <v>62227965.700000003</v>
      </c>
    </row>
    <row r="862" spans="1:30" s="202" customFormat="1" ht="26.4" hidden="1">
      <c r="A862" s="213" t="s">
        <v>222</v>
      </c>
      <c r="B862" s="200" t="s">
        <v>303</v>
      </c>
      <c r="C862" s="200" t="s">
        <v>20</v>
      </c>
      <c r="D862" s="200" t="s">
        <v>16</v>
      </c>
      <c r="E862" s="200" t="s">
        <v>80</v>
      </c>
      <c r="F862" s="200" t="s">
        <v>68</v>
      </c>
      <c r="G862" s="200" t="s">
        <v>140</v>
      </c>
      <c r="H862" s="200" t="s">
        <v>149</v>
      </c>
      <c r="I862" s="210" t="s">
        <v>92</v>
      </c>
      <c r="J862" s="211">
        <f>J863</f>
        <v>2935000</v>
      </c>
      <c r="K862" s="211">
        <f t="shared" ref="K862:O862" si="1618">K863</f>
        <v>2935000</v>
      </c>
      <c r="L862" s="211">
        <f t="shared" si="1618"/>
        <v>2935000</v>
      </c>
      <c r="M862" s="211">
        <f t="shared" si="1618"/>
        <v>331000</v>
      </c>
      <c r="N862" s="211">
        <f t="shared" si="1618"/>
        <v>330999.99999999994</v>
      </c>
      <c r="O862" s="211">
        <f t="shared" si="1618"/>
        <v>331000</v>
      </c>
      <c r="P862" s="211">
        <f t="shared" si="1514"/>
        <v>3266000</v>
      </c>
      <c r="Q862" s="211">
        <f t="shared" si="1515"/>
        <v>3266000</v>
      </c>
      <c r="R862" s="211">
        <f t="shared" si="1516"/>
        <v>3266000</v>
      </c>
      <c r="S862" s="211">
        <f t="shared" ref="S862:U862" si="1619">S863</f>
        <v>0</v>
      </c>
      <c r="T862" s="211">
        <f t="shared" si="1619"/>
        <v>0</v>
      </c>
      <c r="U862" s="211">
        <f t="shared" si="1619"/>
        <v>0</v>
      </c>
      <c r="V862" s="211">
        <f t="shared" si="1572"/>
        <v>3266000</v>
      </c>
      <c r="W862" s="211">
        <f t="shared" si="1573"/>
        <v>3266000</v>
      </c>
      <c r="X862" s="211">
        <f t="shared" si="1574"/>
        <v>3266000</v>
      </c>
      <c r="Y862" s="211">
        <f t="shared" ref="Y862:AA862" si="1620">Y863</f>
        <v>0</v>
      </c>
      <c r="Z862" s="211">
        <f t="shared" si="1620"/>
        <v>0</v>
      </c>
      <c r="AA862" s="211">
        <f t="shared" si="1620"/>
        <v>0</v>
      </c>
      <c r="AB862" s="211">
        <f t="shared" si="1576"/>
        <v>3266000</v>
      </c>
      <c r="AC862" s="211">
        <f t="shared" si="1577"/>
        <v>3266000</v>
      </c>
      <c r="AD862" s="211">
        <f t="shared" si="1578"/>
        <v>3266000</v>
      </c>
    </row>
    <row r="863" spans="1:30" s="202" customFormat="1" ht="26.4" hidden="1">
      <c r="A863" s="212" t="s">
        <v>96</v>
      </c>
      <c r="B863" s="200" t="s">
        <v>303</v>
      </c>
      <c r="C863" s="200" t="s">
        <v>20</v>
      </c>
      <c r="D863" s="200" t="s">
        <v>16</v>
      </c>
      <c r="E863" s="200" t="s">
        <v>80</v>
      </c>
      <c r="F863" s="200" t="s">
        <v>68</v>
      </c>
      <c r="G863" s="200" t="s">
        <v>140</v>
      </c>
      <c r="H863" s="200" t="s">
        <v>149</v>
      </c>
      <c r="I863" s="210" t="s">
        <v>93</v>
      </c>
      <c r="J863" s="211">
        <v>2935000</v>
      </c>
      <c r="K863" s="211">
        <v>2935000</v>
      </c>
      <c r="L863" s="211">
        <v>2935000</v>
      </c>
      <c r="M863" s="211">
        <f>237210+202430-95210-13430</f>
        <v>331000</v>
      </c>
      <c r="N863" s="211">
        <f>241018.4+202967.2-99018.4-13967.2</f>
        <v>330999.99999999994</v>
      </c>
      <c r="O863" s="211">
        <f>244979.14+203525.89-102979.14-14525.89</f>
        <v>331000</v>
      </c>
      <c r="P863" s="211">
        <f t="shared" si="1514"/>
        <v>3266000</v>
      </c>
      <c r="Q863" s="211">
        <f t="shared" si="1515"/>
        <v>3266000</v>
      </c>
      <c r="R863" s="211">
        <f t="shared" si="1516"/>
        <v>3266000</v>
      </c>
      <c r="S863" s="211"/>
      <c r="T863" s="211"/>
      <c r="U863" s="211"/>
      <c r="V863" s="211">
        <f t="shared" si="1572"/>
        <v>3266000</v>
      </c>
      <c r="W863" s="211">
        <f t="shared" si="1573"/>
        <v>3266000</v>
      </c>
      <c r="X863" s="211">
        <f t="shared" si="1574"/>
        <v>3266000</v>
      </c>
      <c r="Y863" s="211"/>
      <c r="Z863" s="211"/>
      <c r="AA863" s="211"/>
      <c r="AB863" s="211">
        <f t="shared" si="1576"/>
        <v>3266000</v>
      </c>
      <c r="AC863" s="211">
        <f t="shared" si="1577"/>
        <v>3266000</v>
      </c>
      <c r="AD863" s="211">
        <f t="shared" si="1578"/>
        <v>3266000</v>
      </c>
    </row>
    <row r="864" spans="1:30" s="202" customFormat="1" hidden="1">
      <c r="A864" s="264" t="s">
        <v>98</v>
      </c>
      <c r="B864" s="219" t="s">
        <v>303</v>
      </c>
      <c r="C864" s="200" t="s">
        <v>20</v>
      </c>
      <c r="D864" s="200" t="s">
        <v>16</v>
      </c>
      <c r="E864" s="200" t="s">
        <v>80</v>
      </c>
      <c r="F864" s="200" t="s">
        <v>68</v>
      </c>
      <c r="G864" s="200" t="s">
        <v>140</v>
      </c>
      <c r="H864" s="200" t="s">
        <v>149</v>
      </c>
      <c r="I864" s="220" t="s">
        <v>97</v>
      </c>
      <c r="J864" s="211"/>
      <c r="K864" s="211"/>
      <c r="L864" s="211"/>
      <c r="M864" s="211"/>
      <c r="N864" s="211"/>
      <c r="O864" s="211"/>
      <c r="P864" s="211"/>
      <c r="Q864" s="211"/>
      <c r="R864" s="211"/>
      <c r="S864" s="211"/>
      <c r="T864" s="211"/>
      <c r="U864" s="211"/>
      <c r="V864" s="211"/>
      <c r="W864" s="211"/>
      <c r="X864" s="211"/>
      <c r="Y864" s="211">
        <f>Y865</f>
        <v>207592.98</v>
      </c>
      <c r="Z864" s="211">
        <f t="shared" ref="Z864" si="1621">Z865</f>
        <v>0</v>
      </c>
      <c r="AA864" s="211">
        <f t="shared" ref="AA864" si="1622">AA865</f>
        <v>0</v>
      </c>
      <c r="AB864" s="211">
        <f t="shared" si="1576"/>
        <v>207592.98</v>
      </c>
      <c r="AC864" s="211">
        <f t="shared" si="1577"/>
        <v>0</v>
      </c>
      <c r="AD864" s="211">
        <f t="shared" si="1578"/>
        <v>0</v>
      </c>
    </row>
    <row r="865" spans="1:30" s="202" customFormat="1" ht="26.4" hidden="1">
      <c r="A865" s="264" t="s">
        <v>104</v>
      </c>
      <c r="B865" s="219" t="s">
        <v>303</v>
      </c>
      <c r="C865" s="200" t="s">
        <v>20</v>
      </c>
      <c r="D865" s="200" t="s">
        <v>16</v>
      </c>
      <c r="E865" s="200" t="s">
        <v>80</v>
      </c>
      <c r="F865" s="200" t="s">
        <v>68</v>
      </c>
      <c r="G865" s="200" t="s">
        <v>140</v>
      </c>
      <c r="H865" s="200" t="s">
        <v>149</v>
      </c>
      <c r="I865" s="220" t="s">
        <v>105</v>
      </c>
      <c r="J865" s="211"/>
      <c r="K865" s="211"/>
      <c r="L865" s="211"/>
      <c r="M865" s="211"/>
      <c r="N865" s="211"/>
      <c r="O865" s="211"/>
      <c r="P865" s="211"/>
      <c r="Q865" s="211"/>
      <c r="R865" s="211"/>
      <c r="S865" s="211"/>
      <c r="T865" s="211"/>
      <c r="U865" s="211"/>
      <c r="V865" s="211"/>
      <c r="W865" s="211"/>
      <c r="X865" s="211"/>
      <c r="Y865" s="211">
        <v>207592.98</v>
      </c>
      <c r="Z865" s="211"/>
      <c r="AA865" s="211"/>
      <c r="AB865" s="211">
        <f t="shared" si="1576"/>
        <v>207592.98</v>
      </c>
      <c r="AC865" s="211">
        <f t="shared" si="1577"/>
        <v>0</v>
      </c>
      <c r="AD865" s="211">
        <f t="shared" si="1578"/>
        <v>0</v>
      </c>
    </row>
    <row r="866" spans="1:30" s="202" customFormat="1" hidden="1">
      <c r="A866" s="212" t="s">
        <v>78</v>
      </c>
      <c r="B866" s="200" t="s">
        <v>303</v>
      </c>
      <c r="C866" s="200" t="s">
        <v>20</v>
      </c>
      <c r="D866" s="200" t="s">
        <v>16</v>
      </c>
      <c r="E866" s="200" t="s">
        <v>80</v>
      </c>
      <c r="F866" s="200" t="s">
        <v>68</v>
      </c>
      <c r="G866" s="200" t="s">
        <v>140</v>
      </c>
      <c r="H866" s="200" t="s">
        <v>149</v>
      </c>
      <c r="I866" s="210" t="s">
        <v>75</v>
      </c>
      <c r="J866" s="211">
        <f>J867</f>
        <v>58000</v>
      </c>
      <c r="K866" s="211">
        <f t="shared" ref="K866:O866" si="1623">K867</f>
        <v>58000</v>
      </c>
      <c r="L866" s="211">
        <f t="shared" si="1623"/>
        <v>58000</v>
      </c>
      <c r="M866" s="211">
        <f t="shared" si="1623"/>
        <v>0</v>
      </c>
      <c r="N866" s="211">
        <f t="shared" si="1623"/>
        <v>0</v>
      </c>
      <c r="O866" s="211">
        <f t="shared" si="1623"/>
        <v>0</v>
      </c>
      <c r="P866" s="211">
        <f t="shared" si="1514"/>
        <v>58000</v>
      </c>
      <c r="Q866" s="211">
        <f t="shared" si="1515"/>
        <v>58000</v>
      </c>
      <c r="R866" s="211">
        <f t="shared" si="1516"/>
        <v>58000</v>
      </c>
      <c r="S866" s="211">
        <f t="shared" ref="S866:U866" si="1624">S867</f>
        <v>0</v>
      </c>
      <c r="T866" s="211">
        <f t="shared" si="1624"/>
        <v>0</v>
      </c>
      <c r="U866" s="211">
        <f t="shared" si="1624"/>
        <v>0</v>
      </c>
      <c r="V866" s="211">
        <f t="shared" ref="V866:V897" si="1625">P866+S866</f>
        <v>58000</v>
      </c>
      <c r="W866" s="211">
        <f t="shared" ref="W866:W897" si="1626">Q866+T866</f>
        <v>58000</v>
      </c>
      <c r="X866" s="211">
        <f t="shared" ref="X866:X897" si="1627">R866+U866</f>
        <v>58000</v>
      </c>
      <c r="Y866" s="211">
        <f t="shared" ref="Y866:AA866" si="1628">Y867</f>
        <v>0</v>
      </c>
      <c r="Z866" s="211">
        <f t="shared" si="1628"/>
        <v>0</v>
      </c>
      <c r="AA866" s="211">
        <f t="shared" si="1628"/>
        <v>0</v>
      </c>
      <c r="AB866" s="211">
        <f t="shared" si="1576"/>
        <v>58000</v>
      </c>
      <c r="AC866" s="211">
        <f t="shared" si="1577"/>
        <v>58000</v>
      </c>
      <c r="AD866" s="211">
        <f t="shared" si="1578"/>
        <v>58000</v>
      </c>
    </row>
    <row r="867" spans="1:30" s="202" customFormat="1" hidden="1">
      <c r="A867" s="214" t="s">
        <v>118</v>
      </c>
      <c r="B867" s="200" t="s">
        <v>303</v>
      </c>
      <c r="C867" s="200" t="s">
        <v>20</v>
      </c>
      <c r="D867" s="200" t="s">
        <v>16</v>
      </c>
      <c r="E867" s="200" t="s">
        <v>80</v>
      </c>
      <c r="F867" s="200" t="s">
        <v>68</v>
      </c>
      <c r="G867" s="200" t="s">
        <v>140</v>
      </c>
      <c r="H867" s="200" t="s">
        <v>149</v>
      </c>
      <c r="I867" s="210" t="s">
        <v>117</v>
      </c>
      <c r="J867" s="211">
        <v>58000</v>
      </c>
      <c r="K867" s="211">
        <v>58000</v>
      </c>
      <c r="L867" s="211">
        <v>58000</v>
      </c>
      <c r="M867" s="211"/>
      <c r="N867" s="211"/>
      <c r="O867" s="211"/>
      <c r="P867" s="211">
        <f t="shared" si="1514"/>
        <v>58000</v>
      </c>
      <c r="Q867" s="211">
        <f t="shared" si="1515"/>
        <v>58000</v>
      </c>
      <c r="R867" s="211">
        <f t="shared" si="1516"/>
        <v>58000</v>
      </c>
      <c r="S867" s="211"/>
      <c r="T867" s="211"/>
      <c r="U867" s="211"/>
      <c r="V867" s="211">
        <f t="shared" si="1625"/>
        <v>58000</v>
      </c>
      <c r="W867" s="211">
        <f t="shared" si="1626"/>
        <v>58000</v>
      </c>
      <c r="X867" s="211">
        <f t="shared" si="1627"/>
        <v>58000</v>
      </c>
      <c r="Y867" s="211"/>
      <c r="Z867" s="211"/>
      <c r="AA867" s="211"/>
      <c r="AB867" s="211">
        <f t="shared" si="1576"/>
        <v>58000</v>
      </c>
      <c r="AC867" s="211">
        <f t="shared" si="1577"/>
        <v>58000</v>
      </c>
      <c r="AD867" s="211">
        <f t="shared" si="1578"/>
        <v>58000</v>
      </c>
    </row>
    <row r="868" spans="1:30" s="202" customFormat="1" hidden="1">
      <c r="A868" s="212" t="s">
        <v>88</v>
      </c>
      <c r="B868" s="200" t="s">
        <v>303</v>
      </c>
      <c r="C868" s="200" t="s">
        <v>20</v>
      </c>
      <c r="D868" s="200" t="s">
        <v>16</v>
      </c>
      <c r="E868" s="200" t="s">
        <v>80</v>
      </c>
      <c r="F868" s="200" t="s">
        <v>68</v>
      </c>
      <c r="G868" s="200" t="s">
        <v>140</v>
      </c>
      <c r="H868" s="200" t="s">
        <v>161</v>
      </c>
      <c r="I868" s="210"/>
      <c r="J868" s="211">
        <f>J869</f>
        <v>400000</v>
      </c>
      <c r="K868" s="211">
        <f t="shared" ref="K868:O869" si="1629">K869</f>
        <v>400000</v>
      </c>
      <c r="L868" s="211">
        <f t="shared" si="1629"/>
        <v>400000</v>
      </c>
      <c r="M868" s="211">
        <f t="shared" si="1629"/>
        <v>0</v>
      </c>
      <c r="N868" s="211">
        <f t="shared" si="1629"/>
        <v>0</v>
      </c>
      <c r="O868" s="211">
        <f t="shared" si="1629"/>
        <v>0</v>
      </c>
      <c r="P868" s="211">
        <f t="shared" si="1514"/>
        <v>400000</v>
      </c>
      <c r="Q868" s="211">
        <f t="shared" si="1515"/>
        <v>400000</v>
      </c>
      <c r="R868" s="211">
        <f t="shared" si="1516"/>
        <v>400000</v>
      </c>
      <c r="S868" s="211">
        <f t="shared" ref="S868:U869" si="1630">S869</f>
        <v>0</v>
      </c>
      <c r="T868" s="211">
        <f t="shared" si="1630"/>
        <v>0</v>
      </c>
      <c r="U868" s="211">
        <f t="shared" si="1630"/>
        <v>0</v>
      </c>
      <c r="V868" s="211">
        <f t="shared" si="1625"/>
        <v>400000</v>
      </c>
      <c r="W868" s="211">
        <f t="shared" si="1626"/>
        <v>400000</v>
      </c>
      <c r="X868" s="211">
        <f t="shared" si="1627"/>
        <v>400000</v>
      </c>
      <c r="Y868" s="211">
        <f t="shared" ref="Y868:AA869" si="1631">Y869</f>
        <v>0</v>
      </c>
      <c r="Z868" s="211">
        <f t="shared" si="1631"/>
        <v>0</v>
      </c>
      <c r="AA868" s="211">
        <f t="shared" si="1631"/>
        <v>0</v>
      </c>
      <c r="AB868" s="211">
        <f t="shared" si="1576"/>
        <v>400000</v>
      </c>
      <c r="AC868" s="211">
        <f t="shared" si="1577"/>
        <v>400000</v>
      </c>
      <c r="AD868" s="211">
        <f t="shared" si="1578"/>
        <v>400000</v>
      </c>
    </row>
    <row r="869" spans="1:30" s="202" customFormat="1" ht="26.4" hidden="1">
      <c r="A869" s="213" t="s">
        <v>222</v>
      </c>
      <c r="B869" s="200" t="s">
        <v>303</v>
      </c>
      <c r="C869" s="200" t="s">
        <v>20</v>
      </c>
      <c r="D869" s="200" t="s">
        <v>16</v>
      </c>
      <c r="E869" s="200" t="s">
        <v>80</v>
      </c>
      <c r="F869" s="200" t="s">
        <v>68</v>
      </c>
      <c r="G869" s="200" t="s">
        <v>140</v>
      </c>
      <c r="H869" s="200" t="s">
        <v>161</v>
      </c>
      <c r="I869" s="210" t="s">
        <v>92</v>
      </c>
      <c r="J869" s="211">
        <f>J870</f>
        <v>400000</v>
      </c>
      <c r="K869" s="211">
        <f t="shared" si="1629"/>
        <v>400000</v>
      </c>
      <c r="L869" s="211">
        <f t="shared" si="1629"/>
        <v>400000</v>
      </c>
      <c r="M869" s="211">
        <f t="shared" si="1629"/>
        <v>0</v>
      </c>
      <c r="N869" s="211">
        <f t="shared" si="1629"/>
        <v>0</v>
      </c>
      <c r="O869" s="211">
        <f t="shared" si="1629"/>
        <v>0</v>
      </c>
      <c r="P869" s="211">
        <f t="shared" si="1514"/>
        <v>400000</v>
      </c>
      <c r="Q869" s="211">
        <f t="shared" si="1515"/>
        <v>400000</v>
      </c>
      <c r="R869" s="211">
        <f t="shared" si="1516"/>
        <v>400000</v>
      </c>
      <c r="S869" s="211">
        <f t="shared" si="1630"/>
        <v>0</v>
      </c>
      <c r="T869" s="211">
        <f t="shared" si="1630"/>
        <v>0</v>
      </c>
      <c r="U869" s="211">
        <f t="shared" si="1630"/>
        <v>0</v>
      </c>
      <c r="V869" s="211">
        <f t="shared" si="1625"/>
        <v>400000</v>
      </c>
      <c r="W869" s="211">
        <f t="shared" si="1626"/>
        <v>400000</v>
      </c>
      <c r="X869" s="211">
        <f t="shared" si="1627"/>
        <v>400000</v>
      </c>
      <c r="Y869" s="211">
        <f t="shared" si="1631"/>
        <v>0</v>
      </c>
      <c r="Z869" s="211">
        <f t="shared" si="1631"/>
        <v>0</v>
      </c>
      <c r="AA869" s="211">
        <f t="shared" si="1631"/>
        <v>0</v>
      </c>
      <c r="AB869" s="211">
        <f t="shared" si="1576"/>
        <v>400000</v>
      </c>
      <c r="AC869" s="211">
        <f t="shared" si="1577"/>
        <v>400000</v>
      </c>
      <c r="AD869" s="211">
        <f t="shared" si="1578"/>
        <v>400000</v>
      </c>
    </row>
    <row r="870" spans="1:30" s="202" customFormat="1" ht="26.4" hidden="1">
      <c r="A870" s="212" t="s">
        <v>96</v>
      </c>
      <c r="B870" s="200" t="s">
        <v>303</v>
      </c>
      <c r="C870" s="200" t="s">
        <v>20</v>
      </c>
      <c r="D870" s="200" t="s">
        <v>16</v>
      </c>
      <c r="E870" s="200" t="s">
        <v>80</v>
      </c>
      <c r="F870" s="200" t="s">
        <v>68</v>
      </c>
      <c r="G870" s="200" t="s">
        <v>140</v>
      </c>
      <c r="H870" s="200" t="s">
        <v>161</v>
      </c>
      <c r="I870" s="210" t="s">
        <v>93</v>
      </c>
      <c r="J870" s="211">
        <v>400000</v>
      </c>
      <c r="K870" s="211">
        <v>400000</v>
      </c>
      <c r="L870" s="211">
        <v>400000</v>
      </c>
      <c r="M870" s="211"/>
      <c r="N870" s="211"/>
      <c r="O870" s="211"/>
      <c r="P870" s="211">
        <f t="shared" si="1514"/>
        <v>400000</v>
      </c>
      <c r="Q870" s="211">
        <f t="shared" si="1515"/>
        <v>400000</v>
      </c>
      <c r="R870" s="211">
        <f t="shared" si="1516"/>
        <v>400000</v>
      </c>
      <c r="S870" s="211"/>
      <c r="T870" s="211"/>
      <c r="U870" s="211"/>
      <c r="V870" s="211">
        <f t="shared" si="1625"/>
        <v>400000</v>
      </c>
      <c r="W870" s="211">
        <f t="shared" si="1626"/>
        <v>400000</v>
      </c>
      <c r="X870" s="211">
        <f t="shared" si="1627"/>
        <v>400000</v>
      </c>
      <c r="Y870" s="211"/>
      <c r="Z870" s="211"/>
      <c r="AA870" s="211"/>
      <c r="AB870" s="211">
        <f t="shared" si="1576"/>
        <v>400000</v>
      </c>
      <c r="AC870" s="211">
        <f t="shared" si="1577"/>
        <v>400000</v>
      </c>
      <c r="AD870" s="211">
        <f t="shared" si="1578"/>
        <v>400000</v>
      </c>
    </row>
    <row r="871" spans="1:30" s="202" customFormat="1" ht="52.8" hidden="1">
      <c r="A871" s="280" t="s">
        <v>205</v>
      </c>
      <c r="B871" s="200" t="s">
        <v>303</v>
      </c>
      <c r="C871" s="200" t="s">
        <v>20</v>
      </c>
      <c r="D871" s="200" t="s">
        <v>16</v>
      </c>
      <c r="E871" s="200" t="s">
        <v>80</v>
      </c>
      <c r="F871" s="200" t="s">
        <v>68</v>
      </c>
      <c r="G871" s="200" t="s">
        <v>140</v>
      </c>
      <c r="H871" s="200" t="s">
        <v>337</v>
      </c>
      <c r="I871" s="210"/>
      <c r="J871" s="211">
        <f>J872+J874</f>
        <v>2303743.1</v>
      </c>
      <c r="K871" s="211">
        <f t="shared" ref="K871:L871" si="1632">K872+K874</f>
        <v>2388692.83</v>
      </c>
      <c r="L871" s="211">
        <f t="shared" si="1632"/>
        <v>2477048.94</v>
      </c>
      <c r="M871" s="211">
        <f t="shared" ref="M871:O871" si="1633">M872+M874</f>
        <v>0</v>
      </c>
      <c r="N871" s="211">
        <f t="shared" si="1633"/>
        <v>0</v>
      </c>
      <c r="O871" s="211">
        <f t="shared" si="1633"/>
        <v>0</v>
      </c>
      <c r="P871" s="211">
        <f t="shared" si="1514"/>
        <v>2303743.1</v>
      </c>
      <c r="Q871" s="211">
        <f t="shared" si="1515"/>
        <v>2388692.83</v>
      </c>
      <c r="R871" s="211">
        <f t="shared" si="1516"/>
        <v>2477048.94</v>
      </c>
      <c r="S871" s="211">
        <f t="shared" ref="S871:U871" si="1634">S872+S874</f>
        <v>0</v>
      </c>
      <c r="T871" s="211">
        <f t="shared" si="1634"/>
        <v>0</v>
      </c>
      <c r="U871" s="211">
        <f t="shared" si="1634"/>
        <v>0</v>
      </c>
      <c r="V871" s="211">
        <f t="shared" si="1625"/>
        <v>2303743.1</v>
      </c>
      <c r="W871" s="211">
        <f t="shared" si="1626"/>
        <v>2388692.83</v>
      </c>
      <c r="X871" s="211">
        <f t="shared" si="1627"/>
        <v>2477048.94</v>
      </c>
      <c r="Y871" s="211">
        <f t="shared" ref="Y871:AA871" si="1635">Y872+Y874</f>
        <v>0</v>
      </c>
      <c r="Z871" s="211">
        <f t="shared" si="1635"/>
        <v>0</v>
      </c>
      <c r="AA871" s="211">
        <f t="shared" si="1635"/>
        <v>0</v>
      </c>
      <c r="AB871" s="211">
        <f t="shared" si="1576"/>
        <v>2303743.1</v>
      </c>
      <c r="AC871" s="211">
        <f t="shared" si="1577"/>
        <v>2388692.83</v>
      </c>
      <c r="AD871" s="211">
        <f t="shared" si="1578"/>
        <v>2477048.94</v>
      </c>
    </row>
    <row r="872" spans="1:30" s="202" customFormat="1" ht="39.6" hidden="1">
      <c r="A872" s="212" t="s">
        <v>94</v>
      </c>
      <c r="B872" s="200" t="s">
        <v>303</v>
      </c>
      <c r="C872" s="200" t="s">
        <v>20</v>
      </c>
      <c r="D872" s="200" t="s">
        <v>16</v>
      </c>
      <c r="E872" s="200" t="s">
        <v>80</v>
      </c>
      <c r="F872" s="200" t="s">
        <v>68</v>
      </c>
      <c r="G872" s="200" t="s">
        <v>140</v>
      </c>
      <c r="H872" s="200" t="s">
        <v>337</v>
      </c>
      <c r="I872" s="210" t="s">
        <v>90</v>
      </c>
      <c r="J872" s="211">
        <f>J873</f>
        <v>2163743.1</v>
      </c>
      <c r="K872" s="211">
        <f t="shared" ref="K872:O872" si="1636">K873</f>
        <v>2248692.83</v>
      </c>
      <c r="L872" s="211">
        <f t="shared" si="1636"/>
        <v>2337048.94</v>
      </c>
      <c r="M872" s="211">
        <f t="shared" si="1636"/>
        <v>0</v>
      </c>
      <c r="N872" s="211">
        <f t="shared" si="1636"/>
        <v>0</v>
      </c>
      <c r="O872" s="211">
        <f t="shared" si="1636"/>
        <v>0</v>
      </c>
      <c r="P872" s="211">
        <f t="shared" si="1514"/>
        <v>2163743.1</v>
      </c>
      <c r="Q872" s="211">
        <f t="shared" si="1515"/>
        <v>2248692.83</v>
      </c>
      <c r="R872" s="211">
        <f t="shared" si="1516"/>
        <v>2337048.94</v>
      </c>
      <c r="S872" s="211">
        <f t="shared" ref="S872:U872" si="1637">S873</f>
        <v>0</v>
      </c>
      <c r="T872" s="211">
        <f t="shared" si="1637"/>
        <v>0</v>
      </c>
      <c r="U872" s="211">
        <f t="shared" si="1637"/>
        <v>0</v>
      </c>
      <c r="V872" s="211">
        <f t="shared" si="1625"/>
        <v>2163743.1</v>
      </c>
      <c r="W872" s="211">
        <f t="shared" si="1626"/>
        <v>2248692.83</v>
      </c>
      <c r="X872" s="211">
        <f t="shared" si="1627"/>
        <v>2337048.94</v>
      </c>
      <c r="Y872" s="211">
        <f t="shared" ref="Y872:AA872" si="1638">Y873</f>
        <v>0</v>
      </c>
      <c r="Z872" s="211">
        <f t="shared" si="1638"/>
        <v>0</v>
      </c>
      <c r="AA872" s="211">
        <f t="shared" si="1638"/>
        <v>0</v>
      </c>
      <c r="AB872" s="211">
        <f t="shared" si="1576"/>
        <v>2163743.1</v>
      </c>
      <c r="AC872" s="211">
        <f t="shared" si="1577"/>
        <v>2248692.83</v>
      </c>
      <c r="AD872" s="211">
        <f t="shared" si="1578"/>
        <v>2337048.94</v>
      </c>
    </row>
    <row r="873" spans="1:30" s="202" customFormat="1" hidden="1">
      <c r="A873" s="212" t="s">
        <v>101</v>
      </c>
      <c r="B873" s="200" t="s">
        <v>303</v>
      </c>
      <c r="C873" s="200" t="s">
        <v>20</v>
      </c>
      <c r="D873" s="200" t="s">
        <v>16</v>
      </c>
      <c r="E873" s="200" t="s">
        <v>80</v>
      </c>
      <c r="F873" s="200" t="s">
        <v>68</v>
      </c>
      <c r="G873" s="200" t="s">
        <v>140</v>
      </c>
      <c r="H873" s="200" t="s">
        <v>337</v>
      </c>
      <c r="I873" s="210" t="s">
        <v>100</v>
      </c>
      <c r="J873" s="211">
        <f>2123743.1+40000</f>
        <v>2163743.1</v>
      </c>
      <c r="K873" s="211">
        <f>2208692.83+40000</f>
        <v>2248692.83</v>
      </c>
      <c r="L873" s="211">
        <f>2297053.14+40000-4.2</f>
        <v>2337048.94</v>
      </c>
      <c r="M873" s="211"/>
      <c r="N873" s="211"/>
      <c r="O873" s="211"/>
      <c r="P873" s="211">
        <f t="shared" si="1514"/>
        <v>2163743.1</v>
      </c>
      <c r="Q873" s="211">
        <f t="shared" si="1515"/>
        <v>2248692.83</v>
      </c>
      <c r="R873" s="211">
        <f t="shared" si="1516"/>
        <v>2337048.94</v>
      </c>
      <c r="S873" s="211"/>
      <c r="T873" s="211"/>
      <c r="U873" s="211"/>
      <c r="V873" s="211">
        <f t="shared" si="1625"/>
        <v>2163743.1</v>
      </c>
      <c r="W873" s="211">
        <f t="shared" si="1626"/>
        <v>2248692.83</v>
      </c>
      <c r="X873" s="211">
        <f t="shared" si="1627"/>
        <v>2337048.94</v>
      </c>
      <c r="Y873" s="211"/>
      <c r="Z873" s="211"/>
      <c r="AA873" s="211"/>
      <c r="AB873" s="211">
        <f t="shared" si="1576"/>
        <v>2163743.1</v>
      </c>
      <c r="AC873" s="211">
        <f t="shared" si="1577"/>
        <v>2248692.83</v>
      </c>
      <c r="AD873" s="211">
        <f t="shared" si="1578"/>
        <v>2337048.94</v>
      </c>
    </row>
    <row r="874" spans="1:30" s="202" customFormat="1" ht="26.4" hidden="1">
      <c r="A874" s="213" t="s">
        <v>222</v>
      </c>
      <c r="B874" s="200" t="s">
        <v>303</v>
      </c>
      <c r="C874" s="200" t="s">
        <v>20</v>
      </c>
      <c r="D874" s="200" t="s">
        <v>16</v>
      </c>
      <c r="E874" s="200" t="s">
        <v>80</v>
      </c>
      <c r="F874" s="200" t="s">
        <v>68</v>
      </c>
      <c r="G874" s="200" t="s">
        <v>140</v>
      </c>
      <c r="H874" s="200" t="s">
        <v>337</v>
      </c>
      <c r="I874" s="210" t="s">
        <v>92</v>
      </c>
      <c r="J874" s="211">
        <f>J875</f>
        <v>140000</v>
      </c>
      <c r="K874" s="211">
        <f t="shared" ref="K874:O874" si="1639">K875</f>
        <v>140000</v>
      </c>
      <c r="L874" s="211">
        <f t="shared" si="1639"/>
        <v>140000</v>
      </c>
      <c r="M874" s="211">
        <f t="shared" si="1639"/>
        <v>0</v>
      </c>
      <c r="N874" s="211">
        <f t="shared" si="1639"/>
        <v>0</v>
      </c>
      <c r="O874" s="211">
        <f t="shared" si="1639"/>
        <v>0</v>
      </c>
      <c r="P874" s="211">
        <f t="shared" si="1514"/>
        <v>140000</v>
      </c>
      <c r="Q874" s="211">
        <f t="shared" si="1515"/>
        <v>140000</v>
      </c>
      <c r="R874" s="211">
        <f t="shared" si="1516"/>
        <v>140000</v>
      </c>
      <c r="S874" s="211">
        <f t="shared" ref="S874:U874" si="1640">S875</f>
        <v>0</v>
      </c>
      <c r="T874" s="211">
        <f t="shared" si="1640"/>
        <v>0</v>
      </c>
      <c r="U874" s="211">
        <f t="shared" si="1640"/>
        <v>0</v>
      </c>
      <c r="V874" s="211">
        <f t="shared" si="1625"/>
        <v>140000</v>
      </c>
      <c r="W874" s="211">
        <f t="shared" si="1626"/>
        <v>140000</v>
      </c>
      <c r="X874" s="211">
        <f t="shared" si="1627"/>
        <v>140000</v>
      </c>
      <c r="Y874" s="211">
        <f t="shared" ref="Y874:AA874" si="1641">Y875</f>
        <v>0</v>
      </c>
      <c r="Z874" s="211">
        <f t="shared" si="1641"/>
        <v>0</v>
      </c>
      <c r="AA874" s="211">
        <f t="shared" si="1641"/>
        <v>0</v>
      </c>
      <c r="AB874" s="211">
        <f t="shared" si="1576"/>
        <v>140000</v>
      </c>
      <c r="AC874" s="211">
        <f t="shared" si="1577"/>
        <v>140000</v>
      </c>
      <c r="AD874" s="211">
        <f t="shared" si="1578"/>
        <v>140000</v>
      </c>
    </row>
    <row r="875" spans="1:30" s="202" customFormat="1" ht="26.4" hidden="1">
      <c r="A875" s="212" t="s">
        <v>96</v>
      </c>
      <c r="B875" s="200" t="s">
        <v>303</v>
      </c>
      <c r="C875" s="200" t="s">
        <v>20</v>
      </c>
      <c r="D875" s="200" t="s">
        <v>16</v>
      </c>
      <c r="E875" s="200" t="s">
        <v>80</v>
      </c>
      <c r="F875" s="200" t="s">
        <v>68</v>
      </c>
      <c r="G875" s="200" t="s">
        <v>140</v>
      </c>
      <c r="H875" s="200" t="s">
        <v>337</v>
      </c>
      <c r="I875" s="210" t="s">
        <v>93</v>
      </c>
      <c r="J875" s="211">
        <v>140000</v>
      </c>
      <c r="K875" s="211">
        <v>140000</v>
      </c>
      <c r="L875" s="211">
        <v>140000</v>
      </c>
      <c r="M875" s="211"/>
      <c r="N875" s="211"/>
      <c r="O875" s="211"/>
      <c r="P875" s="211">
        <f t="shared" si="1514"/>
        <v>140000</v>
      </c>
      <c r="Q875" s="211">
        <f t="shared" si="1515"/>
        <v>140000</v>
      </c>
      <c r="R875" s="211">
        <f t="shared" si="1516"/>
        <v>140000</v>
      </c>
      <c r="S875" s="211"/>
      <c r="T875" s="211"/>
      <c r="U875" s="211"/>
      <c r="V875" s="211">
        <f t="shared" si="1625"/>
        <v>140000</v>
      </c>
      <c r="W875" s="211">
        <f t="shared" si="1626"/>
        <v>140000</v>
      </c>
      <c r="X875" s="211">
        <f t="shared" si="1627"/>
        <v>140000</v>
      </c>
      <c r="Y875" s="211"/>
      <c r="Z875" s="211"/>
      <c r="AA875" s="211"/>
      <c r="AB875" s="211">
        <f t="shared" si="1576"/>
        <v>140000</v>
      </c>
      <c r="AC875" s="211">
        <f t="shared" si="1577"/>
        <v>140000</v>
      </c>
      <c r="AD875" s="211">
        <f t="shared" si="1578"/>
        <v>140000</v>
      </c>
    </row>
    <row r="876" spans="1:30" s="202" customFormat="1" ht="42" hidden="1" customHeight="1">
      <c r="A876" s="208" t="s">
        <v>206</v>
      </c>
      <c r="B876" s="200" t="s">
        <v>303</v>
      </c>
      <c r="C876" s="200" t="s">
        <v>20</v>
      </c>
      <c r="D876" s="200" t="s">
        <v>16</v>
      </c>
      <c r="E876" s="200" t="s">
        <v>80</v>
      </c>
      <c r="F876" s="200" t="s">
        <v>68</v>
      </c>
      <c r="G876" s="200" t="s">
        <v>140</v>
      </c>
      <c r="H876" s="200" t="s">
        <v>399</v>
      </c>
      <c r="I876" s="210"/>
      <c r="J876" s="211">
        <f>J877+J879</f>
        <v>1256871.55</v>
      </c>
      <c r="K876" s="211">
        <f t="shared" ref="K876:L876" si="1642">K877+K879</f>
        <v>1299346.4099999999</v>
      </c>
      <c r="L876" s="211">
        <f t="shared" si="1642"/>
        <v>1343524.47</v>
      </c>
      <c r="M876" s="211">
        <f t="shared" ref="M876:O876" si="1643">M877+M879</f>
        <v>0</v>
      </c>
      <c r="N876" s="211">
        <f t="shared" si="1643"/>
        <v>0</v>
      </c>
      <c r="O876" s="211">
        <f t="shared" si="1643"/>
        <v>0</v>
      </c>
      <c r="P876" s="211">
        <f t="shared" si="1514"/>
        <v>1256871.55</v>
      </c>
      <c r="Q876" s="211">
        <f t="shared" si="1515"/>
        <v>1299346.4099999999</v>
      </c>
      <c r="R876" s="211">
        <f t="shared" si="1516"/>
        <v>1343524.47</v>
      </c>
      <c r="S876" s="211">
        <f t="shared" ref="S876:U876" si="1644">S877+S879</f>
        <v>0</v>
      </c>
      <c r="T876" s="211">
        <f t="shared" si="1644"/>
        <v>0</v>
      </c>
      <c r="U876" s="211">
        <f t="shared" si="1644"/>
        <v>0</v>
      </c>
      <c r="V876" s="211">
        <f t="shared" si="1625"/>
        <v>1256871.55</v>
      </c>
      <c r="W876" s="211">
        <f t="shared" si="1626"/>
        <v>1299346.4099999999</v>
      </c>
      <c r="X876" s="211">
        <f t="shared" si="1627"/>
        <v>1343524.47</v>
      </c>
      <c r="Y876" s="211">
        <f t="shared" ref="Y876:AA876" si="1645">Y877+Y879</f>
        <v>0</v>
      </c>
      <c r="Z876" s="211">
        <f t="shared" si="1645"/>
        <v>0</v>
      </c>
      <c r="AA876" s="211">
        <f t="shared" si="1645"/>
        <v>0</v>
      </c>
      <c r="AB876" s="211">
        <f t="shared" si="1576"/>
        <v>1256871.55</v>
      </c>
      <c r="AC876" s="211">
        <f t="shared" si="1577"/>
        <v>1299346.4099999999</v>
      </c>
      <c r="AD876" s="211">
        <f t="shared" si="1578"/>
        <v>1343524.47</v>
      </c>
    </row>
    <row r="877" spans="1:30" s="202" customFormat="1" ht="39.6" hidden="1">
      <c r="A877" s="212" t="s">
        <v>94</v>
      </c>
      <c r="B877" s="200" t="s">
        <v>303</v>
      </c>
      <c r="C877" s="200" t="s">
        <v>20</v>
      </c>
      <c r="D877" s="200" t="s">
        <v>16</v>
      </c>
      <c r="E877" s="200" t="s">
        <v>80</v>
      </c>
      <c r="F877" s="200" t="s">
        <v>68</v>
      </c>
      <c r="G877" s="200" t="s">
        <v>140</v>
      </c>
      <c r="H877" s="200" t="s">
        <v>399</v>
      </c>
      <c r="I877" s="210" t="s">
        <v>90</v>
      </c>
      <c r="J877" s="211">
        <f>J878</f>
        <v>1081871.55</v>
      </c>
      <c r="K877" s="211">
        <f t="shared" ref="K877:O877" si="1646">K878</f>
        <v>1124346.4099999999</v>
      </c>
      <c r="L877" s="211">
        <f t="shared" si="1646"/>
        <v>1168524.47</v>
      </c>
      <c r="M877" s="211">
        <f t="shared" si="1646"/>
        <v>0</v>
      </c>
      <c r="N877" s="211">
        <f t="shared" si="1646"/>
        <v>0</v>
      </c>
      <c r="O877" s="211">
        <f t="shared" si="1646"/>
        <v>0</v>
      </c>
      <c r="P877" s="211">
        <f t="shared" si="1514"/>
        <v>1081871.55</v>
      </c>
      <c r="Q877" s="211">
        <f t="shared" si="1515"/>
        <v>1124346.4099999999</v>
      </c>
      <c r="R877" s="211">
        <f t="shared" si="1516"/>
        <v>1168524.47</v>
      </c>
      <c r="S877" s="211">
        <f t="shared" ref="S877:U877" si="1647">S878</f>
        <v>0</v>
      </c>
      <c r="T877" s="211">
        <f t="shared" si="1647"/>
        <v>0</v>
      </c>
      <c r="U877" s="211">
        <f t="shared" si="1647"/>
        <v>0</v>
      </c>
      <c r="V877" s="211">
        <f t="shared" si="1625"/>
        <v>1081871.55</v>
      </c>
      <c r="W877" s="211">
        <f t="shared" si="1626"/>
        <v>1124346.4099999999</v>
      </c>
      <c r="X877" s="211">
        <f t="shared" si="1627"/>
        <v>1168524.47</v>
      </c>
      <c r="Y877" s="211">
        <f t="shared" ref="Y877:AA877" si="1648">Y878</f>
        <v>0</v>
      </c>
      <c r="Z877" s="211">
        <f t="shared" si="1648"/>
        <v>0</v>
      </c>
      <c r="AA877" s="211">
        <f t="shared" si="1648"/>
        <v>0</v>
      </c>
      <c r="AB877" s="211">
        <f t="shared" si="1576"/>
        <v>1081871.55</v>
      </c>
      <c r="AC877" s="211">
        <f t="shared" si="1577"/>
        <v>1124346.4099999999</v>
      </c>
      <c r="AD877" s="211">
        <f t="shared" si="1578"/>
        <v>1168524.47</v>
      </c>
    </row>
    <row r="878" spans="1:30" s="202" customFormat="1" hidden="1">
      <c r="A878" s="212" t="s">
        <v>101</v>
      </c>
      <c r="B878" s="200" t="s">
        <v>303</v>
      </c>
      <c r="C878" s="200" t="s">
        <v>20</v>
      </c>
      <c r="D878" s="200" t="s">
        <v>16</v>
      </c>
      <c r="E878" s="200" t="s">
        <v>80</v>
      </c>
      <c r="F878" s="200" t="s">
        <v>68</v>
      </c>
      <c r="G878" s="200" t="s">
        <v>140</v>
      </c>
      <c r="H878" s="200" t="s">
        <v>399</v>
      </c>
      <c r="I878" s="210" t="s">
        <v>100</v>
      </c>
      <c r="J878" s="211">
        <f>1061871.55+20000</f>
        <v>1081871.55</v>
      </c>
      <c r="K878" s="211">
        <f>1104346.41+20000</f>
        <v>1124346.4099999999</v>
      </c>
      <c r="L878" s="211">
        <f>1148520.27+20000+4.2</f>
        <v>1168524.47</v>
      </c>
      <c r="M878" s="211"/>
      <c r="N878" s="211"/>
      <c r="O878" s="211"/>
      <c r="P878" s="211">
        <f t="shared" ref="P878:P946" si="1649">J878+M878</f>
        <v>1081871.55</v>
      </c>
      <c r="Q878" s="211">
        <f t="shared" ref="Q878:Q946" si="1650">K878+N878</f>
        <v>1124346.4099999999</v>
      </c>
      <c r="R878" s="211">
        <f t="shared" ref="R878:R946" si="1651">L878+O878</f>
        <v>1168524.47</v>
      </c>
      <c r="S878" s="211"/>
      <c r="T878" s="211"/>
      <c r="U878" s="211"/>
      <c r="V878" s="211">
        <f t="shared" si="1625"/>
        <v>1081871.55</v>
      </c>
      <c r="W878" s="211">
        <f t="shared" si="1626"/>
        <v>1124346.4099999999</v>
      </c>
      <c r="X878" s="211">
        <f t="shared" si="1627"/>
        <v>1168524.47</v>
      </c>
      <c r="Y878" s="211"/>
      <c r="Z878" s="211"/>
      <c r="AA878" s="211"/>
      <c r="AB878" s="211">
        <f t="shared" si="1576"/>
        <v>1081871.55</v>
      </c>
      <c r="AC878" s="211">
        <f t="shared" si="1577"/>
        <v>1124346.4099999999</v>
      </c>
      <c r="AD878" s="211">
        <f t="shared" si="1578"/>
        <v>1168524.47</v>
      </c>
    </row>
    <row r="879" spans="1:30" s="202" customFormat="1" ht="26.4" hidden="1">
      <c r="A879" s="213" t="s">
        <v>222</v>
      </c>
      <c r="B879" s="200" t="s">
        <v>303</v>
      </c>
      <c r="C879" s="200" t="s">
        <v>20</v>
      </c>
      <c r="D879" s="200" t="s">
        <v>16</v>
      </c>
      <c r="E879" s="200" t="s">
        <v>80</v>
      </c>
      <c r="F879" s="200" t="s">
        <v>68</v>
      </c>
      <c r="G879" s="200" t="s">
        <v>140</v>
      </c>
      <c r="H879" s="200" t="s">
        <v>399</v>
      </c>
      <c r="I879" s="210" t="s">
        <v>92</v>
      </c>
      <c r="J879" s="211">
        <f>J880</f>
        <v>175000</v>
      </c>
      <c r="K879" s="211">
        <f t="shared" ref="K879:O879" si="1652">K880</f>
        <v>175000</v>
      </c>
      <c r="L879" s="211">
        <f t="shared" si="1652"/>
        <v>175000</v>
      </c>
      <c r="M879" s="211">
        <f t="shared" si="1652"/>
        <v>0</v>
      </c>
      <c r="N879" s="211">
        <f t="shared" si="1652"/>
        <v>0</v>
      </c>
      <c r="O879" s="211">
        <f t="shared" si="1652"/>
        <v>0</v>
      </c>
      <c r="P879" s="211">
        <f t="shared" si="1649"/>
        <v>175000</v>
      </c>
      <c r="Q879" s="211">
        <f t="shared" si="1650"/>
        <v>175000</v>
      </c>
      <c r="R879" s="211">
        <f t="shared" si="1651"/>
        <v>175000</v>
      </c>
      <c r="S879" s="211">
        <f t="shared" ref="S879:U879" si="1653">S880</f>
        <v>0</v>
      </c>
      <c r="T879" s="211">
        <f t="shared" si="1653"/>
        <v>0</v>
      </c>
      <c r="U879" s="211">
        <f t="shared" si="1653"/>
        <v>0</v>
      </c>
      <c r="V879" s="211">
        <f t="shared" si="1625"/>
        <v>175000</v>
      </c>
      <c r="W879" s="211">
        <f t="shared" si="1626"/>
        <v>175000</v>
      </c>
      <c r="X879" s="211">
        <f t="shared" si="1627"/>
        <v>175000</v>
      </c>
      <c r="Y879" s="211">
        <f t="shared" ref="Y879:AA879" si="1654">Y880</f>
        <v>0</v>
      </c>
      <c r="Z879" s="211">
        <f t="shared" si="1654"/>
        <v>0</v>
      </c>
      <c r="AA879" s="211">
        <f t="shared" si="1654"/>
        <v>0</v>
      </c>
      <c r="AB879" s="211">
        <f t="shared" si="1576"/>
        <v>175000</v>
      </c>
      <c r="AC879" s="211">
        <f t="shared" si="1577"/>
        <v>175000</v>
      </c>
      <c r="AD879" s="211">
        <f t="shared" si="1578"/>
        <v>175000</v>
      </c>
    </row>
    <row r="880" spans="1:30" s="202" customFormat="1" ht="26.4" hidden="1">
      <c r="A880" s="212" t="s">
        <v>96</v>
      </c>
      <c r="B880" s="200" t="s">
        <v>303</v>
      </c>
      <c r="C880" s="200" t="s">
        <v>20</v>
      </c>
      <c r="D880" s="200" t="s">
        <v>16</v>
      </c>
      <c r="E880" s="200" t="s">
        <v>80</v>
      </c>
      <c r="F880" s="200" t="s">
        <v>68</v>
      </c>
      <c r="G880" s="200" t="s">
        <v>140</v>
      </c>
      <c r="H880" s="200" t="s">
        <v>399</v>
      </c>
      <c r="I880" s="210" t="s">
        <v>93</v>
      </c>
      <c r="J880" s="211">
        <v>175000</v>
      </c>
      <c r="K880" s="211">
        <v>175000</v>
      </c>
      <c r="L880" s="211">
        <v>175000</v>
      </c>
      <c r="M880" s="211"/>
      <c r="N880" s="211"/>
      <c r="O880" s="211"/>
      <c r="P880" s="211">
        <f t="shared" si="1649"/>
        <v>175000</v>
      </c>
      <c r="Q880" s="211">
        <f t="shared" si="1650"/>
        <v>175000</v>
      </c>
      <c r="R880" s="211">
        <f t="shared" si="1651"/>
        <v>175000</v>
      </c>
      <c r="S880" s="211"/>
      <c r="T880" s="211"/>
      <c r="U880" s="211"/>
      <c r="V880" s="211">
        <f t="shared" si="1625"/>
        <v>175000</v>
      </c>
      <c r="W880" s="211">
        <f t="shared" si="1626"/>
        <v>175000</v>
      </c>
      <c r="X880" s="211">
        <f t="shared" si="1627"/>
        <v>175000</v>
      </c>
      <c r="Y880" s="211"/>
      <c r="Z880" s="211"/>
      <c r="AA880" s="211"/>
      <c r="AB880" s="211">
        <f t="shared" si="1576"/>
        <v>175000</v>
      </c>
      <c r="AC880" s="211">
        <f t="shared" si="1577"/>
        <v>175000</v>
      </c>
      <c r="AD880" s="211">
        <f t="shared" si="1578"/>
        <v>175000</v>
      </c>
    </row>
    <row r="881" spans="1:30" s="202" customFormat="1" hidden="1">
      <c r="A881" s="203" t="s">
        <v>174</v>
      </c>
      <c r="B881" s="204" t="s">
        <v>303</v>
      </c>
      <c r="C881" s="204" t="s">
        <v>20</v>
      </c>
      <c r="D881" s="204" t="s">
        <v>18</v>
      </c>
      <c r="E881" s="204"/>
      <c r="F881" s="204"/>
      <c r="G881" s="204"/>
      <c r="H881" s="204"/>
      <c r="I881" s="215"/>
      <c r="J881" s="207">
        <f>J882</f>
        <v>3128.01</v>
      </c>
      <c r="K881" s="207">
        <f t="shared" ref="K881:O884" si="1655">K882</f>
        <v>97108.87</v>
      </c>
      <c r="L881" s="207">
        <f t="shared" si="1655"/>
        <v>3097.79</v>
      </c>
      <c r="M881" s="207">
        <f t="shared" si="1655"/>
        <v>0</v>
      </c>
      <c r="N881" s="207">
        <f t="shared" si="1655"/>
        <v>0</v>
      </c>
      <c r="O881" s="207">
        <f t="shared" si="1655"/>
        <v>0</v>
      </c>
      <c r="P881" s="207">
        <f t="shared" si="1649"/>
        <v>3128.01</v>
      </c>
      <c r="Q881" s="207">
        <f t="shared" si="1650"/>
        <v>97108.87</v>
      </c>
      <c r="R881" s="207">
        <f t="shared" si="1651"/>
        <v>3097.79</v>
      </c>
      <c r="S881" s="207">
        <f t="shared" ref="S881:U884" si="1656">S882</f>
        <v>0</v>
      </c>
      <c r="T881" s="207">
        <f t="shared" si="1656"/>
        <v>0</v>
      </c>
      <c r="U881" s="207">
        <f t="shared" si="1656"/>
        <v>0</v>
      </c>
      <c r="V881" s="207">
        <f t="shared" si="1625"/>
        <v>3128.01</v>
      </c>
      <c r="W881" s="207">
        <f t="shared" si="1626"/>
        <v>97108.87</v>
      </c>
      <c r="X881" s="207">
        <f t="shared" si="1627"/>
        <v>3097.79</v>
      </c>
      <c r="Y881" s="207">
        <f t="shared" ref="Y881:AA884" si="1657">Y882</f>
        <v>0</v>
      </c>
      <c r="Z881" s="207">
        <f t="shared" si="1657"/>
        <v>0</v>
      </c>
      <c r="AA881" s="207">
        <f t="shared" si="1657"/>
        <v>0</v>
      </c>
      <c r="AB881" s="207">
        <f t="shared" si="1576"/>
        <v>3128.01</v>
      </c>
      <c r="AC881" s="207">
        <f t="shared" si="1577"/>
        <v>97108.87</v>
      </c>
      <c r="AD881" s="207">
        <f t="shared" si="1578"/>
        <v>3097.79</v>
      </c>
    </row>
    <row r="882" spans="1:30" s="202" customFormat="1" hidden="1">
      <c r="A882" s="208" t="s">
        <v>81</v>
      </c>
      <c r="B882" s="200" t="s">
        <v>303</v>
      </c>
      <c r="C882" s="200" t="s">
        <v>20</v>
      </c>
      <c r="D882" s="200" t="s">
        <v>18</v>
      </c>
      <c r="E882" s="200" t="s">
        <v>80</v>
      </c>
      <c r="F882" s="200" t="s">
        <v>68</v>
      </c>
      <c r="G882" s="200" t="s">
        <v>140</v>
      </c>
      <c r="H882" s="200" t="s">
        <v>141</v>
      </c>
      <c r="I882" s="210"/>
      <c r="J882" s="211">
        <f>J883</f>
        <v>3128.01</v>
      </c>
      <c r="K882" s="211">
        <f t="shared" si="1655"/>
        <v>97108.87</v>
      </c>
      <c r="L882" s="211">
        <f t="shared" si="1655"/>
        <v>3097.79</v>
      </c>
      <c r="M882" s="211">
        <f t="shared" si="1655"/>
        <v>0</v>
      </c>
      <c r="N882" s="211">
        <f t="shared" si="1655"/>
        <v>0</v>
      </c>
      <c r="O882" s="211">
        <f t="shared" si="1655"/>
        <v>0</v>
      </c>
      <c r="P882" s="211">
        <f t="shared" si="1649"/>
        <v>3128.01</v>
      </c>
      <c r="Q882" s="211">
        <f t="shared" si="1650"/>
        <v>97108.87</v>
      </c>
      <c r="R882" s="211">
        <f t="shared" si="1651"/>
        <v>3097.79</v>
      </c>
      <c r="S882" s="211">
        <f t="shared" si="1656"/>
        <v>0</v>
      </c>
      <c r="T882" s="211">
        <f t="shared" si="1656"/>
        <v>0</v>
      </c>
      <c r="U882" s="211">
        <f t="shared" si="1656"/>
        <v>0</v>
      </c>
      <c r="V882" s="211">
        <f t="shared" si="1625"/>
        <v>3128.01</v>
      </c>
      <c r="W882" s="211">
        <f t="shared" si="1626"/>
        <v>97108.87</v>
      </c>
      <c r="X882" s="211">
        <f t="shared" si="1627"/>
        <v>3097.79</v>
      </c>
      <c r="Y882" s="211">
        <f t="shared" si="1657"/>
        <v>0</v>
      </c>
      <c r="Z882" s="211">
        <f t="shared" si="1657"/>
        <v>0</v>
      </c>
      <c r="AA882" s="211">
        <f t="shared" si="1657"/>
        <v>0</v>
      </c>
      <c r="AB882" s="211">
        <f t="shared" si="1576"/>
        <v>3128.01</v>
      </c>
      <c r="AC882" s="211">
        <f t="shared" si="1577"/>
        <v>97108.87</v>
      </c>
      <c r="AD882" s="211">
        <f t="shared" si="1578"/>
        <v>3097.79</v>
      </c>
    </row>
    <row r="883" spans="1:30" s="202" customFormat="1" ht="39.6" hidden="1">
      <c r="A883" s="208" t="s">
        <v>187</v>
      </c>
      <c r="B883" s="200" t="s">
        <v>303</v>
      </c>
      <c r="C883" s="200" t="s">
        <v>20</v>
      </c>
      <c r="D883" s="200" t="s">
        <v>18</v>
      </c>
      <c r="E883" s="200" t="s">
        <v>80</v>
      </c>
      <c r="F883" s="200" t="s">
        <v>68</v>
      </c>
      <c r="G883" s="200" t="s">
        <v>140</v>
      </c>
      <c r="H883" s="200" t="s">
        <v>336</v>
      </c>
      <c r="I883" s="210"/>
      <c r="J883" s="211">
        <f>J884</f>
        <v>3128.01</v>
      </c>
      <c r="K883" s="211">
        <f t="shared" si="1655"/>
        <v>97108.87</v>
      </c>
      <c r="L883" s="211">
        <f t="shared" si="1655"/>
        <v>3097.79</v>
      </c>
      <c r="M883" s="211">
        <f t="shared" si="1655"/>
        <v>0</v>
      </c>
      <c r="N883" s="211">
        <f t="shared" si="1655"/>
        <v>0</v>
      </c>
      <c r="O883" s="211">
        <f t="shared" si="1655"/>
        <v>0</v>
      </c>
      <c r="P883" s="211">
        <f t="shared" si="1649"/>
        <v>3128.01</v>
      </c>
      <c r="Q883" s="211">
        <f t="shared" si="1650"/>
        <v>97108.87</v>
      </c>
      <c r="R883" s="211">
        <f t="shared" si="1651"/>
        <v>3097.79</v>
      </c>
      <c r="S883" s="211">
        <f t="shared" si="1656"/>
        <v>0</v>
      </c>
      <c r="T883" s="211">
        <f t="shared" si="1656"/>
        <v>0</v>
      </c>
      <c r="U883" s="211">
        <f t="shared" si="1656"/>
        <v>0</v>
      </c>
      <c r="V883" s="211">
        <f t="shared" si="1625"/>
        <v>3128.01</v>
      </c>
      <c r="W883" s="211">
        <f t="shared" si="1626"/>
        <v>97108.87</v>
      </c>
      <c r="X883" s="211">
        <f t="shared" si="1627"/>
        <v>3097.79</v>
      </c>
      <c r="Y883" s="211">
        <f t="shared" si="1657"/>
        <v>0</v>
      </c>
      <c r="Z883" s="211">
        <f t="shared" si="1657"/>
        <v>0</v>
      </c>
      <c r="AA883" s="211">
        <f t="shared" si="1657"/>
        <v>0</v>
      </c>
      <c r="AB883" s="211">
        <f t="shared" si="1576"/>
        <v>3128.01</v>
      </c>
      <c r="AC883" s="211">
        <f t="shared" si="1577"/>
        <v>97108.87</v>
      </c>
      <c r="AD883" s="211">
        <f t="shared" si="1578"/>
        <v>3097.79</v>
      </c>
    </row>
    <row r="884" spans="1:30" s="202" customFormat="1" ht="26.4" hidden="1">
      <c r="A884" s="213" t="s">
        <v>222</v>
      </c>
      <c r="B884" s="200" t="s">
        <v>303</v>
      </c>
      <c r="C884" s="200" t="s">
        <v>20</v>
      </c>
      <c r="D884" s="200" t="s">
        <v>18</v>
      </c>
      <c r="E884" s="200" t="s">
        <v>80</v>
      </c>
      <c r="F884" s="200" t="s">
        <v>68</v>
      </c>
      <c r="G884" s="200" t="s">
        <v>140</v>
      </c>
      <c r="H884" s="200" t="s">
        <v>336</v>
      </c>
      <c r="I884" s="210" t="s">
        <v>92</v>
      </c>
      <c r="J884" s="211">
        <f>J885</f>
        <v>3128.01</v>
      </c>
      <c r="K884" s="211">
        <f t="shared" si="1655"/>
        <v>97108.87</v>
      </c>
      <c r="L884" s="211">
        <f t="shared" si="1655"/>
        <v>3097.79</v>
      </c>
      <c r="M884" s="211">
        <f t="shared" si="1655"/>
        <v>0</v>
      </c>
      <c r="N884" s="211">
        <f t="shared" si="1655"/>
        <v>0</v>
      </c>
      <c r="O884" s="211">
        <f t="shared" si="1655"/>
        <v>0</v>
      </c>
      <c r="P884" s="211">
        <f t="shared" si="1649"/>
        <v>3128.01</v>
      </c>
      <c r="Q884" s="211">
        <f t="shared" si="1650"/>
        <v>97108.87</v>
      </c>
      <c r="R884" s="211">
        <f t="shared" si="1651"/>
        <v>3097.79</v>
      </c>
      <c r="S884" s="211">
        <f t="shared" si="1656"/>
        <v>0</v>
      </c>
      <c r="T884" s="211">
        <f t="shared" si="1656"/>
        <v>0</v>
      </c>
      <c r="U884" s="211">
        <f t="shared" si="1656"/>
        <v>0</v>
      </c>
      <c r="V884" s="211">
        <f t="shared" si="1625"/>
        <v>3128.01</v>
      </c>
      <c r="W884" s="211">
        <f t="shared" si="1626"/>
        <v>97108.87</v>
      </c>
      <c r="X884" s="211">
        <f t="shared" si="1627"/>
        <v>3097.79</v>
      </c>
      <c r="Y884" s="211">
        <f t="shared" si="1657"/>
        <v>0</v>
      </c>
      <c r="Z884" s="211">
        <f t="shared" si="1657"/>
        <v>0</v>
      </c>
      <c r="AA884" s="211">
        <f t="shared" si="1657"/>
        <v>0</v>
      </c>
      <c r="AB884" s="211">
        <f t="shared" si="1576"/>
        <v>3128.01</v>
      </c>
      <c r="AC884" s="211">
        <f t="shared" si="1577"/>
        <v>97108.87</v>
      </c>
      <c r="AD884" s="211">
        <f t="shared" si="1578"/>
        <v>3097.79</v>
      </c>
    </row>
    <row r="885" spans="1:30" s="202" customFormat="1" ht="26.4" hidden="1">
      <c r="A885" s="212" t="s">
        <v>96</v>
      </c>
      <c r="B885" s="200" t="s">
        <v>303</v>
      </c>
      <c r="C885" s="200" t="s">
        <v>20</v>
      </c>
      <c r="D885" s="200" t="s">
        <v>18</v>
      </c>
      <c r="E885" s="200" t="s">
        <v>80</v>
      </c>
      <c r="F885" s="200" t="s">
        <v>68</v>
      </c>
      <c r="G885" s="200" t="s">
        <v>140</v>
      </c>
      <c r="H885" s="200" t="s">
        <v>336</v>
      </c>
      <c r="I885" s="210" t="s">
        <v>93</v>
      </c>
      <c r="J885" s="211">
        <v>3128.01</v>
      </c>
      <c r="K885" s="211">
        <v>97108.87</v>
      </c>
      <c r="L885" s="211">
        <v>3097.79</v>
      </c>
      <c r="M885" s="211"/>
      <c r="N885" s="211"/>
      <c r="O885" s="211"/>
      <c r="P885" s="211">
        <f t="shared" si="1649"/>
        <v>3128.01</v>
      </c>
      <c r="Q885" s="211">
        <f t="shared" si="1650"/>
        <v>97108.87</v>
      </c>
      <c r="R885" s="211">
        <f t="shared" si="1651"/>
        <v>3097.79</v>
      </c>
      <c r="S885" s="211"/>
      <c r="T885" s="211"/>
      <c r="U885" s="211"/>
      <c r="V885" s="211">
        <f t="shared" si="1625"/>
        <v>3128.01</v>
      </c>
      <c r="W885" s="211">
        <f t="shared" si="1626"/>
        <v>97108.87</v>
      </c>
      <c r="X885" s="211">
        <f t="shared" si="1627"/>
        <v>3097.79</v>
      </c>
      <c r="Y885" s="211"/>
      <c r="Z885" s="211"/>
      <c r="AA885" s="211"/>
      <c r="AB885" s="211">
        <f t="shared" si="1576"/>
        <v>3128.01</v>
      </c>
      <c r="AC885" s="211">
        <f t="shared" si="1577"/>
        <v>97108.87</v>
      </c>
      <c r="AD885" s="211">
        <f t="shared" si="1578"/>
        <v>3097.79</v>
      </c>
    </row>
    <row r="886" spans="1:30" s="202" customFormat="1" hidden="1">
      <c r="A886" s="203" t="s">
        <v>1</v>
      </c>
      <c r="B886" s="204" t="s">
        <v>303</v>
      </c>
      <c r="C886" s="204" t="s">
        <v>20</v>
      </c>
      <c r="D886" s="204" t="s">
        <v>48</v>
      </c>
      <c r="E886" s="204"/>
      <c r="F886" s="204"/>
      <c r="G886" s="204"/>
      <c r="H886" s="200"/>
      <c r="I886" s="210"/>
      <c r="J886" s="207">
        <f>J887+J891</f>
        <v>1021333.33</v>
      </c>
      <c r="K886" s="207">
        <f t="shared" ref="K886:L886" si="1658">K887+K891</f>
        <v>80000</v>
      </c>
      <c r="L886" s="207">
        <f t="shared" si="1658"/>
        <v>80000</v>
      </c>
      <c r="M886" s="207">
        <f t="shared" ref="M886:O886" si="1659">M887+M891</f>
        <v>555000</v>
      </c>
      <c r="N886" s="207">
        <f t="shared" si="1659"/>
        <v>0</v>
      </c>
      <c r="O886" s="207">
        <f t="shared" si="1659"/>
        <v>0</v>
      </c>
      <c r="P886" s="207">
        <f t="shared" si="1649"/>
        <v>1576333.33</v>
      </c>
      <c r="Q886" s="207">
        <f t="shared" si="1650"/>
        <v>80000</v>
      </c>
      <c r="R886" s="207">
        <f t="shared" si="1651"/>
        <v>80000</v>
      </c>
      <c r="S886" s="207">
        <f t="shared" ref="S886:U886" si="1660">S887+S891</f>
        <v>0</v>
      </c>
      <c r="T886" s="207">
        <f t="shared" si="1660"/>
        <v>0</v>
      </c>
      <c r="U886" s="207">
        <f t="shared" si="1660"/>
        <v>0</v>
      </c>
      <c r="V886" s="207">
        <f t="shared" si="1625"/>
        <v>1576333.33</v>
      </c>
      <c r="W886" s="207">
        <f t="shared" si="1626"/>
        <v>80000</v>
      </c>
      <c r="X886" s="207">
        <f t="shared" si="1627"/>
        <v>80000</v>
      </c>
      <c r="Y886" s="207">
        <f t="shared" ref="Y886:AA886" si="1661">Y887+Y891</f>
        <v>720000</v>
      </c>
      <c r="Z886" s="207">
        <f t="shared" si="1661"/>
        <v>0</v>
      </c>
      <c r="AA886" s="207">
        <f t="shared" si="1661"/>
        <v>0</v>
      </c>
      <c r="AB886" s="207">
        <f t="shared" si="1576"/>
        <v>2296333.33</v>
      </c>
      <c r="AC886" s="207">
        <f t="shared" si="1577"/>
        <v>80000</v>
      </c>
      <c r="AD886" s="207">
        <f t="shared" si="1578"/>
        <v>80000</v>
      </c>
    </row>
    <row r="887" spans="1:30" s="202" customFormat="1" ht="39.6" hidden="1">
      <c r="A887" s="280" t="s">
        <v>353</v>
      </c>
      <c r="B887" s="216" t="s">
        <v>303</v>
      </c>
      <c r="C887" s="216" t="s">
        <v>20</v>
      </c>
      <c r="D887" s="200" t="s">
        <v>48</v>
      </c>
      <c r="E887" s="200" t="s">
        <v>13</v>
      </c>
      <c r="F887" s="200" t="s">
        <v>68</v>
      </c>
      <c r="G887" s="200" t="s">
        <v>140</v>
      </c>
      <c r="H887" s="200" t="s">
        <v>141</v>
      </c>
      <c r="I887" s="210"/>
      <c r="J887" s="217">
        <f>J888</f>
        <v>941333.33</v>
      </c>
      <c r="K887" s="217">
        <f t="shared" ref="K887:O889" si="1662">K888</f>
        <v>0</v>
      </c>
      <c r="L887" s="217">
        <f t="shared" si="1662"/>
        <v>0</v>
      </c>
      <c r="M887" s="217">
        <f t="shared" si="1662"/>
        <v>0</v>
      </c>
      <c r="N887" s="217">
        <f t="shared" si="1662"/>
        <v>0</v>
      </c>
      <c r="O887" s="217">
        <f t="shared" si="1662"/>
        <v>0</v>
      </c>
      <c r="P887" s="217">
        <f t="shared" si="1649"/>
        <v>941333.33</v>
      </c>
      <c r="Q887" s="217">
        <f t="shared" si="1650"/>
        <v>0</v>
      </c>
      <c r="R887" s="217">
        <f t="shared" si="1651"/>
        <v>0</v>
      </c>
      <c r="S887" s="217">
        <f t="shared" ref="S887:U889" si="1663">S888</f>
        <v>0</v>
      </c>
      <c r="T887" s="217">
        <f t="shared" si="1663"/>
        <v>0</v>
      </c>
      <c r="U887" s="217">
        <f t="shared" si="1663"/>
        <v>0</v>
      </c>
      <c r="V887" s="217">
        <f t="shared" si="1625"/>
        <v>941333.33</v>
      </c>
      <c r="W887" s="217">
        <f t="shared" si="1626"/>
        <v>0</v>
      </c>
      <c r="X887" s="217">
        <f t="shared" si="1627"/>
        <v>0</v>
      </c>
      <c r="Y887" s="217">
        <f t="shared" ref="Y887:AA889" si="1664">Y888</f>
        <v>0</v>
      </c>
      <c r="Z887" s="217">
        <f t="shared" si="1664"/>
        <v>0</v>
      </c>
      <c r="AA887" s="217">
        <f t="shared" si="1664"/>
        <v>0</v>
      </c>
      <c r="AB887" s="217">
        <f t="shared" si="1576"/>
        <v>941333.33</v>
      </c>
      <c r="AC887" s="217">
        <f t="shared" si="1577"/>
        <v>0</v>
      </c>
      <c r="AD887" s="217">
        <f t="shared" si="1578"/>
        <v>0</v>
      </c>
    </row>
    <row r="888" spans="1:30" s="202" customFormat="1" ht="26.4" hidden="1">
      <c r="A888" s="208" t="s">
        <v>77</v>
      </c>
      <c r="B888" s="216" t="s">
        <v>303</v>
      </c>
      <c r="C888" s="200" t="s">
        <v>20</v>
      </c>
      <c r="D888" s="200" t="s">
        <v>48</v>
      </c>
      <c r="E888" s="200" t="s">
        <v>13</v>
      </c>
      <c r="F888" s="200" t="s">
        <v>68</v>
      </c>
      <c r="G888" s="200" t="s">
        <v>140</v>
      </c>
      <c r="H888" s="200" t="s">
        <v>254</v>
      </c>
      <c r="I888" s="210"/>
      <c r="J888" s="211">
        <f>J889</f>
        <v>941333.33</v>
      </c>
      <c r="K888" s="211">
        <f t="shared" si="1662"/>
        <v>0</v>
      </c>
      <c r="L888" s="211">
        <f t="shared" si="1662"/>
        <v>0</v>
      </c>
      <c r="M888" s="211">
        <f t="shared" si="1662"/>
        <v>0</v>
      </c>
      <c r="N888" s="211">
        <f t="shared" si="1662"/>
        <v>0</v>
      </c>
      <c r="O888" s="211">
        <f t="shared" si="1662"/>
        <v>0</v>
      </c>
      <c r="P888" s="211">
        <f t="shared" si="1649"/>
        <v>941333.33</v>
      </c>
      <c r="Q888" s="211">
        <f t="shared" si="1650"/>
        <v>0</v>
      </c>
      <c r="R888" s="211">
        <f t="shared" si="1651"/>
        <v>0</v>
      </c>
      <c r="S888" s="211">
        <f t="shared" si="1663"/>
        <v>0</v>
      </c>
      <c r="T888" s="211">
        <f t="shared" si="1663"/>
        <v>0</v>
      </c>
      <c r="U888" s="211">
        <f t="shared" si="1663"/>
        <v>0</v>
      </c>
      <c r="V888" s="211">
        <f t="shared" si="1625"/>
        <v>941333.33</v>
      </c>
      <c r="W888" s="211">
        <f t="shared" si="1626"/>
        <v>0</v>
      </c>
      <c r="X888" s="211">
        <f t="shared" si="1627"/>
        <v>0</v>
      </c>
      <c r="Y888" s="211">
        <f t="shared" si="1664"/>
        <v>0</v>
      </c>
      <c r="Z888" s="211">
        <f t="shared" si="1664"/>
        <v>0</v>
      </c>
      <c r="AA888" s="211">
        <f t="shared" si="1664"/>
        <v>0</v>
      </c>
      <c r="AB888" s="211">
        <f t="shared" si="1576"/>
        <v>941333.33</v>
      </c>
      <c r="AC888" s="211">
        <f t="shared" si="1577"/>
        <v>0</v>
      </c>
      <c r="AD888" s="211">
        <f t="shared" si="1578"/>
        <v>0</v>
      </c>
    </row>
    <row r="889" spans="1:30" s="202" customFormat="1" hidden="1">
      <c r="A889" s="306" t="s">
        <v>70</v>
      </c>
      <c r="B889" s="216" t="s">
        <v>303</v>
      </c>
      <c r="C889" s="200" t="s">
        <v>20</v>
      </c>
      <c r="D889" s="200" t="s">
        <v>48</v>
      </c>
      <c r="E889" s="200" t="s">
        <v>13</v>
      </c>
      <c r="F889" s="200" t="s">
        <v>68</v>
      </c>
      <c r="G889" s="200" t="s">
        <v>140</v>
      </c>
      <c r="H889" s="200" t="s">
        <v>254</v>
      </c>
      <c r="I889" s="210" t="s">
        <v>69</v>
      </c>
      <c r="J889" s="211">
        <f>J890</f>
        <v>941333.33</v>
      </c>
      <c r="K889" s="211">
        <f t="shared" si="1662"/>
        <v>0</v>
      </c>
      <c r="L889" s="211">
        <f t="shared" si="1662"/>
        <v>0</v>
      </c>
      <c r="M889" s="211">
        <f t="shared" si="1662"/>
        <v>0</v>
      </c>
      <c r="N889" s="211">
        <f t="shared" si="1662"/>
        <v>0</v>
      </c>
      <c r="O889" s="211">
        <f t="shared" si="1662"/>
        <v>0</v>
      </c>
      <c r="P889" s="211">
        <f t="shared" si="1649"/>
        <v>941333.33</v>
      </c>
      <c r="Q889" s="211">
        <f t="shared" si="1650"/>
        <v>0</v>
      </c>
      <c r="R889" s="211">
        <f t="shared" si="1651"/>
        <v>0</v>
      </c>
      <c r="S889" s="211">
        <f t="shared" si="1663"/>
        <v>0</v>
      </c>
      <c r="T889" s="211">
        <f t="shared" si="1663"/>
        <v>0</v>
      </c>
      <c r="U889" s="211">
        <f t="shared" si="1663"/>
        <v>0</v>
      </c>
      <c r="V889" s="211">
        <f t="shared" si="1625"/>
        <v>941333.33</v>
      </c>
      <c r="W889" s="211">
        <f t="shared" si="1626"/>
        <v>0</v>
      </c>
      <c r="X889" s="211">
        <f t="shared" si="1627"/>
        <v>0</v>
      </c>
      <c r="Y889" s="211">
        <f t="shared" si="1664"/>
        <v>0</v>
      </c>
      <c r="Z889" s="211">
        <f t="shared" si="1664"/>
        <v>0</v>
      </c>
      <c r="AA889" s="211">
        <f t="shared" si="1664"/>
        <v>0</v>
      </c>
      <c r="AB889" s="211">
        <f t="shared" si="1576"/>
        <v>941333.33</v>
      </c>
      <c r="AC889" s="211">
        <f t="shared" si="1577"/>
        <v>0</v>
      </c>
      <c r="AD889" s="211">
        <f t="shared" si="1578"/>
        <v>0</v>
      </c>
    </row>
    <row r="890" spans="1:30" s="202" customFormat="1" ht="39.6" hidden="1">
      <c r="A890" s="307" t="s">
        <v>402</v>
      </c>
      <c r="B890" s="216" t="s">
        <v>303</v>
      </c>
      <c r="C890" s="200" t="s">
        <v>20</v>
      </c>
      <c r="D890" s="200" t="s">
        <v>48</v>
      </c>
      <c r="E890" s="200" t="s">
        <v>13</v>
      </c>
      <c r="F890" s="200" t="s">
        <v>68</v>
      </c>
      <c r="G890" s="200" t="s">
        <v>140</v>
      </c>
      <c r="H890" s="200" t="s">
        <v>254</v>
      </c>
      <c r="I890" s="210" t="s">
        <v>215</v>
      </c>
      <c r="J890" s="211">
        <f>706000+235333.33</f>
        <v>941333.33</v>
      </c>
      <c r="K890" s="211"/>
      <c r="L890" s="211"/>
      <c r="M890" s="211"/>
      <c r="N890" s="211"/>
      <c r="O890" s="211"/>
      <c r="P890" s="211">
        <f t="shared" si="1649"/>
        <v>941333.33</v>
      </c>
      <c r="Q890" s="211">
        <f t="shared" si="1650"/>
        <v>0</v>
      </c>
      <c r="R890" s="211">
        <f t="shared" si="1651"/>
        <v>0</v>
      </c>
      <c r="S890" s="211"/>
      <c r="T890" s="211"/>
      <c r="U890" s="211"/>
      <c r="V890" s="211">
        <f t="shared" si="1625"/>
        <v>941333.33</v>
      </c>
      <c r="W890" s="211">
        <f t="shared" si="1626"/>
        <v>0</v>
      </c>
      <c r="X890" s="211">
        <f t="shared" si="1627"/>
        <v>0</v>
      </c>
      <c r="Y890" s="211"/>
      <c r="Z890" s="211"/>
      <c r="AA890" s="211"/>
      <c r="AB890" s="211">
        <f t="shared" si="1576"/>
        <v>941333.33</v>
      </c>
      <c r="AC890" s="211">
        <f t="shared" si="1577"/>
        <v>0</v>
      </c>
      <c r="AD890" s="211">
        <f t="shared" si="1578"/>
        <v>0</v>
      </c>
    </row>
    <row r="891" spans="1:30" s="202" customFormat="1" hidden="1">
      <c r="A891" s="208" t="s">
        <v>81</v>
      </c>
      <c r="B891" s="216" t="s">
        <v>303</v>
      </c>
      <c r="C891" s="216" t="s">
        <v>20</v>
      </c>
      <c r="D891" s="216" t="s">
        <v>48</v>
      </c>
      <c r="E891" s="285" t="s">
        <v>80</v>
      </c>
      <c r="F891" s="285" t="s">
        <v>68</v>
      </c>
      <c r="G891" s="285" t="s">
        <v>140</v>
      </c>
      <c r="H891" s="200" t="s">
        <v>141</v>
      </c>
      <c r="I891" s="210"/>
      <c r="J891" s="217">
        <f>J892</f>
        <v>80000</v>
      </c>
      <c r="K891" s="217">
        <f t="shared" ref="K891:O895" si="1665">K892</f>
        <v>80000</v>
      </c>
      <c r="L891" s="217">
        <f t="shared" si="1665"/>
        <v>80000</v>
      </c>
      <c r="M891" s="217">
        <f t="shared" si="1665"/>
        <v>555000</v>
      </c>
      <c r="N891" s="217">
        <f t="shared" si="1665"/>
        <v>0</v>
      </c>
      <c r="O891" s="217">
        <f t="shared" si="1665"/>
        <v>0</v>
      </c>
      <c r="P891" s="217">
        <f t="shared" si="1649"/>
        <v>635000</v>
      </c>
      <c r="Q891" s="217">
        <f t="shared" si="1650"/>
        <v>80000</v>
      </c>
      <c r="R891" s="217">
        <f t="shared" si="1651"/>
        <v>80000</v>
      </c>
      <c r="S891" s="217">
        <f t="shared" ref="S891:U895" si="1666">S892</f>
        <v>0</v>
      </c>
      <c r="T891" s="217">
        <f t="shared" si="1666"/>
        <v>0</v>
      </c>
      <c r="U891" s="217">
        <f t="shared" si="1666"/>
        <v>0</v>
      </c>
      <c r="V891" s="217">
        <f t="shared" si="1625"/>
        <v>635000</v>
      </c>
      <c r="W891" s="217">
        <f t="shared" si="1626"/>
        <v>80000</v>
      </c>
      <c r="X891" s="217">
        <f t="shared" si="1627"/>
        <v>80000</v>
      </c>
      <c r="Y891" s="217">
        <f t="shared" ref="Y891:AA895" si="1667">Y892</f>
        <v>720000</v>
      </c>
      <c r="Z891" s="217">
        <f t="shared" si="1667"/>
        <v>0</v>
      </c>
      <c r="AA891" s="217">
        <f t="shared" si="1667"/>
        <v>0</v>
      </c>
      <c r="AB891" s="217">
        <f t="shared" si="1576"/>
        <v>1355000</v>
      </c>
      <c r="AC891" s="217">
        <f t="shared" si="1577"/>
        <v>80000</v>
      </c>
      <c r="AD891" s="217">
        <f t="shared" si="1578"/>
        <v>80000</v>
      </c>
    </row>
    <row r="892" spans="1:30" s="202" customFormat="1" hidden="1">
      <c r="A892" s="264" t="s">
        <v>371</v>
      </c>
      <c r="B892" s="216" t="s">
        <v>303</v>
      </c>
      <c r="C892" s="216" t="s">
        <v>20</v>
      </c>
      <c r="D892" s="216" t="s">
        <v>48</v>
      </c>
      <c r="E892" s="285" t="s">
        <v>80</v>
      </c>
      <c r="F892" s="285" t="s">
        <v>68</v>
      </c>
      <c r="G892" s="285" t="s">
        <v>140</v>
      </c>
      <c r="H892" s="200" t="s">
        <v>370</v>
      </c>
      <c r="I892" s="210"/>
      <c r="J892" s="217">
        <f>J895</f>
        <v>80000</v>
      </c>
      <c r="K892" s="217">
        <f>K895</f>
        <v>80000</v>
      </c>
      <c r="L892" s="217">
        <f>L895</f>
        <v>80000</v>
      </c>
      <c r="M892" s="217">
        <f>M895+M893</f>
        <v>555000</v>
      </c>
      <c r="N892" s="217">
        <f t="shared" ref="N892:O892" si="1668">N895+N893</f>
        <v>0</v>
      </c>
      <c r="O892" s="217">
        <f t="shared" si="1668"/>
        <v>0</v>
      </c>
      <c r="P892" s="217">
        <f t="shared" si="1649"/>
        <v>635000</v>
      </c>
      <c r="Q892" s="217">
        <f t="shared" si="1650"/>
        <v>80000</v>
      </c>
      <c r="R892" s="217">
        <f t="shared" si="1651"/>
        <v>80000</v>
      </c>
      <c r="S892" s="217">
        <f>S895+S893</f>
        <v>0</v>
      </c>
      <c r="T892" s="217">
        <f t="shared" ref="T892:U892" si="1669">T895+T893</f>
        <v>0</v>
      </c>
      <c r="U892" s="217">
        <f t="shared" si="1669"/>
        <v>0</v>
      </c>
      <c r="V892" s="217">
        <f t="shared" si="1625"/>
        <v>635000</v>
      </c>
      <c r="W892" s="217">
        <f t="shared" si="1626"/>
        <v>80000</v>
      </c>
      <c r="X892" s="217">
        <f t="shared" si="1627"/>
        <v>80000</v>
      </c>
      <c r="Y892" s="217">
        <f>Y895+Y893</f>
        <v>720000</v>
      </c>
      <c r="Z892" s="217">
        <f t="shared" ref="Z892:AA892" si="1670">Z895+Z893</f>
        <v>0</v>
      </c>
      <c r="AA892" s="217">
        <f t="shared" si="1670"/>
        <v>0</v>
      </c>
      <c r="AB892" s="217">
        <f t="shared" si="1576"/>
        <v>1355000</v>
      </c>
      <c r="AC892" s="217">
        <f t="shared" si="1577"/>
        <v>80000</v>
      </c>
      <c r="AD892" s="217">
        <f t="shared" si="1578"/>
        <v>80000</v>
      </c>
    </row>
    <row r="893" spans="1:30" s="202" customFormat="1" ht="26.4" hidden="1">
      <c r="A893" s="213" t="s">
        <v>222</v>
      </c>
      <c r="B893" s="216" t="s">
        <v>303</v>
      </c>
      <c r="C893" s="216" t="s">
        <v>20</v>
      </c>
      <c r="D893" s="216" t="s">
        <v>48</v>
      </c>
      <c r="E893" s="285" t="s">
        <v>80</v>
      </c>
      <c r="F893" s="285" t="s">
        <v>68</v>
      </c>
      <c r="G893" s="285" t="s">
        <v>140</v>
      </c>
      <c r="H893" s="200" t="s">
        <v>370</v>
      </c>
      <c r="I893" s="210" t="s">
        <v>92</v>
      </c>
      <c r="J893" s="217"/>
      <c r="K893" s="217"/>
      <c r="L893" s="217"/>
      <c r="M893" s="217">
        <f>M894</f>
        <v>555000</v>
      </c>
      <c r="N893" s="217">
        <f t="shared" ref="N893:O893" si="1671">N894</f>
        <v>0</v>
      </c>
      <c r="O893" s="217">
        <f t="shared" si="1671"/>
        <v>0</v>
      </c>
      <c r="P893" s="217">
        <f t="shared" ref="P893:P894" si="1672">J893+M893</f>
        <v>555000</v>
      </c>
      <c r="Q893" s="217">
        <f t="shared" ref="Q893:Q894" si="1673">K893+N893</f>
        <v>0</v>
      </c>
      <c r="R893" s="217">
        <f t="shared" ref="R893:R894" si="1674">L893+O893</f>
        <v>0</v>
      </c>
      <c r="S893" s="217">
        <f>S894</f>
        <v>0</v>
      </c>
      <c r="T893" s="217">
        <f t="shared" ref="T893:U893" si="1675">T894</f>
        <v>0</v>
      </c>
      <c r="U893" s="217">
        <f t="shared" si="1675"/>
        <v>0</v>
      </c>
      <c r="V893" s="217">
        <f t="shared" si="1625"/>
        <v>555000</v>
      </c>
      <c r="W893" s="217">
        <f t="shared" si="1626"/>
        <v>0</v>
      </c>
      <c r="X893" s="217">
        <f t="shared" si="1627"/>
        <v>0</v>
      </c>
      <c r="Y893" s="217">
        <f>Y894</f>
        <v>0</v>
      </c>
      <c r="Z893" s="217">
        <f t="shared" ref="Z893:AA893" si="1676">Z894</f>
        <v>0</v>
      </c>
      <c r="AA893" s="217">
        <f t="shared" si="1676"/>
        <v>0</v>
      </c>
      <c r="AB893" s="217">
        <f t="shared" si="1576"/>
        <v>555000</v>
      </c>
      <c r="AC893" s="217">
        <f t="shared" si="1577"/>
        <v>0</v>
      </c>
      <c r="AD893" s="217">
        <f t="shared" si="1578"/>
        <v>0</v>
      </c>
    </row>
    <row r="894" spans="1:30" s="202" customFormat="1" ht="26.4" hidden="1">
      <c r="A894" s="212" t="s">
        <v>96</v>
      </c>
      <c r="B894" s="216" t="s">
        <v>303</v>
      </c>
      <c r="C894" s="216" t="s">
        <v>20</v>
      </c>
      <c r="D894" s="216" t="s">
        <v>48</v>
      </c>
      <c r="E894" s="285" t="s">
        <v>80</v>
      </c>
      <c r="F894" s="285" t="s">
        <v>68</v>
      </c>
      <c r="G894" s="285" t="s">
        <v>140</v>
      </c>
      <c r="H894" s="200" t="s">
        <v>370</v>
      </c>
      <c r="I894" s="210" t="s">
        <v>93</v>
      </c>
      <c r="J894" s="217"/>
      <c r="K894" s="217"/>
      <c r="L894" s="217"/>
      <c r="M894" s="336">
        <v>555000</v>
      </c>
      <c r="N894" s="217"/>
      <c r="O894" s="217"/>
      <c r="P894" s="217">
        <f t="shared" si="1672"/>
        <v>555000</v>
      </c>
      <c r="Q894" s="217">
        <f t="shared" si="1673"/>
        <v>0</v>
      </c>
      <c r="R894" s="217">
        <f t="shared" si="1674"/>
        <v>0</v>
      </c>
      <c r="S894" s="217"/>
      <c r="T894" s="217"/>
      <c r="U894" s="217"/>
      <c r="V894" s="217">
        <f t="shared" si="1625"/>
        <v>555000</v>
      </c>
      <c r="W894" s="217">
        <f t="shared" si="1626"/>
        <v>0</v>
      </c>
      <c r="X894" s="217">
        <f t="shared" si="1627"/>
        <v>0</v>
      </c>
      <c r="Y894" s="217"/>
      <c r="Z894" s="217"/>
      <c r="AA894" s="217"/>
      <c r="AB894" s="217">
        <f t="shared" si="1576"/>
        <v>555000</v>
      </c>
      <c r="AC894" s="217">
        <f t="shared" si="1577"/>
        <v>0</v>
      </c>
      <c r="AD894" s="217">
        <f t="shared" si="1578"/>
        <v>0</v>
      </c>
    </row>
    <row r="895" spans="1:30" s="202" customFormat="1" hidden="1">
      <c r="A895" s="212" t="s">
        <v>78</v>
      </c>
      <c r="B895" s="216" t="s">
        <v>303</v>
      </c>
      <c r="C895" s="216" t="s">
        <v>20</v>
      </c>
      <c r="D895" s="216" t="s">
        <v>48</v>
      </c>
      <c r="E895" s="285" t="s">
        <v>80</v>
      </c>
      <c r="F895" s="285" t="s">
        <v>68</v>
      </c>
      <c r="G895" s="285" t="s">
        <v>140</v>
      </c>
      <c r="H895" s="200" t="s">
        <v>370</v>
      </c>
      <c r="I895" s="210" t="s">
        <v>75</v>
      </c>
      <c r="J895" s="217">
        <f>J896</f>
        <v>80000</v>
      </c>
      <c r="K895" s="217">
        <f t="shared" si="1665"/>
        <v>80000</v>
      </c>
      <c r="L895" s="217">
        <f t="shared" si="1665"/>
        <v>80000</v>
      </c>
      <c r="M895" s="217">
        <f t="shared" si="1665"/>
        <v>0</v>
      </c>
      <c r="N895" s="217">
        <f t="shared" si="1665"/>
        <v>0</v>
      </c>
      <c r="O895" s="217">
        <f t="shared" si="1665"/>
        <v>0</v>
      </c>
      <c r="P895" s="217">
        <f t="shared" si="1649"/>
        <v>80000</v>
      </c>
      <c r="Q895" s="217">
        <f t="shared" si="1650"/>
        <v>80000</v>
      </c>
      <c r="R895" s="217">
        <f t="shared" si="1651"/>
        <v>80000</v>
      </c>
      <c r="S895" s="217">
        <f t="shared" si="1666"/>
        <v>0</v>
      </c>
      <c r="T895" s="217">
        <f t="shared" si="1666"/>
        <v>0</v>
      </c>
      <c r="U895" s="217">
        <f t="shared" si="1666"/>
        <v>0</v>
      </c>
      <c r="V895" s="217">
        <f t="shared" si="1625"/>
        <v>80000</v>
      </c>
      <c r="W895" s="217">
        <f t="shared" si="1626"/>
        <v>80000</v>
      </c>
      <c r="X895" s="217">
        <f t="shared" si="1627"/>
        <v>80000</v>
      </c>
      <c r="Y895" s="217">
        <f t="shared" si="1667"/>
        <v>720000</v>
      </c>
      <c r="Z895" s="217">
        <f t="shared" si="1667"/>
        <v>0</v>
      </c>
      <c r="AA895" s="217">
        <f t="shared" si="1667"/>
        <v>0</v>
      </c>
      <c r="AB895" s="217">
        <f t="shared" si="1576"/>
        <v>800000</v>
      </c>
      <c r="AC895" s="217">
        <f t="shared" si="1577"/>
        <v>80000</v>
      </c>
      <c r="AD895" s="217">
        <f t="shared" si="1578"/>
        <v>80000</v>
      </c>
    </row>
    <row r="896" spans="1:30" s="202" customFormat="1" hidden="1">
      <c r="A896" s="214" t="s">
        <v>118</v>
      </c>
      <c r="B896" s="216" t="s">
        <v>303</v>
      </c>
      <c r="C896" s="216" t="s">
        <v>20</v>
      </c>
      <c r="D896" s="216" t="s">
        <v>48</v>
      </c>
      <c r="E896" s="285" t="s">
        <v>80</v>
      </c>
      <c r="F896" s="285" t="s">
        <v>68</v>
      </c>
      <c r="G896" s="285" t="s">
        <v>140</v>
      </c>
      <c r="H896" s="200" t="s">
        <v>370</v>
      </c>
      <c r="I896" s="210" t="s">
        <v>117</v>
      </c>
      <c r="J896" s="217">
        <v>80000</v>
      </c>
      <c r="K896" s="217">
        <v>80000</v>
      </c>
      <c r="L896" s="217">
        <v>80000</v>
      </c>
      <c r="M896" s="217"/>
      <c r="N896" s="217"/>
      <c r="O896" s="217"/>
      <c r="P896" s="217">
        <f t="shared" si="1649"/>
        <v>80000</v>
      </c>
      <c r="Q896" s="217">
        <f t="shared" si="1650"/>
        <v>80000</v>
      </c>
      <c r="R896" s="217">
        <f t="shared" si="1651"/>
        <v>80000</v>
      </c>
      <c r="S896" s="217"/>
      <c r="T896" s="217"/>
      <c r="U896" s="217"/>
      <c r="V896" s="217">
        <f t="shared" si="1625"/>
        <v>80000</v>
      </c>
      <c r="W896" s="217">
        <f t="shared" si="1626"/>
        <v>80000</v>
      </c>
      <c r="X896" s="217">
        <f t="shared" si="1627"/>
        <v>80000</v>
      </c>
      <c r="Y896" s="336">
        <v>720000</v>
      </c>
      <c r="Z896" s="217"/>
      <c r="AA896" s="217"/>
      <c r="AB896" s="217">
        <f t="shared" si="1576"/>
        <v>800000</v>
      </c>
      <c r="AC896" s="217">
        <f t="shared" si="1577"/>
        <v>80000</v>
      </c>
      <c r="AD896" s="217">
        <f t="shared" si="1578"/>
        <v>80000</v>
      </c>
    </row>
    <row r="897" spans="1:30" s="202" customFormat="1" ht="15.6" hidden="1">
      <c r="A897" s="221" t="s">
        <v>53</v>
      </c>
      <c r="B897" s="199" t="s">
        <v>303</v>
      </c>
      <c r="C897" s="199" t="s">
        <v>17</v>
      </c>
      <c r="D897" s="200"/>
      <c r="E897" s="200"/>
      <c r="F897" s="200"/>
      <c r="G897" s="200"/>
      <c r="H897" s="200"/>
      <c r="I897" s="210"/>
      <c r="J897" s="201">
        <f>J898</f>
        <v>0</v>
      </c>
      <c r="K897" s="201">
        <f t="shared" ref="K897:O899" si="1677">K898</f>
        <v>938041.53</v>
      </c>
      <c r="L897" s="201">
        <f t="shared" si="1677"/>
        <v>973390.26</v>
      </c>
      <c r="M897" s="201">
        <f t="shared" si="1677"/>
        <v>172841.96</v>
      </c>
      <c r="N897" s="201">
        <f t="shared" si="1677"/>
        <v>8554.66</v>
      </c>
      <c r="O897" s="201">
        <f t="shared" si="1677"/>
        <v>8950.59</v>
      </c>
      <c r="P897" s="201">
        <f t="shared" si="1649"/>
        <v>172841.96</v>
      </c>
      <c r="Q897" s="201">
        <f t="shared" si="1650"/>
        <v>946596.19000000006</v>
      </c>
      <c r="R897" s="201">
        <f t="shared" si="1651"/>
        <v>982340.85</v>
      </c>
      <c r="S897" s="201">
        <f t="shared" ref="S897:U899" si="1678">S898</f>
        <v>0</v>
      </c>
      <c r="T897" s="201">
        <f t="shared" si="1678"/>
        <v>0</v>
      </c>
      <c r="U897" s="201">
        <f t="shared" si="1678"/>
        <v>0</v>
      </c>
      <c r="V897" s="201">
        <f t="shared" si="1625"/>
        <v>172841.96</v>
      </c>
      <c r="W897" s="201">
        <f t="shared" si="1626"/>
        <v>946596.19000000006</v>
      </c>
      <c r="X897" s="201">
        <f t="shared" si="1627"/>
        <v>982340.85</v>
      </c>
      <c r="Y897" s="201">
        <f t="shared" ref="Y897:AA899" si="1679">Y898</f>
        <v>0</v>
      </c>
      <c r="Z897" s="201">
        <f t="shared" si="1679"/>
        <v>0</v>
      </c>
      <c r="AA897" s="201">
        <f t="shared" si="1679"/>
        <v>0</v>
      </c>
      <c r="AB897" s="201">
        <f t="shared" si="1576"/>
        <v>172841.96</v>
      </c>
      <c r="AC897" s="201">
        <f t="shared" si="1577"/>
        <v>946596.19000000006</v>
      </c>
      <c r="AD897" s="201">
        <f t="shared" si="1578"/>
        <v>982340.85</v>
      </c>
    </row>
    <row r="898" spans="1:30" s="202" customFormat="1" hidden="1">
      <c r="A898" s="222" t="s">
        <v>54</v>
      </c>
      <c r="B898" s="205" t="s">
        <v>303</v>
      </c>
      <c r="C898" s="205" t="s">
        <v>17</v>
      </c>
      <c r="D898" s="205" t="s">
        <v>13</v>
      </c>
      <c r="E898" s="205"/>
      <c r="F898" s="205"/>
      <c r="G898" s="205"/>
      <c r="H898" s="205"/>
      <c r="I898" s="206"/>
      <c r="J898" s="207">
        <f>J899</f>
        <v>0</v>
      </c>
      <c r="K898" s="207">
        <f t="shared" si="1677"/>
        <v>938041.53</v>
      </c>
      <c r="L898" s="207">
        <f t="shared" si="1677"/>
        <v>973390.26</v>
      </c>
      <c r="M898" s="207">
        <f t="shared" si="1677"/>
        <v>172841.96</v>
      </c>
      <c r="N898" s="207">
        <f t="shared" si="1677"/>
        <v>8554.66</v>
      </c>
      <c r="O898" s="207">
        <f t="shared" si="1677"/>
        <v>8950.59</v>
      </c>
      <c r="P898" s="207">
        <f t="shared" si="1649"/>
        <v>172841.96</v>
      </c>
      <c r="Q898" s="207">
        <f t="shared" si="1650"/>
        <v>946596.19000000006</v>
      </c>
      <c r="R898" s="207">
        <f t="shared" si="1651"/>
        <v>982340.85</v>
      </c>
      <c r="S898" s="207">
        <f t="shared" si="1678"/>
        <v>0</v>
      </c>
      <c r="T898" s="207">
        <f t="shared" si="1678"/>
        <v>0</v>
      </c>
      <c r="U898" s="207">
        <f t="shared" si="1678"/>
        <v>0</v>
      </c>
      <c r="V898" s="207">
        <f t="shared" ref="V898:V933" si="1680">P898+S898</f>
        <v>172841.96</v>
      </c>
      <c r="W898" s="207">
        <f t="shared" ref="W898:W933" si="1681">Q898+T898</f>
        <v>946596.19000000006</v>
      </c>
      <c r="X898" s="207">
        <f t="shared" ref="X898:X933" si="1682">R898+U898</f>
        <v>982340.85</v>
      </c>
      <c r="Y898" s="207">
        <f t="shared" si="1679"/>
        <v>0</v>
      </c>
      <c r="Z898" s="207">
        <f t="shared" si="1679"/>
        <v>0</v>
      </c>
      <c r="AA898" s="207">
        <f t="shared" si="1679"/>
        <v>0</v>
      </c>
      <c r="AB898" s="207">
        <f t="shared" ref="AB898:AB972" si="1683">V898+Y898</f>
        <v>172841.96</v>
      </c>
      <c r="AC898" s="207">
        <f t="shared" ref="AC898:AC972" si="1684">W898+Z898</f>
        <v>946596.19000000006</v>
      </c>
      <c r="AD898" s="207">
        <f t="shared" ref="AD898:AD972" si="1685">X898+AA898</f>
        <v>982340.85</v>
      </c>
    </row>
    <row r="899" spans="1:30" s="202" customFormat="1" hidden="1">
      <c r="A899" s="208" t="s">
        <v>81</v>
      </c>
      <c r="B899" s="219" t="s">
        <v>303</v>
      </c>
      <c r="C899" s="200" t="s">
        <v>17</v>
      </c>
      <c r="D899" s="200" t="s">
        <v>13</v>
      </c>
      <c r="E899" s="200" t="s">
        <v>80</v>
      </c>
      <c r="F899" s="200" t="s">
        <v>68</v>
      </c>
      <c r="G899" s="200" t="s">
        <v>140</v>
      </c>
      <c r="H899" s="200" t="s">
        <v>141</v>
      </c>
      <c r="I899" s="210"/>
      <c r="J899" s="217">
        <f>J900</f>
        <v>0</v>
      </c>
      <c r="K899" s="217">
        <f t="shared" si="1677"/>
        <v>938041.53</v>
      </c>
      <c r="L899" s="217">
        <f t="shared" si="1677"/>
        <v>973390.26</v>
      </c>
      <c r="M899" s="217">
        <f t="shared" si="1677"/>
        <v>172841.96</v>
      </c>
      <c r="N899" s="217">
        <f t="shared" si="1677"/>
        <v>8554.66</v>
      </c>
      <c r="O899" s="217">
        <f t="shared" si="1677"/>
        <v>8950.59</v>
      </c>
      <c r="P899" s="217">
        <f t="shared" si="1649"/>
        <v>172841.96</v>
      </c>
      <c r="Q899" s="217">
        <f t="shared" si="1650"/>
        <v>946596.19000000006</v>
      </c>
      <c r="R899" s="217">
        <f t="shared" si="1651"/>
        <v>982340.85</v>
      </c>
      <c r="S899" s="217">
        <f t="shared" si="1678"/>
        <v>0</v>
      </c>
      <c r="T899" s="217">
        <f t="shared" si="1678"/>
        <v>0</v>
      </c>
      <c r="U899" s="217">
        <f t="shared" si="1678"/>
        <v>0</v>
      </c>
      <c r="V899" s="217">
        <f t="shared" si="1680"/>
        <v>172841.96</v>
      </c>
      <c r="W899" s="217">
        <f t="shared" si="1681"/>
        <v>946596.19000000006</v>
      </c>
      <c r="X899" s="217">
        <f t="shared" si="1682"/>
        <v>982340.85</v>
      </c>
      <c r="Y899" s="217">
        <f t="shared" si="1679"/>
        <v>0</v>
      </c>
      <c r="Z899" s="217">
        <f t="shared" si="1679"/>
        <v>0</v>
      </c>
      <c r="AA899" s="217">
        <f t="shared" si="1679"/>
        <v>0</v>
      </c>
      <c r="AB899" s="217">
        <f t="shared" si="1683"/>
        <v>172841.96</v>
      </c>
      <c r="AC899" s="217">
        <f t="shared" si="1684"/>
        <v>946596.19000000006</v>
      </c>
      <c r="AD899" s="217">
        <f t="shared" si="1685"/>
        <v>982340.85</v>
      </c>
    </row>
    <row r="900" spans="1:30" s="202" customFormat="1" ht="26.4" hidden="1">
      <c r="A900" s="208" t="s">
        <v>240</v>
      </c>
      <c r="B900" s="219" t="s">
        <v>303</v>
      </c>
      <c r="C900" s="200" t="s">
        <v>17</v>
      </c>
      <c r="D900" s="200" t="s">
        <v>13</v>
      </c>
      <c r="E900" s="200" t="s">
        <v>80</v>
      </c>
      <c r="F900" s="200" t="s">
        <v>68</v>
      </c>
      <c r="G900" s="200" t="s">
        <v>140</v>
      </c>
      <c r="H900" s="200" t="s">
        <v>335</v>
      </c>
      <c r="I900" s="210"/>
      <c r="J900" s="217">
        <f>J901+J903</f>
        <v>0</v>
      </c>
      <c r="K900" s="217">
        <f t="shared" ref="K900:L900" si="1686">K901+K903</f>
        <v>938041.53</v>
      </c>
      <c r="L900" s="217">
        <f t="shared" si="1686"/>
        <v>973390.26</v>
      </c>
      <c r="M900" s="217">
        <f t="shared" ref="M900:O900" si="1687">M901+M903</f>
        <v>172841.96</v>
      </c>
      <c r="N900" s="217">
        <f t="shared" si="1687"/>
        <v>8554.66</v>
      </c>
      <c r="O900" s="217">
        <f t="shared" si="1687"/>
        <v>8950.59</v>
      </c>
      <c r="P900" s="217">
        <f t="shared" si="1649"/>
        <v>172841.96</v>
      </c>
      <c r="Q900" s="217">
        <f t="shared" si="1650"/>
        <v>946596.19000000006</v>
      </c>
      <c r="R900" s="217">
        <f t="shared" si="1651"/>
        <v>982340.85</v>
      </c>
      <c r="S900" s="217">
        <f t="shared" ref="S900:U900" si="1688">S901+S903</f>
        <v>0</v>
      </c>
      <c r="T900" s="217">
        <f t="shared" si="1688"/>
        <v>0</v>
      </c>
      <c r="U900" s="217">
        <f t="shared" si="1688"/>
        <v>0</v>
      </c>
      <c r="V900" s="217">
        <f t="shared" si="1680"/>
        <v>172841.96</v>
      </c>
      <c r="W900" s="217">
        <f t="shared" si="1681"/>
        <v>946596.19000000006</v>
      </c>
      <c r="X900" s="217">
        <f t="shared" si="1682"/>
        <v>982340.85</v>
      </c>
      <c r="Y900" s="217">
        <f t="shared" ref="Y900:AA900" si="1689">Y901+Y903</f>
        <v>0</v>
      </c>
      <c r="Z900" s="217">
        <f t="shared" si="1689"/>
        <v>0</v>
      </c>
      <c r="AA900" s="217">
        <f t="shared" si="1689"/>
        <v>0</v>
      </c>
      <c r="AB900" s="217">
        <f t="shared" si="1683"/>
        <v>172841.96</v>
      </c>
      <c r="AC900" s="217">
        <f t="shared" si="1684"/>
        <v>946596.19000000006</v>
      </c>
      <c r="AD900" s="217">
        <f t="shared" si="1685"/>
        <v>982340.85</v>
      </c>
    </row>
    <row r="901" spans="1:30" s="202" customFormat="1" ht="39.6" hidden="1">
      <c r="A901" s="212" t="s">
        <v>94</v>
      </c>
      <c r="B901" s="219" t="s">
        <v>303</v>
      </c>
      <c r="C901" s="200" t="s">
        <v>17</v>
      </c>
      <c r="D901" s="200" t="s">
        <v>13</v>
      </c>
      <c r="E901" s="200" t="s">
        <v>80</v>
      </c>
      <c r="F901" s="200" t="s">
        <v>68</v>
      </c>
      <c r="G901" s="200" t="s">
        <v>140</v>
      </c>
      <c r="H901" s="200" t="s">
        <v>335</v>
      </c>
      <c r="I901" s="210" t="s">
        <v>90</v>
      </c>
      <c r="J901" s="217">
        <f>J902</f>
        <v>0</v>
      </c>
      <c r="K901" s="217">
        <f t="shared" ref="K901:O901" si="1690">K902</f>
        <v>352230.74</v>
      </c>
      <c r="L901" s="217">
        <f t="shared" si="1690"/>
        <v>355753.04</v>
      </c>
      <c r="M901" s="217">
        <f t="shared" si="1690"/>
        <v>66277</v>
      </c>
      <c r="N901" s="217">
        <f t="shared" si="1690"/>
        <v>0</v>
      </c>
      <c r="O901" s="217">
        <f t="shared" si="1690"/>
        <v>0</v>
      </c>
      <c r="P901" s="217">
        <f t="shared" si="1649"/>
        <v>66277</v>
      </c>
      <c r="Q901" s="217">
        <f t="shared" si="1650"/>
        <v>352230.74</v>
      </c>
      <c r="R901" s="217">
        <f t="shared" si="1651"/>
        <v>355753.04</v>
      </c>
      <c r="S901" s="217">
        <f t="shared" ref="S901:U901" si="1691">S902</f>
        <v>0</v>
      </c>
      <c r="T901" s="217">
        <f t="shared" si="1691"/>
        <v>0</v>
      </c>
      <c r="U901" s="217">
        <f t="shared" si="1691"/>
        <v>0</v>
      </c>
      <c r="V901" s="217">
        <f t="shared" si="1680"/>
        <v>66277</v>
      </c>
      <c r="W901" s="217">
        <f t="shared" si="1681"/>
        <v>352230.74</v>
      </c>
      <c r="X901" s="217">
        <f t="shared" si="1682"/>
        <v>355753.04</v>
      </c>
      <c r="Y901" s="217">
        <f t="shared" ref="Y901:AA901" si="1692">Y902</f>
        <v>0</v>
      </c>
      <c r="Z901" s="217">
        <f t="shared" si="1692"/>
        <v>0</v>
      </c>
      <c r="AA901" s="217">
        <f t="shared" si="1692"/>
        <v>0</v>
      </c>
      <c r="AB901" s="217">
        <f t="shared" si="1683"/>
        <v>66277</v>
      </c>
      <c r="AC901" s="217">
        <f t="shared" si="1684"/>
        <v>352230.74</v>
      </c>
      <c r="AD901" s="217">
        <f t="shared" si="1685"/>
        <v>355753.04</v>
      </c>
    </row>
    <row r="902" spans="1:30" s="202" customFormat="1" hidden="1">
      <c r="A902" s="212" t="s">
        <v>101</v>
      </c>
      <c r="B902" s="219" t="s">
        <v>303</v>
      </c>
      <c r="C902" s="200" t="s">
        <v>17</v>
      </c>
      <c r="D902" s="200" t="s">
        <v>13</v>
      </c>
      <c r="E902" s="200" t="s">
        <v>80</v>
      </c>
      <c r="F902" s="200" t="s">
        <v>68</v>
      </c>
      <c r="G902" s="200" t="s">
        <v>140</v>
      </c>
      <c r="H902" s="200" t="s">
        <v>335</v>
      </c>
      <c r="I902" s="210" t="s">
        <v>100</v>
      </c>
      <c r="J902" s="217"/>
      <c r="K902" s="217">
        <v>352230.74</v>
      </c>
      <c r="L902" s="217">
        <v>355753.04</v>
      </c>
      <c r="M902" s="217">
        <f>33138.5+33138.5</f>
        <v>66277</v>
      </c>
      <c r="N902" s="217"/>
      <c r="O902" s="217"/>
      <c r="P902" s="217">
        <f t="shared" si="1649"/>
        <v>66277</v>
      </c>
      <c r="Q902" s="217">
        <f t="shared" si="1650"/>
        <v>352230.74</v>
      </c>
      <c r="R902" s="217">
        <f t="shared" si="1651"/>
        <v>355753.04</v>
      </c>
      <c r="S902" s="217"/>
      <c r="T902" s="217"/>
      <c r="U902" s="217"/>
      <c r="V902" s="217">
        <f t="shared" si="1680"/>
        <v>66277</v>
      </c>
      <c r="W902" s="217">
        <f t="shared" si="1681"/>
        <v>352230.74</v>
      </c>
      <c r="X902" s="217">
        <f t="shared" si="1682"/>
        <v>355753.04</v>
      </c>
      <c r="Y902" s="217"/>
      <c r="Z902" s="217"/>
      <c r="AA902" s="217"/>
      <c r="AB902" s="217">
        <f t="shared" si="1683"/>
        <v>66277</v>
      </c>
      <c r="AC902" s="217">
        <f t="shared" si="1684"/>
        <v>352230.74</v>
      </c>
      <c r="AD902" s="217">
        <f t="shared" si="1685"/>
        <v>355753.04</v>
      </c>
    </row>
    <row r="903" spans="1:30" s="202" customFormat="1" ht="26.4" hidden="1">
      <c r="A903" s="213" t="s">
        <v>222</v>
      </c>
      <c r="B903" s="219" t="s">
        <v>303</v>
      </c>
      <c r="C903" s="200" t="s">
        <v>17</v>
      </c>
      <c r="D903" s="200" t="s">
        <v>13</v>
      </c>
      <c r="E903" s="200" t="s">
        <v>80</v>
      </c>
      <c r="F903" s="200" t="s">
        <v>68</v>
      </c>
      <c r="G903" s="200" t="s">
        <v>140</v>
      </c>
      <c r="H903" s="200" t="s">
        <v>335</v>
      </c>
      <c r="I903" s="210" t="s">
        <v>92</v>
      </c>
      <c r="J903" s="217">
        <f>J904</f>
        <v>0</v>
      </c>
      <c r="K903" s="217">
        <f t="shared" ref="K903:O903" si="1693">K904</f>
        <v>585810.79</v>
      </c>
      <c r="L903" s="217">
        <f t="shared" si="1693"/>
        <v>617637.22</v>
      </c>
      <c r="M903" s="217">
        <f t="shared" si="1693"/>
        <v>106564.95999999999</v>
      </c>
      <c r="N903" s="217">
        <f t="shared" si="1693"/>
        <v>8554.66</v>
      </c>
      <c r="O903" s="217">
        <f t="shared" si="1693"/>
        <v>8950.59</v>
      </c>
      <c r="P903" s="217">
        <f t="shared" si="1649"/>
        <v>106564.95999999999</v>
      </c>
      <c r="Q903" s="217">
        <f t="shared" si="1650"/>
        <v>594365.45000000007</v>
      </c>
      <c r="R903" s="217">
        <f t="shared" si="1651"/>
        <v>626587.80999999994</v>
      </c>
      <c r="S903" s="217">
        <f t="shared" ref="S903:U903" si="1694">S904</f>
        <v>0</v>
      </c>
      <c r="T903" s="217">
        <f t="shared" si="1694"/>
        <v>0</v>
      </c>
      <c r="U903" s="217">
        <f t="shared" si="1694"/>
        <v>0</v>
      </c>
      <c r="V903" s="217">
        <f t="shared" si="1680"/>
        <v>106564.95999999999</v>
      </c>
      <c r="W903" s="217">
        <f t="shared" si="1681"/>
        <v>594365.45000000007</v>
      </c>
      <c r="X903" s="217">
        <f t="shared" si="1682"/>
        <v>626587.80999999994</v>
      </c>
      <c r="Y903" s="217">
        <f t="shared" ref="Y903:AA903" si="1695">Y904</f>
        <v>0</v>
      </c>
      <c r="Z903" s="217">
        <f t="shared" si="1695"/>
        <v>0</v>
      </c>
      <c r="AA903" s="217">
        <f t="shared" si="1695"/>
        <v>0</v>
      </c>
      <c r="AB903" s="217">
        <f t="shared" si="1683"/>
        <v>106564.95999999999</v>
      </c>
      <c r="AC903" s="217">
        <f t="shared" si="1684"/>
        <v>594365.45000000007</v>
      </c>
      <c r="AD903" s="217">
        <f t="shared" si="1685"/>
        <v>626587.80999999994</v>
      </c>
    </row>
    <row r="904" spans="1:30" s="202" customFormat="1" ht="26.4" hidden="1">
      <c r="A904" s="212" t="s">
        <v>96</v>
      </c>
      <c r="B904" s="219" t="s">
        <v>303</v>
      </c>
      <c r="C904" s="200" t="s">
        <v>17</v>
      </c>
      <c r="D904" s="200" t="s">
        <v>13</v>
      </c>
      <c r="E904" s="200" t="s">
        <v>80</v>
      </c>
      <c r="F904" s="200" t="s">
        <v>68</v>
      </c>
      <c r="G904" s="200" t="s">
        <v>140</v>
      </c>
      <c r="H904" s="200" t="s">
        <v>335</v>
      </c>
      <c r="I904" s="210" t="s">
        <v>93</v>
      </c>
      <c r="J904" s="217"/>
      <c r="K904" s="217">
        <v>585810.79</v>
      </c>
      <c r="L904" s="217">
        <v>617637.22</v>
      </c>
      <c r="M904" s="217">
        <f>52122.28+52122.28+1160.2+1160.2</f>
        <v>106564.95999999999</v>
      </c>
      <c r="N904" s="217">
        <v>8554.66</v>
      </c>
      <c r="O904" s="217">
        <v>8950.59</v>
      </c>
      <c r="P904" s="217">
        <f t="shared" si="1649"/>
        <v>106564.95999999999</v>
      </c>
      <c r="Q904" s="217">
        <f t="shared" si="1650"/>
        <v>594365.45000000007</v>
      </c>
      <c r="R904" s="217">
        <f t="shared" si="1651"/>
        <v>626587.80999999994</v>
      </c>
      <c r="S904" s="217"/>
      <c r="T904" s="217"/>
      <c r="U904" s="217"/>
      <c r="V904" s="217">
        <f t="shared" si="1680"/>
        <v>106564.95999999999</v>
      </c>
      <c r="W904" s="217">
        <f t="shared" si="1681"/>
        <v>594365.45000000007</v>
      </c>
      <c r="X904" s="217">
        <f t="shared" si="1682"/>
        <v>626587.80999999994</v>
      </c>
      <c r="Y904" s="217"/>
      <c r="Z904" s="217"/>
      <c r="AA904" s="217"/>
      <c r="AB904" s="217">
        <f t="shared" si="1683"/>
        <v>106564.95999999999</v>
      </c>
      <c r="AC904" s="217">
        <f t="shared" si="1684"/>
        <v>594365.45000000007</v>
      </c>
      <c r="AD904" s="217">
        <f t="shared" si="1685"/>
        <v>626587.80999999994</v>
      </c>
    </row>
    <row r="905" spans="1:30" s="227" customFormat="1" ht="31.2" hidden="1">
      <c r="A905" s="221" t="s">
        <v>26</v>
      </c>
      <c r="B905" s="223" t="s">
        <v>303</v>
      </c>
      <c r="C905" s="223" t="s">
        <v>13</v>
      </c>
      <c r="D905" s="224"/>
      <c r="E905" s="224"/>
      <c r="F905" s="224"/>
      <c r="G905" s="224"/>
      <c r="H905" s="224"/>
      <c r="I905" s="225"/>
      <c r="J905" s="226">
        <f>J906+J920</f>
        <v>2102400</v>
      </c>
      <c r="K905" s="226">
        <f>K906+K920</f>
        <v>815000</v>
      </c>
      <c r="L905" s="226">
        <f>L906+L920</f>
        <v>815000</v>
      </c>
      <c r="M905" s="226">
        <f t="shared" ref="M905:O905" si="1696">M906+M920</f>
        <v>65000</v>
      </c>
      <c r="N905" s="226">
        <f t="shared" si="1696"/>
        <v>65000</v>
      </c>
      <c r="O905" s="226">
        <f t="shared" si="1696"/>
        <v>65000</v>
      </c>
      <c r="P905" s="226">
        <f t="shared" si="1649"/>
        <v>2167400</v>
      </c>
      <c r="Q905" s="226">
        <f t="shared" si="1650"/>
        <v>880000</v>
      </c>
      <c r="R905" s="226">
        <f t="shared" si="1651"/>
        <v>880000</v>
      </c>
      <c r="S905" s="226">
        <f t="shared" ref="S905:U905" si="1697">S906+S920</f>
        <v>0</v>
      </c>
      <c r="T905" s="226">
        <f t="shared" si="1697"/>
        <v>0</v>
      </c>
      <c r="U905" s="226">
        <f t="shared" si="1697"/>
        <v>0</v>
      </c>
      <c r="V905" s="226">
        <f t="shared" si="1680"/>
        <v>2167400</v>
      </c>
      <c r="W905" s="226">
        <f t="shared" si="1681"/>
        <v>880000</v>
      </c>
      <c r="X905" s="226">
        <f t="shared" si="1682"/>
        <v>880000</v>
      </c>
      <c r="Y905" s="226">
        <f t="shared" ref="Y905:AA905" si="1698">Y906+Y920</f>
        <v>0</v>
      </c>
      <c r="Z905" s="226">
        <f t="shared" si="1698"/>
        <v>0</v>
      </c>
      <c r="AA905" s="226">
        <f t="shared" si="1698"/>
        <v>0</v>
      </c>
      <c r="AB905" s="226">
        <f t="shared" si="1683"/>
        <v>2167400</v>
      </c>
      <c r="AC905" s="226">
        <f t="shared" si="1684"/>
        <v>880000</v>
      </c>
      <c r="AD905" s="226">
        <f t="shared" si="1685"/>
        <v>880000</v>
      </c>
    </row>
    <row r="906" spans="1:30" s="202" customFormat="1" ht="26.4" hidden="1">
      <c r="A906" s="228" t="s">
        <v>204</v>
      </c>
      <c r="B906" s="229" t="s">
        <v>303</v>
      </c>
      <c r="C906" s="229" t="s">
        <v>13</v>
      </c>
      <c r="D906" s="229" t="s">
        <v>30</v>
      </c>
      <c r="E906" s="229"/>
      <c r="F906" s="229"/>
      <c r="G906" s="229"/>
      <c r="H906" s="229"/>
      <c r="I906" s="230"/>
      <c r="J906" s="231">
        <f>J907</f>
        <v>1987400</v>
      </c>
      <c r="K906" s="231">
        <f t="shared" ref="K906:O906" si="1699">K907</f>
        <v>700000</v>
      </c>
      <c r="L906" s="231">
        <f t="shared" si="1699"/>
        <v>700000</v>
      </c>
      <c r="M906" s="231">
        <f t="shared" si="1699"/>
        <v>65000</v>
      </c>
      <c r="N906" s="231">
        <f t="shared" si="1699"/>
        <v>65000</v>
      </c>
      <c r="O906" s="231">
        <f t="shared" si="1699"/>
        <v>65000</v>
      </c>
      <c r="P906" s="231">
        <f t="shared" si="1649"/>
        <v>2052400</v>
      </c>
      <c r="Q906" s="231">
        <f t="shared" si="1650"/>
        <v>765000</v>
      </c>
      <c r="R906" s="231">
        <f t="shared" si="1651"/>
        <v>765000</v>
      </c>
      <c r="S906" s="231">
        <f t="shared" ref="S906:U906" si="1700">S907</f>
        <v>0</v>
      </c>
      <c r="T906" s="231">
        <f t="shared" si="1700"/>
        <v>0</v>
      </c>
      <c r="U906" s="231">
        <f t="shared" si="1700"/>
        <v>0</v>
      </c>
      <c r="V906" s="231">
        <f t="shared" si="1680"/>
        <v>2052400</v>
      </c>
      <c r="W906" s="231">
        <f t="shared" si="1681"/>
        <v>765000</v>
      </c>
      <c r="X906" s="231">
        <f t="shared" si="1682"/>
        <v>765000</v>
      </c>
      <c r="Y906" s="231">
        <f t="shared" ref="Y906:AA906" si="1701">Y907</f>
        <v>0</v>
      </c>
      <c r="Z906" s="231">
        <f t="shared" si="1701"/>
        <v>0</v>
      </c>
      <c r="AA906" s="231">
        <f t="shared" si="1701"/>
        <v>0</v>
      </c>
      <c r="AB906" s="231">
        <f t="shared" si="1683"/>
        <v>2052400</v>
      </c>
      <c r="AC906" s="231">
        <f t="shared" si="1684"/>
        <v>765000</v>
      </c>
      <c r="AD906" s="231">
        <f t="shared" si="1685"/>
        <v>765000</v>
      </c>
    </row>
    <row r="907" spans="1:30" s="202" customFormat="1" ht="52.8" hidden="1">
      <c r="A907" s="281" t="s">
        <v>355</v>
      </c>
      <c r="B907" s="233" t="s">
        <v>303</v>
      </c>
      <c r="C907" s="233" t="s">
        <v>13</v>
      </c>
      <c r="D907" s="233" t="s">
        <v>30</v>
      </c>
      <c r="E907" s="233" t="s">
        <v>195</v>
      </c>
      <c r="F907" s="233" t="s">
        <v>68</v>
      </c>
      <c r="G907" s="233" t="s">
        <v>140</v>
      </c>
      <c r="H907" s="233" t="s">
        <v>141</v>
      </c>
      <c r="I907" s="234"/>
      <c r="J907" s="235">
        <f>+J911+J914+J917+J908</f>
        <v>1987400</v>
      </c>
      <c r="K907" s="235">
        <f t="shared" ref="K907:L907" si="1702">+K911+K914+K917+K908</f>
        <v>700000</v>
      </c>
      <c r="L907" s="235">
        <f t="shared" si="1702"/>
        <v>700000</v>
      </c>
      <c r="M907" s="235">
        <f t="shared" ref="M907:O907" si="1703">+M911+M914+M917+M908</f>
        <v>65000</v>
      </c>
      <c r="N907" s="235">
        <f t="shared" si="1703"/>
        <v>65000</v>
      </c>
      <c r="O907" s="235">
        <f t="shared" si="1703"/>
        <v>65000</v>
      </c>
      <c r="P907" s="235">
        <f t="shared" si="1649"/>
        <v>2052400</v>
      </c>
      <c r="Q907" s="235">
        <f t="shared" si="1650"/>
        <v>765000</v>
      </c>
      <c r="R907" s="235">
        <f t="shared" si="1651"/>
        <v>765000</v>
      </c>
      <c r="S907" s="235">
        <f t="shared" ref="S907:U907" si="1704">+S911+S914+S917+S908</f>
        <v>0</v>
      </c>
      <c r="T907" s="235">
        <f t="shared" si="1704"/>
        <v>0</v>
      </c>
      <c r="U907" s="235">
        <f t="shared" si="1704"/>
        <v>0</v>
      </c>
      <c r="V907" s="235">
        <f t="shared" si="1680"/>
        <v>2052400</v>
      </c>
      <c r="W907" s="235">
        <f t="shared" si="1681"/>
        <v>765000</v>
      </c>
      <c r="X907" s="235">
        <f t="shared" si="1682"/>
        <v>765000</v>
      </c>
      <c r="Y907" s="235">
        <f t="shared" ref="Y907:AA907" si="1705">+Y911+Y914+Y917+Y908</f>
        <v>0</v>
      </c>
      <c r="Z907" s="235">
        <f t="shared" si="1705"/>
        <v>0</v>
      </c>
      <c r="AA907" s="235">
        <f t="shared" si="1705"/>
        <v>0</v>
      </c>
      <c r="AB907" s="235">
        <f t="shared" si="1683"/>
        <v>2052400</v>
      </c>
      <c r="AC907" s="235">
        <f t="shared" si="1684"/>
        <v>765000</v>
      </c>
      <c r="AD907" s="235">
        <f t="shared" si="1685"/>
        <v>765000</v>
      </c>
    </row>
    <row r="908" spans="1:30" s="202" customFormat="1" hidden="1">
      <c r="A908" s="264" t="s">
        <v>371</v>
      </c>
      <c r="B908" s="216" t="s">
        <v>303</v>
      </c>
      <c r="C908" s="233" t="s">
        <v>13</v>
      </c>
      <c r="D908" s="233" t="s">
        <v>30</v>
      </c>
      <c r="E908" s="233" t="s">
        <v>195</v>
      </c>
      <c r="F908" s="285" t="s">
        <v>68</v>
      </c>
      <c r="G908" s="285" t="s">
        <v>140</v>
      </c>
      <c r="H908" s="200" t="s">
        <v>370</v>
      </c>
      <c r="I908" s="210"/>
      <c r="J908" s="217">
        <f>J909</f>
        <v>1287400</v>
      </c>
      <c r="K908" s="217">
        <f t="shared" ref="K908:O909" si="1706">K909</f>
        <v>0</v>
      </c>
      <c r="L908" s="217">
        <f t="shared" si="1706"/>
        <v>0</v>
      </c>
      <c r="M908" s="217">
        <f t="shared" si="1706"/>
        <v>0</v>
      </c>
      <c r="N908" s="217">
        <f t="shared" si="1706"/>
        <v>0</v>
      </c>
      <c r="O908" s="217">
        <f t="shared" si="1706"/>
        <v>0</v>
      </c>
      <c r="P908" s="217">
        <f t="shared" si="1649"/>
        <v>1287400</v>
      </c>
      <c r="Q908" s="217">
        <f t="shared" si="1650"/>
        <v>0</v>
      </c>
      <c r="R908" s="217">
        <f t="shared" si="1651"/>
        <v>0</v>
      </c>
      <c r="S908" s="217">
        <f t="shared" ref="S908:U909" si="1707">S909</f>
        <v>0</v>
      </c>
      <c r="T908" s="217">
        <f t="shared" si="1707"/>
        <v>0</v>
      </c>
      <c r="U908" s="217">
        <f t="shared" si="1707"/>
        <v>0</v>
      </c>
      <c r="V908" s="217">
        <f t="shared" si="1680"/>
        <v>1287400</v>
      </c>
      <c r="W908" s="217">
        <f t="shared" si="1681"/>
        <v>0</v>
      </c>
      <c r="X908" s="217">
        <f t="shared" si="1682"/>
        <v>0</v>
      </c>
      <c r="Y908" s="217">
        <f t="shared" ref="Y908:AA909" si="1708">Y909</f>
        <v>0</v>
      </c>
      <c r="Z908" s="217">
        <f t="shared" si="1708"/>
        <v>0</v>
      </c>
      <c r="AA908" s="217">
        <f t="shared" si="1708"/>
        <v>0</v>
      </c>
      <c r="AB908" s="217">
        <f t="shared" si="1683"/>
        <v>1287400</v>
      </c>
      <c r="AC908" s="217">
        <f t="shared" si="1684"/>
        <v>0</v>
      </c>
      <c r="AD908" s="217">
        <f t="shared" si="1685"/>
        <v>0</v>
      </c>
    </row>
    <row r="909" spans="1:30" s="202" customFormat="1" ht="26.4" hidden="1">
      <c r="A909" s="213" t="s">
        <v>222</v>
      </c>
      <c r="B909" s="216" t="s">
        <v>303</v>
      </c>
      <c r="C909" s="233" t="s">
        <v>13</v>
      </c>
      <c r="D909" s="233" t="s">
        <v>30</v>
      </c>
      <c r="E909" s="233" t="s">
        <v>195</v>
      </c>
      <c r="F909" s="285" t="s">
        <v>68</v>
      </c>
      <c r="G909" s="285" t="s">
        <v>140</v>
      </c>
      <c r="H909" s="200" t="s">
        <v>370</v>
      </c>
      <c r="I909" s="210" t="s">
        <v>92</v>
      </c>
      <c r="J909" s="217">
        <f>J910</f>
        <v>1287400</v>
      </c>
      <c r="K909" s="217">
        <f t="shared" si="1706"/>
        <v>0</v>
      </c>
      <c r="L909" s="217">
        <f t="shared" si="1706"/>
        <v>0</v>
      </c>
      <c r="M909" s="217">
        <f t="shared" si="1706"/>
        <v>0</v>
      </c>
      <c r="N909" s="217">
        <f t="shared" si="1706"/>
        <v>0</v>
      </c>
      <c r="O909" s="217">
        <f t="shared" si="1706"/>
        <v>0</v>
      </c>
      <c r="P909" s="217">
        <f t="shared" si="1649"/>
        <v>1287400</v>
      </c>
      <c r="Q909" s="217">
        <f t="shared" si="1650"/>
        <v>0</v>
      </c>
      <c r="R909" s="217">
        <f t="shared" si="1651"/>
        <v>0</v>
      </c>
      <c r="S909" s="217">
        <f t="shared" si="1707"/>
        <v>0</v>
      </c>
      <c r="T909" s="217">
        <f t="shared" si="1707"/>
        <v>0</v>
      </c>
      <c r="U909" s="217">
        <f t="shared" si="1707"/>
        <v>0</v>
      </c>
      <c r="V909" s="217">
        <f t="shared" si="1680"/>
        <v>1287400</v>
      </c>
      <c r="W909" s="217">
        <f t="shared" si="1681"/>
        <v>0</v>
      </c>
      <c r="X909" s="217">
        <f t="shared" si="1682"/>
        <v>0</v>
      </c>
      <c r="Y909" s="217">
        <f t="shared" si="1708"/>
        <v>0</v>
      </c>
      <c r="Z909" s="217">
        <f t="shared" si="1708"/>
        <v>0</v>
      </c>
      <c r="AA909" s="217">
        <f t="shared" si="1708"/>
        <v>0</v>
      </c>
      <c r="AB909" s="217">
        <f t="shared" si="1683"/>
        <v>1287400</v>
      </c>
      <c r="AC909" s="217">
        <f t="shared" si="1684"/>
        <v>0</v>
      </c>
      <c r="AD909" s="217">
        <f t="shared" si="1685"/>
        <v>0</v>
      </c>
    </row>
    <row r="910" spans="1:30" s="202" customFormat="1" ht="26.4" hidden="1">
      <c r="A910" s="212" t="s">
        <v>96</v>
      </c>
      <c r="B910" s="216" t="s">
        <v>303</v>
      </c>
      <c r="C910" s="233" t="s">
        <v>13</v>
      </c>
      <c r="D910" s="233" t="s">
        <v>30</v>
      </c>
      <c r="E910" s="233" t="s">
        <v>195</v>
      </c>
      <c r="F910" s="285" t="s">
        <v>68</v>
      </c>
      <c r="G910" s="285" t="s">
        <v>140</v>
      </c>
      <c r="H910" s="200" t="s">
        <v>370</v>
      </c>
      <c r="I910" s="210" t="s">
        <v>93</v>
      </c>
      <c r="J910" s="217">
        <v>1287400</v>
      </c>
      <c r="K910" s="217"/>
      <c r="L910" s="217"/>
      <c r="M910" s="217"/>
      <c r="N910" s="217"/>
      <c r="O910" s="217"/>
      <c r="P910" s="217">
        <f t="shared" si="1649"/>
        <v>1287400</v>
      </c>
      <c r="Q910" s="217">
        <f t="shared" si="1650"/>
        <v>0</v>
      </c>
      <c r="R910" s="217">
        <f t="shared" si="1651"/>
        <v>0</v>
      </c>
      <c r="S910" s="217"/>
      <c r="T910" s="217"/>
      <c r="U910" s="217"/>
      <c r="V910" s="217">
        <f t="shared" si="1680"/>
        <v>1287400</v>
      </c>
      <c r="W910" s="217">
        <f t="shared" si="1681"/>
        <v>0</v>
      </c>
      <c r="X910" s="217">
        <f t="shared" si="1682"/>
        <v>0</v>
      </c>
      <c r="Y910" s="217"/>
      <c r="Z910" s="217"/>
      <c r="AA910" s="217"/>
      <c r="AB910" s="217">
        <f t="shared" si="1683"/>
        <v>1287400</v>
      </c>
      <c r="AC910" s="217">
        <f t="shared" si="1684"/>
        <v>0</v>
      </c>
      <c r="AD910" s="217">
        <f t="shared" si="1685"/>
        <v>0</v>
      </c>
    </row>
    <row r="911" spans="1:30" s="202" customFormat="1" hidden="1">
      <c r="A911" s="214" t="s">
        <v>257</v>
      </c>
      <c r="B911" s="233" t="s">
        <v>303</v>
      </c>
      <c r="C911" s="233" t="s">
        <v>13</v>
      </c>
      <c r="D911" s="233" t="s">
        <v>30</v>
      </c>
      <c r="E911" s="233" t="s">
        <v>195</v>
      </c>
      <c r="F911" s="233" t="s">
        <v>68</v>
      </c>
      <c r="G911" s="233" t="s">
        <v>140</v>
      </c>
      <c r="H911" s="233" t="s">
        <v>256</v>
      </c>
      <c r="I911" s="234"/>
      <c r="J911" s="235">
        <f>J912</f>
        <v>500000</v>
      </c>
      <c r="K911" s="235">
        <f t="shared" ref="K911:O912" si="1709">K912</f>
        <v>500000</v>
      </c>
      <c r="L911" s="235">
        <f t="shared" si="1709"/>
        <v>500000</v>
      </c>
      <c r="M911" s="235">
        <f t="shared" si="1709"/>
        <v>65000</v>
      </c>
      <c r="N911" s="235">
        <f t="shared" si="1709"/>
        <v>65000</v>
      </c>
      <c r="O911" s="235">
        <f t="shared" si="1709"/>
        <v>65000</v>
      </c>
      <c r="P911" s="235">
        <f t="shared" si="1649"/>
        <v>565000</v>
      </c>
      <c r="Q911" s="235">
        <f t="shared" si="1650"/>
        <v>565000</v>
      </c>
      <c r="R911" s="235">
        <f t="shared" si="1651"/>
        <v>565000</v>
      </c>
      <c r="S911" s="235">
        <f t="shared" ref="S911:U912" si="1710">S912</f>
        <v>0</v>
      </c>
      <c r="T911" s="235">
        <f t="shared" si="1710"/>
        <v>0</v>
      </c>
      <c r="U911" s="235">
        <f t="shared" si="1710"/>
        <v>0</v>
      </c>
      <c r="V911" s="235">
        <f t="shared" si="1680"/>
        <v>565000</v>
      </c>
      <c r="W911" s="235">
        <f t="shared" si="1681"/>
        <v>565000</v>
      </c>
      <c r="X911" s="235">
        <f t="shared" si="1682"/>
        <v>565000</v>
      </c>
      <c r="Y911" s="235">
        <f t="shared" ref="Y911:AA912" si="1711">Y912</f>
        <v>0</v>
      </c>
      <c r="Z911" s="235">
        <f t="shared" si="1711"/>
        <v>0</v>
      </c>
      <c r="AA911" s="235">
        <f t="shared" si="1711"/>
        <v>0</v>
      </c>
      <c r="AB911" s="235">
        <f t="shared" si="1683"/>
        <v>565000</v>
      </c>
      <c r="AC911" s="235">
        <f t="shared" si="1684"/>
        <v>565000</v>
      </c>
      <c r="AD911" s="235">
        <f t="shared" si="1685"/>
        <v>565000</v>
      </c>
    </row>
    <row r="912" spans="1:30" s="202" customFormat="1" ht="26.4" hidden="1">
      <c r="A912" s="213" t="s">
        <v>222</v>
      </c>
      <c r="B912" s="233" t="s">
        <v>303</v>
      </c>
      <c r="C912" s="233" t="s">
        <v>13</v>
      </c>
      <c r="D912" s="233" t="s">
        <v>30</v>
      </c>
      <c r="E912" s="233" t="s">
        <v>195</v>
      </c>
      <c r="F912" s="233" t="s">
        <v>68</v>
      </c>
      <c r="G912" s="233" t="s">
        <v>140</v>
      </c>
      <c r="H912" s="233" t="s">
        <v>256</v>
      </c>
      <c r="I912" s="234" t="s">
        <v>92</v>
      </c>
      <c r="J912" s="235">
        <f>J913</f>
        <v>500000</v>
      </c>
      <c r="K912" s="235">
        <f t="shared" si="1709"/>
        <v>500000</v>
      </c>
      <c r="L912" s="235">
        <f t="shared" si="1709"/>
        <v>500000</v>
      </c>
      <c r="M912" s="235">
        <f t="shared" si="1709"/>
        <v>65000</v>
      </c>
      <c r="N912" s="235">
        <f t="shared" si="1709"/>
        <v>65000</v>
      </c>
      <c r="O912" s="235">
        <f t="shared" si="1709"/>
        <v>65000</v>
      </c>
      <c r="P912" s="235">
        <f t="shared" si="1649"/>
        <v>565000</v>
      </c>
      <c r="Q912" s="235">
        <f t="shared" si="1650"/>
        <v>565000</v>
      </c>
      <c r="R912" s="235">
        <f t="shared" si="1651"/>
        <v>565000</v>
      </c>
      <c r="S912" s="235">
        <f t="shared" si="1710"/>
        <v>0</v>
      </c>
      <c r="T912" s="235">
        <f t="shared" si="1710"/>
        <v>0</v>
      </c>
      <c r="U912" s="235">
        <f t="shared" si="1710"/>
        <v>0</v>
      </c>
      <c r="V912" s="235">
        <f t="shared" si="1680"/>
        <v>565000</v>
      </c>
      <c r="W912" s="235">
        <f t="shared" si="1681"/>
        <v>565000</v>
      </c>
      <c r="X912" s="235">
        <f t="shared" si="1682"/>
        <v>565000</v>
      </c>
      <c r="Y912" s="235">
        <f t="shared" si="1711"/>
        <v>0</v>
      </c>
      <c r="Z912" s="235">
        <f t="shared" si="1711"/>
        <v>0</v>
      </c>
      <c r="AA912" s="235">
        <f t="shared" si="1711"/>
        <v>0</v>
      </c>
      <c r="AB912" s="235">
        <f t="shared" si="1683"/>
        <v>565000</v>
      </c>
      <c r="AC912" s="235">
        <f t="shared" si="1684"/>
        <v>565000</v>
      </c>
      <c r="AD912" s="235">
        <f t="shared" si="1685"/>
        <v>565000</v>
      </c>
    </row>
    <row r="913" spans="1:30" s="202" customFormat="1" ht="26.4" hidden="1">
      <c r="A913" s="212" t="s">
        <v>96</v>
      </c>
      <c r="B913" s="233" t="s">
        <v>303</v>
      </c>
      <c r="C913" s="233" t="s">
        <v>13</v>
      </c>
      <c r="D913" s="233" t="s">
        <v>30</v>
      </c>
      <c r="E913" s="233" t="s">
        <v>195</v>
      </c>
      <c r="F913" s="233" t="s">
        <v>68</v>
      </c>
      <c r="G913" s="233" t="s">
        <v>140</v>
      </c>
      <c r="H913" s="233" t="s">
        <v>256</v>
      </c>
      <c r="I913" s="234" t="s">
        <v>93</v>
      </c>
      <c r="J913" s="235">
        <v>500000</v>
      </c>
      <c r="K913" s="235">
        <v>500000</v>
      </c>
      <c r="L913" s="235">
        <v>500000</v>
      </c>
      <c r="M913" s="235">
        <f>40000+25000</f>
        <v>65000</v>
      </c>
      <c r="N913" s="235">
        <f>40000+25000</f>
        <v>65000</v>
      </c>
      <c r="O913" s="235">
        <f>40000+25000</f>
        <v>65000</v>
      </c>
      <c r="P913" s="235">
        <f t="shared" si="1649"/>
        <v>565000</v>
      </c>
      <c r="Q913" s="235">
        <f t="shared" si="1650"/>
        <v>565000</v>
      </c>
      <c r="R913" s="235">
        <f t="shared" si="1651"/>
        <v>565000</v>
      </c>
      <c r="S913" s="235"/>
      <c r="T913" s="235"/>
      <c r="U913" s="235"/>
      <c r="V913" s="235">
        <f t="shared" si="1680"/>
        <v>565000</v>
      </c>
      <c r="W913" s="235">
        <f t="shared" si="1681"/>
        <v>565000</v>
      </c>
      <c r="X913" s="235">
        <f t="shared" si="1682"/>
        <v>565000</v>
      </c>
      <c r="Y913" s="235"/>
      <c r="Z913" s="235"/>
      <c r="AA913" s="235"/>
      <c r="AB913" s="235">
        <f t="shared" si="1683"/>
        <v>565000</v>
      </c>
      <c r="AC913" s="235">
        <f t="shared" si="1684"/>
        <v>565000</v>
      </c>
      <c r="AD913" s="235">
        <f t="shared" si="1685"/>
        <v>565000</v>
      </c>
    </row>
    <row r="914" spans="1:30" s="202" customFormat="1" ht="26.4" hidden="1">
      <c r="A914" s="232" t="s">
        <v>258</v>
      </c>
      <c r="B914" s="233" t="s">
        <v>303</v>
      </c>
      <c r="C914" s="233" t="s">
        <v>13</v>
      </c>
      <c r="D914" s="233" t="s">
        <v>30</v>
      </c>
      <c r="E914" s="233" t="s">
        <v>195</v>
      </c>
      <c r="F914" s="233" t="s">
        <v>68</v>
      </c>
      <c r="G914" s="233" t="s">
        <v>140</v>
      </c>
      <c r="H914" s="233" t="s">
        <v>226</v>
      </c>
      <c r="I914" s="234"/>
      <c r="J914" s="235">
        <f>J915</f>
        <v>45000</v>
      </c>
      <c r="K914" s="235">
        <f t="shared" ref="K914:O915" si="1712">K915</f>
        <v>45000</v>
      </c>
      <c r="L914" s="235">
        <f t="shared" si="1712"/>
        <v>45000</v>
      </c>
      <c r="M914" s="235">
        <f t="shared" si="1712"/>
        <v>0</v>
      </c>
      <c r="N914" s="235">
        <f t="shared" si="1712"/>
        <v>0</v>
      </c>
      <c r="O914" s="235">
        <f t="shared" si="1712"/>
        <v>0</v>
      </c>
      <c r="P914" s="235">
        <f t="shared" si="1649"/>
        <v>45000</v>
      </c>
      <c r="Q914" s="235">
        <f t="shared" si="1650"/>
        <v>45000</v>
      </c>
      <c r="R914" s="235">
        <f t="shared" si="1651"/>
        <v>45000</v>
      </c>
      <c r="S914" s="235">
        <f t="shared" ref="S914:U915" si="1713">S915</f>
        <v>0</v>
      </c>
      <c r="T914" s="235">
        <f t="shared" si="1713"/>
        <v>0</v>
      </c>
      <c r="U914" s="235">
        <f t="shared" si="1713"/>
        <v>0</v>
      </c>
      <c r="V914" s="235">
        <f t="shared" si="1680"/>
        <v>45000</v>
      </c>
      <c r="W914" s="235">
        <f t="shared" si="1681"/>
        <v>45000</v>
      </c>
      <c r="X914" s="235">
        <f t="shared" si="1682"/>
        <v>45000</v>
      </c>
      <c r="Y914" s="235">
        <f t="shared" ref="Y914:AA915" si="1714">Y915</f>
        <v>0</v>
      </c>
      <c r="Z914" s="235">
        <f t="shared" si="1714"/>
        <v>0</v>
      </c>
      <c r="AA914" s="235">
        <f t="shared" si="1714"/>
        <v>0</v>
      </c>
      <c r="AB914" s="235">
        <f t="shared" si="1683"/>
        <v>45000</v>
      </c>
      <c r="AC914" s="235">
        <f t="shared" si="1684"/>
        <v>45000</v>
      </c>
      <c r="AD914" s="235">
        <f t="shared" si="1685"/>
        <v>45000</v>
      </c>
    </row>
    <row r="915" spans="1:30" s="202" customFormat="1" ht="26.4" hidden="1">
      <c r="A915" s="213" t="s">
        <v>222</v>
      </c>
      <c r="B915" s="233" t="s">
        <v>303</v>
      </c>
      <c r="C915" s="233" t="s">
        <v>13</v>
      </c>
      <c r="D915" s="233" t="s">
        <v>30</v>
      </c>
      <c r="E915" s="233" t="s">
        <v>195</v>
      </c>
      <c r="F915" s="233" t="s">
        <v>68</v>
      </c>
      <c r="G915" s="233" t="s">
        <v>140</v>
      </c>
      <c r="H915" s="233" t="s">
        <v>226</v>
      </c>
      <c r="I915" s="234" t="s">
        <v>92</v>
      </c>
      <c r="J915" s="235">
        <f>J916</f>
        <v>45000</v>
      </c>
      <c r="K915" s="235">
        <f t="shared" si="1712"/>
        <v>45000</v>
      </c>
      <c r="L915" s="235">
        <f t="shared" si="1712"/>
        <v>45000</v>
      </c>
      <c r="M915" s="235">
        <f t="shared" si="1712"/>
        <v>0</v>
      </c>
      <c r="N915" s="235">
        <f t="shared" si="1712"/>
        <v>0</v>
      </c>
      <c r="O915" s="235">
        <f t="shared" si="1712"/>
        <v>0</v>
      </c>
      <c r="P915" s="235">
        <f t="shared" si="1649"/>
        <v>45000</v>
      </c>
      <c r="Q915" s="235">
        <f t="shared" si="1650"/>
        <v>45000</v>
      </c>
      <c r="R915" s="235">
        <f t="shared" si="1651"/>
        <v>45000</v>
      </c>
      <c r="S915" s="235">
        <f t="shared" si="1713"/>
        <v>0</v>
      </c>
      <c r="T915" s="235">
        <f t="shared" si="1713"/>
        <v>0</v>
      </c>
      <c r="U915" s="235">
        <f t="shared" si="1713"/>
        <v>0</v>
      </c>
      <c r="V915" s="235">
        <f t="shared" si="1680"/>
        <v>45000</v>
      </c>
      <c r="W915" s="235">
        <f t="shared" si="1681"/>
        <v>45000</v>
      </c>
      <c r="X915" s="235">
        <f t="shared" si="1682"/>
        <v>45000</v>
      </c>
      <c r="Y915" s="235">
        <f t="shared" si="1714"/>
        <v>0</v>
      </c>
      <c r="Z915" s="235">
        <f t="shared" si="1714"/>
        <v>0</v>
      </c>
      <c r="AA915" s="235">
        <f t="shared" si="1714"/>
        <v>0</v>
      </c>
      <c r="AB915" s="235">
        <f t="shared" si="1683"/>
        <v>45000</v>
      </c>
      <c r="AC915" s="235">
        <f t="shared" si="1684"/>
        <v>45000</v>
      </c>
      <c r="AD915" s="235">
        <f t="shared" si="1685"/>
        <v>45000</v>
      </c>
    </row>
    <row r="916" spans="1:30" s="202" customFormat="1" ht="26.4" hidden="1">
      <c r="A916" s="212" t="s">
        <v>96</v>
      </c>
      <c r="B916" s="233" t="s">
        <v>303</v>
      </c>
      <c r="C916" s="233" t="s">
        <v>13</v>
      </c>
      <c r="D916" s="233" t="s">
        <v>30</v>
      </c>
      <c r="E916" s="233" t="s">
        <v>195</v>
      </c>
      <c r="F916" s="233" t="s">
        <v>68</v>
      </c>
      <c r="G916" s="233" t="s">
        <v>140</v>
      </c>
      <c r="H916" s="233" t="s">
        <v>226</v>
      </c>
      <c r="I916" s="234" t="s">
        <v>93</v>
      </c>
      <c r="J916" s="235">
        <v>45000</v>
      </c>
      <c r="K916" s="235">
        <v>45000</v>
      </c>
      <c r="L916" s="235">
        <v>45000</v>
      </c>
      <c r="M916" s="235"/>
      <c r="N916" s="235"/>
      <c r="O916" s="235"/>
      <c r="P916" s="235">
        <f t="shared" si="1649"/>
        <v>45000</v>
      </c>
      <c r="Q916" s="235">
        <f t="shared" si="1650"/>
        <v>45000</v>
      </c>
      <c r="R916" s="235">
        <f t="shared" si="1651"/>
        <v>45000</v>
      </c>
      <c r="S916" s="235"/>
      <c r="T916" s="235"/>
      <c r="U916" s="235"/>
      <c r="V916" s="235">
        <f t="shared" si="1680"/>
        <v>45000</v>
      </c>
      <c r="W916" s="235">
        <f t="shared" si="1681"/>
        <v>45000</v>
      </c>
      <c r="X916" s="235">
        <f t="shared" si="1682"/>
        <v>45000</v>
      </c>
      <c r="Y916" s="235"/>
      <c r="Z916" s="235"/>
      <c r="AA916" s="235"/>
      <c r="AB916" s="235">
        <f t="shared" si="1683"/>
        <v>45000</v>
      </c>
      <c r="AC916" s="235">
        <f t="shared" si="1684"/>
        <v>45000</v>
      </c>
      <c r="AD916" s="235">
        <f t="shared" si="1685"/>
        <v>45000</v>
      </c>
    </row>
    <row r="917" spans="1:30" s="202" customFormat="1" hidden="1">
      <c r="A917" s="212" t="s">
        <v>260</v>
      </c>
      <c r="B917" s="233" t="s">
        <v>303</v>
      </c>
      <c r="C917" s="233" t="s">
        <v>13</v>
      </c>
      <c r="D917" s="233" t="s">
        <v>30</v>
      </c>
      <c r="E917" s="233" t="s">
        <v>195</v>
      </c>
      <c r="F917" s="233" t="s">
        <v>68</v>
      </c>
      <c r="G917" s="233" t="s">
        <v>140</v>
      </c>
      <c r="H917" s="233" t="s">
        <v>259</v>
      </c>
      <c r="I917" s="234"/>
      <c r="J917" s="235">
        <f>J918</f>
        <v>155000</v>
      </c>
      <c r="K917" s="235">
        <f t="shared" ref="K917:O918" si="1715">K918</f>
        <v>155000</v>
      </c>
      <c r="L917" s="235">
        <f t="shared" si="1715"/>
        <v>155000</v>
      </c>
      <c r="M917" s="235">
        <f t="shared" si="1715"/>
        <v>0</v>
      </c>
      <c r="N917" s="235">
        <f t="shared" si="1715"/>
        <v>0</v>
      </c>
      <c r="O917" s="235">
        <f t="shared" si="1715"/>
        <v>0</v>
      </c>
      <c r="P917" s="235">
        <f t="shared" si="1649"/>
        <v>155000</v>
      </c>
      <c r="Q917" s="235">
        <f t="shared" si="1650"/>
        <v>155000</v>
      </c>
      <c r="R917" s="235">
        <f t="shared" si="1651"/>
        <v>155000</v>
      </c>
      <c r="S917" s="235">
        <f t="shared" ref="S917:U918" si="1716">S918</f>
        <v>0</v>
      </c>
      <c r="T917" s="235">
        <f t="shared" si="1716"/>
        <v>0</v>
      </c>
      <c r="U917" s="235">
        <f t="shared" si="1716"/>
        <v>0</v>
      </c>
      <c r="V917" s="235">
        <f t="shared" si="1680"/>
        <v>155000</v>
      </c>
      <c r="W917" s="235">
        <f t="shared" si="1681"/>
        <v>155000</v>
      </c>
      <c r="X917" s="235">
        <f t="shared" si="1682"/>
        <v>155000</v>
      </c>
      <c r="Y917" s="235">
        <f t="shared" ref="Y917:AA918" si="1717">Y918</f>
        <v>0</v>
      </c>
      <c r="Z917" s="235">
        <f t="shared" si="1717"/>
        <v>0</v>
      </c>
      <c r="AA917" s="235">
        <f t="shared" si="1717"/>
        <v>0</v>
      </c>
      <c r="AB917" s="235">
        <f t="shared" si="1683"/>
        <v>155000</v>
      </c>
      <c r="AC917" s="235">
        <f t="shared" si="1684"/>
        <v>155000</v>
      </c>
      <c r="AD917" s="235">
        <f t="shared" si="1685"/>
        <v>155000</v>
      </c>
    </row>
    <row r="918" spans="1:30" s="202" customFormat="1" ht="26.4" hidden="1">
      <c r="A918" s="213" t="s">
        <v>222</v>
      </c>
      <c r="B918" s="233" t="s">
        <v>303</v>
      </c>
      <c r="C918" s="233" t="s">
        <v>13</v>
      </c>
      <c r="D918" s="233" t="s">
        <v>30</v>
      </c>
      <c r="E918" s="233" t="s">
        <v>195</v>
      </c>
      <c r="F918" s="233" t="s">
        <v>68</v>
      </c>
      <c r="G918" s="233" t="s">
        <v>140</v>
      </c>
      <c r="H918" s="233" t="s">
        <v>259</v>
      </c>
      <c r="I918" s="234" t="s">
        <v>92</v>
      </c>
      <c r="J918" s="235">
        <f>J919</f>
        <v>155000</v>
      </c>
      <c r="K918" s="235">
        <f t="shared" si="1715"/>
        <v>155000</v>
      </c>
      <c r="L918" s="235">
        <f t="shared" si="1715"/>
        <v>155000</v>
      </c>
      <c r="M918" s="235">
        <f t="shared" si="1715"/>
        <v>0</v>
      </c>
      <c r="N918" s="235">
        <f t="shared" si="1715"/>
        <v>0</v>
      </c>
      <c r="O918" s="235">
        <f t="shared" si="1715"/>
        <v>0</v>
      </c>
      <c r="P918" s="235">
        <f t="shared" si="1649"/>
        <v>155000</v>
      </c>
      <c r="Q918" s="235">
        <f t="shared" si="1650"/>
        <v>155000</v>
      </c>
      <c r="R918" s="235">
        <f t="shared" si="1651"/>
        <v>155000</v>
      </c>
      <c r="S918" s="235">
        <f t="shared" si="1716"/>
        <v>0</v>
      </c>
      <c r="T918" s="235">
        <f t="shared" si="1716"/>
        <v>0</v>
      </c>
      <c r="U918" s="235">
        <f t="shared" si="1716"/>
        <v>0</v>
      </c>
      <c r="V918" s="235">
        <f t="shared" si="1680"/>
        <v>155000</v>
      </c>
      <c r="W918" s="235">
        <f t="shared" si="1681"/>
        <v>155000</v>
      </c>
      <c r="X918" s="235">
        <f t="shared" si="1682"/>
        <v>155000</v>
      </c>
      <c r="Y918" s="235">
        <f t="shared" si="1717"/>
        <v>0</v>
      </c>
      <c r="Z918" s="235">
        <f t="shared" si="1717"/>
        <v>0</v>
      </c>
      <c r="AA918" s="235">
        <f t="shared" si="1717"/>
        <v>0</v>
      </c>
      <c r="AB918" s="235">
        <f t="shared" si="1683"/>
        <v>155000</v>
      </c>
      <c r="AC918" s="235">
        <f t="shared" si="1684"/>
        <v>155000</v>
      </c>
      <c r="AD918" s="235">
        <f t="shared" si="1685"/>
        <v>155000</v>
      </c>
    </row>
    <row r="919" spans="1:30" s="202" customFormat="1" ht="26.4" hidden="1">
      <c r="A919" s="212" t="s">
        <v>96</v>
      </c>
      <c r="B919" s="233" t="s">
        <v>303</v>
      </c>
      <c r="C919" s="233" t="s">
        <v>13</v>
      </c>
      <c r="D919" s="233" t="s">
        <v>30</v>
      </c>
      <c r="E919" s="233" t="s">
        <v>195</v>
      </c>
      <c r="F919" s="233" t="s">
        <v>68</v>
      </c>
      <c r="G919" s="233" t="s">
        <v>140</v>
      </c>
      <c r="H919" s="233" t="s">
        <v>259</v>
      </c>
      <c r="I919" s="234" t="s">
        <v>93</v>
      </c>
      <c r="J919" s="235">
        <v>155000</v>
      </c>
      <c r="K919" s="235">
        <v>155000</v>
      </c>
      <c r="L919" s="235">
        <v>155000</v>
      </c>
      <c r="M919" s="235"/>
      <c r="N919" s="235"/>
      <c r="O919" s="235"/>
      <c r="P919" s="235">
        <f t="shared" si="1649"/>
        <v>155000</v>
      </c>
      <c r="Q919" s="235">
        <f t="shared" si="1650"/>
        <v>155000</v>
      </c>
      <c r="R919" s="235">
        <f t="shared" si="1651"/>
        <v>155000</v>
      </c>
      <c r="S919" s="235"/>
      <c r="T919" s="235"/>
      <c r="U919" s="235"/>
      <c r="V919" s="235">
        <f t="shared" si="1680"/>
        <v>155000</v>
      </c>
      <c r="W919" s="235">
        <f t="shared" si="1681"/>
        <v>155000</v>
      </c>
      <c r="X919" s="235">
        <f t="shared" si="1682"/>
        <v>155000</v>
      </c>
      <c r="Y919" s="235"/>
      <c r="Z919" s="235"/>
      <c r="AA919" s="235"/>
      <c r="AB919" s="235">
        <f t="shared" si="1683"/>
        <v>155000</v>
      </c>
      <c r="AC919" s="235">
        <f t="shared" si="1684"/>
        <v>155000</v>
      </c>
      <c r="AD919" s="235">
        <f t="shared" si="1685"/>
        <v>155000</v>
      </c>
    </row>
    <row r="920" spans="1:30" s="202" customFormat="1" ht="26.4" hidden="1">
      <c r="A920" s="228" t="s">
        <v>175</v>
      </c>
      <c r="B920" s="229" t="s">
        <v>303</v>
      </c>
      <c r="C920" s="229" t="s">
        <v>13</v>
      </c>
      <c r="D920" s="229" t="s">
        <v>29</v>
      </c>
      <c r="E920" s="233"/>
      <c r="F920" s="233"/>
      <c r="G920" s="233"/>
      <c r="H920" s="233"/>
      <c r="I920" s="234"/>
      <c r="J920" s="231">
        <f>J921+J925</f>
        <v>115000</v>
      </c>
      <c r="K920" s="231">
        <f t="shared" ref="K920:L920" si="1718">K921+K925</f>
        <v>115000</v>
      </c>
      <c r="L920" s="231">
        <f t="shared" si="1718"/>
        <v>115000</v>
      </c>
      <c r="M920" s="231">
        <f t="shared" ref="M920:O920" si="1719">M921+M925</f>
        <v>0</v>
      </c>
      <c r="N920" s="231">
        <f t="shared" si="1719"/>
        <v>0</v>
      </c>
      <c r="O920" s="231">
        <f t="shared" si="1719"/>
        <v>0</v>
      </c>
      <c r="P920" s="231">
        <f t="shared" si="1649"/>
        <v>115000</v>
      </c>
      <c r="Q920" s="231">
        <f t="shared" si="1650"/>
        <v>115000</v>
      </c>
      <c r="R920" s="231">
        <f t="shared" si="1651"/>
        <v>115000</v>
      </c>
      <c r="S920" s="231">
        <f t="shared" ref="S920:U920" si="1720">S921+S925</f>
        <v>0</v>
      </c>
      <c r="T920" s="231">
        <f t="shared" si="1720"/>
        <v>0</v>
      </c>
      <c r="U920" s="231">
        <f t="shared" si="1720"/>
        <v>0</v>
      </c>
      <c r="V920" s="231">
        <f t="shared" si="1680"/>
        <v>115000</v>
      </c>
      <c r="W920" s="231">
        <f t="shared" si="1681"/>
        <v>115000</v>
      </c>
      <c r="X920" s="231">
        <f t="shared" si="1682"/>
        <v>115000</v>
      </c>
      <c r="Y920" s="231">
        <f t="shared" ref="Y920:AA920" si="1721">Y921+Y925</f>
        <v>0</v>
      </c>
      <c r="Z920" s="231">
        <f t="shared" si="1721"/>
        <v>0</v>
      </c>
      <c r="AA920" s="231">
        <f t="shared" si="1721"/>
        <v>0</v>
      </c>
      <c r="AB920" s="231">
        <f t="shared" si="1683"/>
        <v>115000</v>
      </c>
      <c r="AC920" s="231">
        <f t="shared" si="1684"/>
        <v>115000</v>
      </c>
      <c r="AD920" s="231">
        <f t="shared" si="1685"/>
        <v>115000</v>
      </c>
    </row>
    <row r="921" spans="1:30" s="202" customFormat="1" ht="39.6" hidden="1">
      <c r="A921" s="264" t="s">
        <v>356</v>
      </c>
      <c r="B921" s="219" t="s">
        <v>303</v>
      </c>
      <c r="C921" s="219" t="s">
        <v>13</v>
      </c>
      <c r="D921" s="219" t="s">
        <v>29</v>
      </c>
      <c r="E921" s="219" t="s">
        <v>29</v>
      </c>
      <c r="F921" s="219" t="s">
        <v>68</v>
      </c>
      <c r="G921" s="219" t="s">
        <v>140</v>
      </c>
      <c r="H921" s="219" t="s">
        <v>141</v>
      </c>
      <c r="I921" s="220"/>
      <c r="J921" s="236">
        <f>J922</f>
        <v>5000</v>
      </c>
      <c r="K921" s="236">
        <f t="shared" ref="K921:O923" si="1722">K922</f>
        <v>5000</v>
      </c>
      <c r="L921" s="236">
        <f t="shared" si="1722"/>
        <v>5000</v>
      </c>
      <c r="M921" s="236">
        <f t="shared" si="1722"/>
        <v>0</v>
      </c>
      <c r="N921" s="236">
        <f t="shared" si="1722"/>
        <v>0</v>
      </c>
      <c r="O921" s="236">
        <f t="shared" si="1722"/>
        <v>0</v>
      </c>
      <c r="P921" s="236">
        <f t="shared" si="1649"/>
        <v>5000</v>
      </c>
      <c r="Q921" s="236">
        <f t="shared" si="1650"/>
        <v>5000</v>
      </c>
      <c r="R921" s="236">
        <f t="shared" si="1651"/>
        <v>5000</v>
      </c>
      <c r="S921" s="236">
        <f t="shared" ref="S921:U923" si="1723">S922</f>
        <v>0</v>
      </c>
      <c r="T921" s="236">
        <f t="shared" si="1723"/>
        <v>0</v>
      </c>
      <c r="U921" s="236">
        <f t="shared" si="1723"/>
        <v>0</v>
      </c>
      <c r="V921" s="236">
        <f t="shared" si="1680"/>
        <v>5000</v>
      </c>
      <c r="W921" s="236">
        <f t="shared" si="1681"/>
        <v>5000</v>
      </c>
      <c r="X921" s="236">
        <f t="shared" si="1682"/>
        <v>5000</v>
      </c>
      <c r="Y921" s="236">
        <f t="shared" ref="Y921:AA923" si="1724">Y922</f>
        <v>0</v>
      </c>
      <c r="Z921" s="236">
        <f t="shared" si="1724"/>
        <v>0</v>
      </c>
      <c r="AA921" s="236">
        <f t="shared" si="1724"/>
        <v>0</v>
      </c>
      <c r="AB921" s="236">
        <f t="shared" si="1683"/>
        <v>5000</v>
      </c>
      <c r="AC921" s="236">
        <f t="shared" si="1684"/>
        <v>5000</v>
      </c>
      <c r="AD921" s="236">
        <f t="shared" si="1685"/>
        <v>5000</v>
      </c>
    </row>
    <row r="922" spans="1:30" s="202" customFormat="1" ht="26.4" hidden="1">
      <c r="A922" s="212" t="s">
        <v>263</v>
      </c>
      <c r="B922" s="219" t="s">
        <v>303</v>
      </c>
      <c r="C922" s="219" t="s">
        <v>13</v>
      </c>
      <c r="D922" s="219" t="s">
        <v>29</v>
      </c>
      <c r="E922" s="219" t="s">
        <v>29</v>
      </c>
      <c r="F922" s="219" t="s">
        <v>68</v>
      </c>
      <c r="G922" s="219" t="s">
        <v>140</v>
      </c>
      <c r="H922" s="219" t="s">
        <v>262</v>
      </c>
      <c r="I922" s="220"/>
      <c r="J922" s="236">
        <f>J923</f>
        <v>5000</v>
      </c>
      <c r="K922" s="236">
        <f t="shared" si="1722"/>
        <v>5000</v>
      </c>
      <c r="L922" s="236">
        <f t="shared" si="1722"/>
        <v>5000</v>
      </c>
      <c r="M922" s="236">
        <f t="shared" si="1722"/>
        <v>0</v>
      </c>
      <c r="N922" s="236">
        <f t="shared" si="1722"/>
        <v>0</v>
      </c>
      <c r="O922" s="236">
        <f t="shared" si="1722"/>
        <v>0</v>
      </c>
      <c r="P922" s="236">
        <f t="shared" si="1649"/>
        <v>5000</v>
      </c>
      <c r="Q922" s="236">
        <f t="shared" si="1650"/>
        <v>5000</v>
      </c>
      <c r="R922" s="236">
        <f t="shared" si="1651"/>
        <v>5000</v>
      </c>
      <c r="S922" s="236">
        <f t="shared" si="1723"/>
        <v>0</v>
      </c>
      <c r="T922" s="236">
        <f t="shared" si="1723"/>
        <v>0</v>
      </c>
      <c r="U922" s="236">
        <f t="shared" si="1723"/>
        <v>0</v>
      </c>
      <c r="V922" s="236">
        <f t="shared" si="1680"/>
        <v>5000</v>
      </c>
      <c r="W922" s="236">
        <f t="shared" si="1681"/>
        <v>5000</v>
      </c>
      <c r="X922" s="236">
        <f t="shared" si="1682"/>
        <v>5000</v>
      </c>
      <c r="Y922" s="236">
        <f t="shared" si="1724"/>
        <v>0</v>
      </c>
      <c r="Z922" s="236">
        <f t="shared" si="1724"/>
        <v>0</v>
      </c>
      <c r="AA922" s="236">
        <f t="shared" si="1724"/>
        <v>0</v>
      </c>
      <c r="AB922" s="236">
        <f t="shared" si="1683"/>
        <v>5000</v>
      </c>
      <c r="AC922" s="236">
        <f t="shared" si="1684"/>
        <v>5000</v>
      </c>
      <c r="AD922" s="236">
        <f t="shared" si="1685"/>
        <v>5000</v>
      </c>
    </row>
    <row r="923" spans="1:30" s="202" customFormat="1" ht="26.4" hidden="1">
      <c r="A923" s="213" t="s">
        <v>222</v>
      </c>
      <c r="B923" s="219" t="s">
        <v>303</v>
      </c>
      <c r="C923" s="219" t="s">
        <v>13</v>
      </c>
      <c r="D923" s="219" t="s">
        <v>29</v>
      </c>
      <c r="E923" s="219" t="s">
        <v>29</v>
      </c>
      <c r="F923" s="219" t="s">
        <v>68</v>
      </c>
      <c r="G923" s="219" t="s">
        <v>140</v>
      </c>
      <c r="H923" s="219" t="s">
        <v>262</v>
      </c>
      <c r="I923" s="220" t="s">
        <v>92</v>
      </c>
      <c r="J923" s="236">
        <f>J924</f>
        <v>5000</v>
      </c>
      <c r="K923" s="236">
        <f t="shared" si="1722"/>
        <v>5000</v>
      </c>
      <c r="L923" s="236">
        <f t="shared" si="1722"/>
        <v>5000</v>
      </c>
      <c r="M923" s="236">
        <f t="shared" si="1722"/>
        <v>0</v>
      </c>
      <c r="N923" s="236">
        <f t="shared" si="1722"/>
        <v>0</v>
      </c>
      <c r="O923" s="236">
        <f t="shared" si="1722"/>
        <v>0</v>
      </c>
      <c r="P923" s="236">
        <f t="shared" si="1649"/>
        <v>5000</v>
      </c>
      <c r="Q923" s="236">
        <f t="shared" si="1650"/>
        <v>5000</v>
      </c>
      <c r="R923" s="236">
        <f t="shared" si="1651"/>
        <v>5000</v>
      </c>
      <c r="S923" s="236">
        <f t="shared" si="1723"/>
        <v>0</v>
      </c>
      <c r="T923" s="236">
        <f t="shared" si="1723"/>
        <v>0</v>
      </c>
      <c r="U923" s="236">
        <f t="shared" si="1723"/>
        <v>0</v>
      </c>
      <c r="V923" s="236">
        <f t="shared" si="1680"/>
        <v>5000</v>
      </c>
      <c r="W923" s="236">
        <f t="shared" si="1681"/>
        <v>5000</v>
      </c>
      <c r="X923" s="236">
        <f t="shared" si="1682"/>
        <v>5000</v>
      </c>
      <c r="Y923" s="236">
        <f t="shared" si="1724"/>
        <v>0</v>
      </c>
      <c r="Z923" s="236">
        <f t="shared" si="1724"/>
        <v>0</v>
      </c>
      <c r="AA923" s="236">
        <f t="shared" si="1724"/>
        <v>0</v>
      </c>
      <c r="AB923" s="236">
        <f t="shared" si="1683"/>
        <v>5000</v>
      </c>
      <c r="AC923" s="236">
        <f t="shared" si="1684"/>
        <v>5000</v>
      </c>
      <c r="AD923" s="236">
        <f t="shared" si="1685"/>
        <v>5000</v>
      </c>
    </row>
    <row r="924" spans="1:30" s="202" customFormat="1" ht="26.4" hidden="1">
      <c r="A924" s="212" t="s">
        <v>96</v>
      </c>
      <c r="B924" s="219" t="s">
        <v>303</v>
      </c>
      <c r="C924" s="219" t="s">
        <v>13</v>
      </c>
      <c r="D924" s="219" t="s">
        <v>29</v>
      </c>
      <c r="E924" s="219" t="s">
        <v>29</v>
      </c>
      <c r="F924" s="219" t="s">
        <v>68</v>
      </c>
      <c r="G924" s="219" t="s">
        <v>140</v>
      </c>
      <c r="H924" s="219" t="s">
        <v>262</v>
      </c>
      <c r="I924" s="220" t="s">
        <v>93</v>
      </c>
      <c r="J924" s="236">
        <v>5000</v>
      </c>
      <c r="K924" s="236">
        <v>5000</v>
      </c>
      <c r="L924" s="236">
        <v>5000</v>
      </c>
      <c r="M924" s="236"/>
      <c r="N924" s="236"/>
      <c r="O924" s="236"/>
      <c r="P924" s="236">
        <f t="shared" si="1649"/>
        <v>5000</v>
      </c>
      <c r="Q924" s="236">
        <f t="shared" si="1650"/>
        <v>5000</v>
      </c>
      <c r="R924" s="236">
        <f t="shared" si="1651"/>
        <v>5000</v>
      </c>
      <c r="S924" s="236"/>
      <c r="T924" s="236"/>
      <c r="U924" s="236"/>
      <c r="V924" s="236">
        <f t="shared" si="1680"/>
        <v>5000</v>
      </c>
      <c r="W924" s="236">
        <f t="shared" si="1681"/>
        <v>5000</v>
      </c>
      <c r="X924" s="236">
        <f t="shared" si="1682"/>
        <v>5000</v>
      </c>
      <c r="Y924" s="236"/>
      <c r="Z924" s="236"/>
      <c r="AA924" s="236"/>
      <c r="AB924" s="236">
        <f t="shared" si="1683"/>
        <v>5000</v>
      </c>
      <c r="AC924" s="236">
        <f t="shared" si="1684"/>
        <v>5000</v>
      </c>
      <c r="AD924" s="236">
        <f t="shared" si="1685"/>
        <v>5000</v>
      </c>
    </row>
    <row r="925" spans="1:30" s="202" customFormat="1" ht="26.4" hidden="1">
      <c r="A925" s="282" t="s">
        <v>357</v>
      </c>
      <c r="B925" s="219" t="s">
        <v>303</v>
      </c>
      <c r="C925" s="219" t="s">
        <v>13</v>
      </c>
      <c r="D925" s="219" t="s">
        <v>29</v>
      </c>
      <c r="E925" s="200" t="s">
        <v>177</v>
      </c>
      <c r="F925" s="200" t="s">
        <v>68</v>
      </c>
      <c r="G925" s="200" t="s">
        <v>140</v>
      </c>
      <c r="H925" s="219" t="s">
        <v>141</v>
      </c>
      <c r="I925" s="220"/>
      <c r="J925" s="211">
        <f>J926</f>
        <v>110000</v>
      </c>
      <c r="K925" s="211">
        <f t="shared" ref="K925:O925" si="1725">K926</f>
        <v>110000</v>
      </c>
      <c r="L925" s="211">
        <f t="shared" si="1725"/>
        <v>110000</v>
      </c>
      <c r="M925" s="211">
        <f t="shared" si="1725"/>
        <v>0</v>
      </c>
      <c r="N925" s="211">
        <f t="shared" si="1725"/>
        <v>0</v>
      </c>
      <c r="O925" s="211">
        <f t="shared" si="1725"/>
        <v>0</v>
      </c>
      <c r="P925" s="211">
        <f t="shared" si="1649"/>
        <v>110000</v>
      </c>
      <c r="Q925" s="211">
        <f t="shared" si="1650"/>
        <v>110000</v>
      </c>
      <c r="R925" s="211">
        <f t="shared" si="1651"/>
        <v>110000</v>
      </c>
      <c r="S925" s="211">
        <f t="shared" ref="S925:U925" si="1726">S926</f>
        <v>0</v>
      </c>
      <c r="T925" s="211">
        <f t="shared" si="1726"/>
        <v>0</v>
      </c>
      <c r="U925" s="211">
        <f t="shared" si="1726"/>
        <v>0</v>
      </c>
      <c r="V925" s="211">
        <f t="shared" si="1680"/>
        <v>110000</v>
      </c>
      <c r="W925" s="211">
        <f t="shared" si="1681"/>
        <v>110000</v>
      </c>
      <c r="X925" s="211">
        <f t="shared" si="1682"/>
        <v>110000</v>
      </c>
      <c r="Y925" s="211">
        <f t="shared" ref="Y925:AA925" si="1727">Y926</f>
        <v>0</v>
      </c>
      <c r="Z925" s="211">
        <f t="shared" si="1727"/>
        <v>0</v>
      </c>
      <c r="AA925" s="211">
        <f t="shared" si="1727"/>
        <v>0</v>
      </c>
      <c r="AB925" s="211">
        <f t="shared" si="1683"/>
        <v>110000</v>
      </c>
      <c r="AC925" s="211">
        <f t="shared" si="1684"/>
        <v>110000</v>
      </c>
      <c r="AD925" s="211">
        <f t="shared" si="1685"/>
        <v>110000</v>
      </c>
    </row>
    <row r="926" spans="1:30" s="202" customFormat="1" hidden="1">
      <c r="A926" s="214" t="s">
        <v>261</v>
      </c>
      <c r="B926" s="219" t="s">
        <v>303</v>
      </c>
      <c r="C926" s="219" t="s">
        <v>13</v>
      </c>
      <c r="D926" s="219" t="s">
        <v>29</v>
      </c>
      <c r="E926" s="200" t="s">
        <v>177</v>
      </c>
      <c r="F926" s="200" t="s">
        <v>68</v>
      </c>
      <c r="G926" s="200" t="s">
        <v>140</v>
      </c>
      <c r="H926" s="219" t="s">
        <v>178</v>
      </c>
      <c r="I926" s="220"/>
      <c r="J926" s="211">
        <f>J927+J929</f>
        <v>110000</v>
      </c>
      <c r="K926" s="211">
        <f t="shared" ref="K926:L926" si="1728">K927+K929</f>
        <v>110000</v>
      </c>
      <c r="L926" s="211">
        <f t="shared" si="1728"/>
        <v>110000</v>
      </c>
      <c r="M926" s="211">
        <f t="shared" ref="M926:O926" si="1729">M927+M929</f>
        <v>0</v>
      </c>
      <c r="N926" s="211">
        <f t="shared" si="1729"/>
        <v>0</v>
      </c>
      <c r="O926" s="211">
        <f t="shared" si="1729"/>
        <v>0</v>
      </c>
      <c r="P926" s="211">
        <f t="shared" si="1649"/>
        <v>110000</v>
      </c>
      <c r="Q926" s="211">
        <f t="shared" si="1650"/>
        <v>110000</v>
      </c>
      <c r="R926" s="211">
        <f t="shared" si="1651"/>
        <v>110000</v>
      </c>
      <c r="S926" s="211">
        <f t="shared" ref="S926:U926" si="1730">S927+S929</f>
        <v>0</v>
      </c>
      <c r="T926" s="211">
        <f t="shared" si="1730"/>
        <v>0</v>
      </c>
      <c r="U926" s="211">
        <f t="shared" si="1730"/>
        <v>0</v>
      </c>
      <c r="V926" s="211">
        <f t="shared" si="1680"/>
        <v>110000</v>
      </c>
      <c r="W926" s="211">
        <f t="shared" si="1681"/>
        <v>110000</v>
      </c>
      <c r="X926" s="211">
        <f t="shared" si="1682"/>
        <v>110000</v>
      </c>
      <c r="Y926" s="211">
        <f t="shared" ref="Y926:AA926" si="1731">Y927+Y929</f>
        <v>0</v>
      </c>
      <c r="Z926" s="211">
        <f t="shared" si="1731"/>
        <v>0</v>
      </c>
      <c r="AA926" s="211">
        <f t="shared" si="1731"/>
        <v>0</v>
      </c>
      <c r="AB926" s="211">
        <f t="shared" si="1683"/>
        <v>110000</v>
      </c>
      <c r="AC926" s="211">
        <f t="shared" si="1684"/>
        <v>110000</v>
      </c>
      <c r="AD926" s="211">
        <f t="shared" si="1685"/>
        <v>110000</v>
      </c>
    </row>
    <row r="927" spans="1:30" s="202" customFormat="1" ht="39.6" hidden="1">
      <c r="A927" s="212" t="s">
        <v>94</v>
      </c>
      <c r="B927" s="219" t="s">
        <v>303</v>
      </c>
      <c r="C927" s="219" t="s">
        <v>13</v>
      </c>
      <c r="D927" s="219" t="s">
        <v>29</v>
      </c>
      <c r="E927" s="200" t="s">
        <v>177</v>
      </c>
      <c r="F927" s="200" t="s">
        <v>68</v>
      </c>
      <c r="G927" s="200" t="s">
        <v>140</v>
      </c>
      <c r="H927" s="219" t="s">
        <v>178</v>
      </c>
      <c r="I927" s="210" t="s">
        <v>90</v>
      </c>
      <c r="J927" s="211">
        <f>J928</f>
        <v>80000</v>
      </c>
      <c r="K927" s="211">
        <f t="shared" ref="K927:O927" si="1732">K928</f>
        <v>80000</v>
      </c>
      <c r="L927" s="211">
        <f t="shared" si="1732"/>
        <v>80000</v>
      </c>
      <c r="M927" s="211">
        <f t="shared" si="1732"/>
        <v>0</v>
      </c>
      <c r="N927" s="211">
        <f t="shared" si="1732"/>
        <v>0</v>
      </c>
      <c r="O927" s="211">
        <f t="shared" si="1732"/>
        <v>0</v>
      </c>
      <c r="P927" s="211">
        <f t="shared" si="1649"/>
        <v>80000</v>
      </c>
      <c r="Q927" s="211">
        <f t="shared" si="1650"/>
        <v>80000</v>
      </c>
      <c r="R927" s="211">
        <f t="shared" si="1651"/>
        <v>80000</v>
      </c>
      <c r="S927" s="211">
        <f t="shared" ref="S927:U927" si="1733">S928</f>
        <v>0</v>
      </c>
      <c r="T927" s="211">
        <f t="shared" si="1733"/>
        <v>0</v>
      </c>
      <c r="U927" s="211">
        <f t="shared" si="1733"/>
        <v>0</v>
      </c>
      <c r="V927" s="211">
        <f t="shared" si="1680"/>
        <v>80000</v>
      </c>
      <c r="W927" s="211">
        <f t="shared" si="1681"/>
        <v>80000</v>
      </c>
      <c r="X927" s="211">
        <f t="shared" si="1682"/>
        <v>80000</v>
      </c>
      <c r="Y927" s="211">
        <f t="shared" ref="Y927:AA927" si="1734">Y928</f>
        <v>0</v>
      </c>
      <c r="Z927" s="211">
        <f t="shared" si="1734"/>
        <v>0</v>
      </c>
      <c r="AA927" s="211">
        <f t="shared" si="1734"/>
        <v>0</v>
      </c>
      <c r="AB927" s="211">
        <f t="shared" si="1683"/>
        <v>80000</v>
      </c>
      <c r="AC927" s="211">
        <f t="shared" si="1684"/>
        <v>80000</v>
      </c>
      <c r="AD927" s="211">
        <f t="shared" si="1685"/>
        <v>80000</v>
      </c>
    </row>
    <row r="928" spans="1:30" s="202" customFormat="1" hidden="1">
      <c r="A928" s="212" t="s">
        <v>101</v>
      </c>
      <c r="B928" s="219" t="s">
        <v>303</v>
      </c>
      <c r="C928" s="219" t="s">
        <v>13</v>
      </c>
      <c r="D928" s="219" t="s">
        <v>29</v>
      </c>
      <c r="E928" s="200" t="s">
        <v>177</v>
      </c>
      <c r="F928" s="200" t="s">
        <v>68</v>
      </c>
      <c r="G928" s="200" t="s">
        <v>140</v>
      </c>
      <c r="H928" s="219" t="s">
        <v>178</v>
      </c>
      <c r="I928" s="210" t="s">
        <v>100</v>
      </c>
      <c r="J928" s="211">
        <v>80000</v>
      </c>
      <c r="K928" s="211">
        <v>80000</v>
      </c>
      <c r="L928" s="211">
        <v>80000</v>
      </c>
      <c r="M928" s="211"/>
      <c r="N928" s="211"/>
      <c r="O928" s="211"/>
      <c r="P928" s="211">
        <f t="shared" si="1649"/>
        <v>80000</v>
      </c>
      <c r="Q928" s="211">
        <f t="shared" si="1650"/>
        <v>80000</v>
      </c>
      <c r="R928" s="211">
        <f t="shared" si="1651"/>
        <v>80000</v>
      </c>
      <c r="S928" s="211"/>
      <c r="T928" s="211"/>
      <c r="U928" s="211"/>
      <c r="V928" s="211">
        <f t="shared" si="1680"/>
        <v>80000</v>
      </c>
      <c r="W928" s="211">
        <f t="shared" si="1681"/>
        <v>80000</v>
      </c>
      <c r="X928" s="211">
        <f t="shared" si="1682"/>
        <v>80000</v>
      </c>
      <c r="Y928" s="211"/>
      <c r="Z928" s="211"/>
      <c r="AA928" s="211"/>
      <c r="AB928" s="211">
        <f t="shared" si="1683"/>
        <v>80000</v>
      </c>
      <c r="AC928" s="211">
        <f t="shared" si="1684"/>
        <v>80000</v>
      </c>
      <c r="AD928" s="211">
        <f t="shared" si="1685"/>
        <v>80000</v>
      </c>
    </row>
    <row r="929" spans="1:30" s="202" customFormat="1" ht="26.4" hidden="1">
      <c r="A929" s="213" t="s">
        <v>222</v>
      </c>
      <c r="B929" s="219" t="s">
        <v>303</v>
      </c>
      <c r="C929" s="219" t="s">
        <v>13</v>
      </c>
      <c r="D929" s="219" t="s">
        <v>29</v>
      </c>
      <c r="E929" s="200" t="s">
        <v>177</v>
      </c>
      <c r="F929" s="200" t="s">
        <v>68</v>
      </c>
      <c r="G929" s="200" t="s">
        <v>140</v>
      </c>
      <c r="H929" s="219" t="s">
        <v>178</v>
      </c>
      <c r="I929" s="220" t="s">
        <v>92</v>
      </c>
      <c r="J929" s="211">
        <f>J930</f>
        <v>30000</v>
      </c>
      <c r="K929" s="211">
        <f t="shared" ref="K929:O929" si="1735">K930</f>
        <v>30000</v>
      </c>
      <c r="L929" s="211">
        <f t="shared" si="1735"/>
        <v>30000</v>
      </c>
      <c r="M929" s="211">
        <f t="shared" si="1735"/>
        <v>0</v>
      </c>
      <c r="N929" s="211">
        <f t="shared" si="1735"/>
        <v>0</v>
      </c>
      <c r="O929" s="211">
        <f t="shared" si="1735"/>
        <v>0</v>
      </c>
      <c r="P929" s="211">
        <f t="shared" si="1649"/>
        <v>30000</v>
      </c>
      <c r="Q929" s="211">
        <f t="shared" si="1650"/>
        <v>30000</v>
      </c>
      <c r="R929" s="211">
        <f t="shared" si="1651"/>
        <v>30000</v>
      </c>
      <c r="S929" s="211">
        <f t="shared" ref="S929:U929" si="1736">S930</f>
        <v>0</v>
      </c>
      <c r="T929" s="211">
        <f t="shared" si="1736"/>
        <v>0</v>
      </c>
      <c r="U929" s="211">
        <f t="shared" si="1736"/>
        <v>0</v>
      </c>
      <c r="V929" s="211">
        <f t="shared" si="1680"/>
        <v>30000</v>
      </c>
      <c r="W929" s="211">
        <f t="shared" si="1681"/>
        <v>30000</v>
      </c>
      <c r="X929" s="211">
        <f t="shared" si="1682"/>
        <v>30000</v>
      </c>
      <c r="Y929" s="211">
        <f t="shared" ref="Y929:AA929" si="1737">Y930</f>
        <v>0</v>
      </c>
      <c r="Z929" s="211">
        <f t="shared" si="1737"/>
        <v>0</v>
      </c>
      <c r="AA929" s="211">
        <f t="shared" si="1737"/>
        <v>0</v>
      </c>
      <c r="AB929" s="211">
        <f t="shared" si="1683"/>
        <v>30000</v>
      </c>
      <c r="AC929" s="211">
        <f t="shared" si="1684"/>
        <v>30000</v>
      </c>
      <c r="AD929" s="211">
        <f t="shared" si="1685"/>
        <v>30000</v>
      </c>
    </row>
    <row r="930" spans="1:30" s="202" customFormat="1" ht="26.4" hidden="1">
      <c r="A930" s="212" t="s">
        <v>96</v>
      </c>
      <c r="B930" s="219" t="s">
        <v>303</v>
      </c>
      <c r="C930" s="219" t="s">
        <v>13</v>
      </c>
      <c r="D930" s="219" t="s">
        <v>29</v>
      </c>
      <c r="E930" s="200" t="s">
        <v>177</v>
      </c>
      <c r="F930" s="200" t="s">
        <v>68</v>
      </c>
      <c r="G930" s="200" t="s">
        <v>140</v>
      </c>
      <c r="H930" s="219" t="s">
        <v>178</v>
      </c>
      <c r="I930" s="220" t="s">
        <v>93</v>
      </c>
      <c r="J930" s="211">
        <v>30000</v>
      </c>
      <c r="K930" s="211">
        <v>30000</v>
      </c>
      <c r="L930" s="211">
        <v>30000</v>
      </c>
      <c r="M930" s="211"/>
      <c r="N930" s="211"/>
      <c r="O930" s="211"/>
      <c r="P930" s="211">
        <f t="shared" si="1649"/>
        <v>30000</v>
      </c>
      <c r="Q930" s="211">
        <f t="shared" si="1650"/>
        <v>30000</v>
      </c>
      <c r="R930" s="211">
        <f t="shared" si="1651"/>
        <v>30000</v>
      </c>
      <c r="S930" s="211"/>
      <c r="T930" s="211"/>
      <c r="U930" s="211"/>
      <c r="V930" s="211">
        <f t="shared" si="1680"/>
        <v>30000</v>
      </c>
      <c r="W930" s="211">
        <f t="shared" si="1681"/>
        <v>30000</v>
      </c>
      <c r="X930" s="211">
        <f t="shared" si="1682"/>
        <v>30000</v>
      </c>
      <c r="Y930" s="211"/>
      <c r="Z930" s="211"/>
      <c r="AA930" s="211"/>
      <c r="AB930" s="211">
        <f t="shared" si="1683"/>
        <v>30000</v>
      </c>
      <c r="AC930" s="211">
        <f t="shared" si="1684"/>
        <v>30000</v>
      </c>
      <c r="AD930" s="211">
        <f t="shared" si="1685"/>
        <v>30000</v>
      </c>
    </row>
    <row r="931" spans="1:30" s="202" customFormat="1" ht="15.6" hidden="1">
      <c r="A931" s="198" t="s">
        <v>15</v>
      </c>
      <c r="B931" s="237" t="s">
        <v>303</v>
      </c>
      <c r="C931" s="237" t="s">
        <v>16</v>
      </c>
      <c r="D931" s="219"/>
      <c r="E931" s="219"/>
      <c r="F931" s="219"/>
      <c r="G931" s="219"/>
      <c r="H931" s="219"/>
      <c r="I931" s="220"/>
      <c r="J931" s="201">
        <f>J932+J947+J952+J957</f>
        <v>29333200</v>
      </c>
      <c r="K931" s="201">
        <f>K932+K947+K952+K957</f>
        <v>30849045.920000002</v>
      </c>
      <c r="L931" s="201">
        <f>L932+L947+L952+L957</f>
        <v>31375138.379999999</v>
      </c>
      <c r="M931" s="201">
        <f t="shared" ref="M931:O931" si="1738">M932+M947+M952+M957</f>
        <v>355000</v>
      </c>
      <c r="N931" s="201">
        <f t="shared" si="1738"/>
        <v>0</v>
      </c>
      <c r="O931" s="201">
        <f t="shared" si="1738"/>
        <v>0</v>
      </c>
      <c r="P931" s="201">
        <f t="shared" si="1649"/>
        <v>29688200</v>
      </c>
      <c r="Q931" s="201">
        <f t="shared" si="1650"/>
        <v>30849045.920000002</v>
      </c>
      <c r="R931" s="201">
        <f t="shared" si="1651"/>
        <v>31375138.379999999</v>
      </c>
      <c r="S931" s="201">
        <f t="shared" ref="S931:U931" si="1739">S932+S947+S952+S957</f>
        <v>-4633337.41</v>
      </c>
      <c r="T931" s="201">
        <f t="shared" si="1739"/>
        <v>0</v>
      </c>
      <c r="U931" s="201">
        <f t="shared" si="1739"/>
        <v>0</v>
      </c>
      <c r="V931" s="201">
        <f t="shared" si="1680"/>
        <v>25054862.59</v>
      </c>
      <c r="W931" s="201">
        <f t="shared" si="1681"/>
        <v>30849045.920000002</v>
      </c>
      <c r="X931" s="201">
        <f t="shared" si="1682"/>
        <v>31375138.379999999</v>
      </c>
      <c r="Y931" s="201">
        <f t="shared" ref="Y931:AA931" si="1740">Y932+Y947+Y952+Y957</f>
        <v>-146270.72</v>
      </c>
      <c r="Z931" s="201">
        <f t="shared" si="1740"/>
        <v>0</v>
      </c>
      <c r="AA931" s="201">
        <f t="shared" si="1740"/>
        <v>0</v>
      </c>
      <c r="AB931" s="201">
        <f t="shared" si="1683"/>
        <v>24908591.870000001</v>
      </c>
      <c r="AC931" s="201">
        <f t="shared" si="1684"/>
        <v>30849045.920000002</v>
      </c>
      <c r="AD931" s="201">
        <f t="shared" si="1685"/>
        <v>31375138.379999999</v>
      </c>
    </row>
    <row r="932" spans="1:30" s="202" customFormat="1" hidden="1">
      <c r="A932" s="203" t="s">
        <v>36</v>
      </c>
      <c r="B932" s="204" t="s">
        <v>303</v>
      </c>
      <c r="C932" s="204" t="s">
        <v>16</v>
      </c>
      <c r="D932" s="204" t="s">
        <v>18</v>
      </c>
      <c r="E932" s="204"/>
      <c r="F932" s="204"/>
      <c r="G932" s="204"/>
      <c r="H932" s="200"/>
      <c r="I932" s="210"/>
      <c r="J932" s="207">
        <f>J933+J943</f>
        <v>435000</v>
      </c>
      <c r="K932" s="207">
        <f>K933+K943</f>
        <v>889245.91999999993</v>
      </c>
      <c r="L932" s="207">
        <f>L933+L943</f>
        <v>443138.38</v>
      </c>
      <c r="M932" s="207">
        <f t="shared" ref="M932:O932" si="1741">M933+M943</f>
        <v>0</v>
      </c>
      <c r="N932" s="207">
        <f t="shared" si="1741"/>
        <v>0</v>
      </c>
      <c r="O932" s="207">
        <f t="shared" si="1741"/>
        <v>0</v>
      </c>
      <c r="P932" s="207">
        <f t="shared" si="1649"/>
        <v>435000</v>
      </c>
      <c r="Q932" s="207">
        <f t="shared" si="1650"/>
        <v>889245.91999999993</v>
      </c>
      <c r="R932" s="207">
        <f t="shared" si="1651"/>
        <v>443138.38</v>
      </c>
      <c r="S932" s="207">
        <f t="shared" ref="S932:U932" si="1742">S933+S943</f>
        <v>0</v>
      </c>
      <c r="T932" s="207">
        <f t="shared" si="1742"/>
        <v>0</v>
      </c>
      <c r="U932" s="207">
        <f t="shared" si="1742"/>
        <v>0</v>
      </c>
      <c r="V932" s="207">
        <f t="shared" si="1680"/>
        <v>435000</v>
      </c>
      <c r="W932" s="207">
        <f t="shared" si="1681"/>
        <v>889245.91999999993</v>
      </c>
      <c r="X932" s="207">
        <f t="shared" si="1682"/>
        <v>443138.38</v>
      </c>
      <c r="Y932" s="207">
        <f t="shared" ref="Y932:AA932" si="1743">Y933+Y943</f>
        <v>12989.28</v>
      </c>
      <c r="Z932" s="207">
        <f t="shared" si="1743"/>
        <v>0</v>
      </c>
      <c r="AA932" s="207">
        <f t="shared" si="1743"/>
        <v>0</v>
      </c>
      <c r="AB932" s="207">
        <f t="shared" si="1683"/>
        <v>447989.28</v>
      </c>
      <c r="AC932" s="207">
        <f t="shared" si="1684"/>
        <v>889245.91999999993</v>
      </c>
      <c r="AD932" s="207">
        <f t="shared" si="1685"/>
        <v>443138.38</v>
      </c>
    </row>
    <row r="933" spans="1:30" s="202" customFormat="1" ht="39.6" hidden="1">
      <c r="A933" s="280" t="s">
        <v>353</v>
      </c>
      <c r="B933" s="200" t="s">
        <v>303</v>
      </c>
      <c r="C933" s="200" t="s">
        <v>16</v>
      </c>
      <c r="D933" s="200" t="s">
        <v>18</v>
      </c>
      <c r="E933" s="200" t="s">
        <v>13</v>
      </c>
      <c r="F933" s="200" t="s">
        <v>68</v>
      </c>
      <c r="G933" s="200" t="s">
        <v>140</v>
      </c>
      <c r="H933" s="200" t="s">
        <v>141</v>
      </c>
      <c r="I933" s="210"/>
      <c r="J933" s="217">
        <f>J937+J940</f>
        <v>50000</v>
      </c>
      <c r="K933" s="217">
        <f t="shared" ref="K933:L933" si="1744">K937+K940</f>
        <v>500000</v>
      </c>
      <c r="L933" s="217">
        <f t="shared" si="1744"/>
        <v>50000</v>
      </c>
      <c r="M933" s="217">
        <f t="shared" ref="M933:O933" si="1745">M937+M940</f>
        <v>0</v>
      </c>
      <c r="N933" s="217">
        <f t="shared" si="1745"/>
        <v>0</v>
      </c>
      <c r="O933" s="217">
        <f t="shared" si="1745"/>
        <v>0</v>
      </c>
      <c r="P933" s="217">
        <f t="shared" si="1649"/>
        <v>50000</v>
      </c>
      <c r="Q933" s="217">
        <f t="shared" si="1650"/>
        <v>500000</v>
      </c>
      <c r="R933" s="217">
        <f t="shared" si="1651"/>
        <v>50000</v>
      </c>
      <c r="S933" s="217">
        <f t="shared" ref="S933:U933" si="1746">S937+S940</f>
        <v>0</v>
      </c>
      <c r="T933" s="217">
        <f t="shared" si="1746"/>
        <v>0</v>
      </c>
      <c r="U933" s="217">
        <f t="shared" si="1746"/>
        <v>0</v>
      </c>
      <c r="V933" s="217">
        <f t="shared" si="1680"/>
        <v>50000</v>
      </c>
      <c r="W933" s="217">
        <f t="shared" si="1681"/>
        <v>500000</v>
      </c>
      <c r="X933" s="217">
        <f t="shared" si="1682"/>
        <v>50000</v>
      </c>
      <c r="Y933" s="217">
        <f>Y937+Y940+Y934</f>
        <v>12989.28</v>
      </c>
      <c r="Z933" s="217">
        <f t="shared" ref="Z933:AA933" si="1747">Z937+Z940+Z934</f>
        <v>0</v>
      </c>
      <c r="AA933" s="217">
        <f t="shared" si="1747"/>
        <v>0</v>
      </c>
      <c r="AB933" s="217">
        <f t="shared" si="1683"/>
        <v>62989.279999999999</v>
      </c>
      <c r="AC933" s="217">
        <f t="shared" si="1684"/>
        <v>500000</v>
      </c>
      <c r="AD933" s="217">
        <f t="shared" si="1685"/>
        <v>50000</v>
      </c>
    </row>
    <row r="934" spans="1:30" s="202" customFormat="1" hidden="1">
      <c r="A934" s="280" t="s">
        <v>255</v>
      </c>
      <c r="B934" s="200" t="s">
        <v>303</v>
      </c>
      <c r="C934" s="200" t="s">
        <v>16</v>
      </c>
      <c r="D934" s="200" t="s">
        <v>18</v>
      </c>
      <c r="E934" s="200" t="s">
        <v>13</v>
      </c>
      <c r="F934" s="200" t="s">
        <v>68</v>
      </c>
      <c r="G934" s="200" t="s">
        <v>140</v>
      </c>
      <c r="H934" s="200" t="s">
        <v>169</v>
      </c>
      <c r="I934" s="210"/>
      <c r="J934" s="217"/>
      <c r="K934" s="217"/>
      <c r="L934" s="217"/>
      <c r="M934" s="217"/>
      <c r="N934" s="217"/>
      <c r="O934" s="217"/>
      <c r="P934" s="217"/>
      <c r="Q934" s="217"/>
      <c r="R934" s="217"/>
      <c r="S934" s="217"/>
      <c r="T934" s="217"/>
      <c r="U934" s="217"/>
      <c r="V934" s="217"/>
      <c r="W934" s="217"/>
      <c r="X934" s="217"/>
      <c r="Y934" s="217">
        <f>Y935</f>
        <v>12989.28</v>
      </c>
      <c r="Z934" s="217">
        <f t="shared" ref="Z934:Z935" si="1748">Z935</f>
        <v>0</v>
      </c>
      <c r="AA934" s="217">
        <f t="shared" ref="AA934:AA935" si="1749">AA935</f>
        <v>0</v>
      </c>
      <c r="AB934" s="217">
        <f t="shared" si="1683"/>
        <v>12989.28</v>
      </c>
      <c r="AC934" s="217">
        <f t="shared" si="1684"/>
        <v>0</v>
      </c>
      <c r="AD934" s="217">
        <f t="shared" si="1685"/>
        <v>0</v>
      </c>
    </row>
    <row r="935" spans="1:30" s="202" customFormat="1" ht="26.4" hidden="1">
      <c r="A935" s="213" t="s">
        <v>222</v>
      </c>
      <c r="B935" s="200" t="s">
        <v>303</v>
      </c>
      <c r="C935" s="200" t="s">
        <v>16</v>
      </c>
      <c r="D935" s="200" t="s">
        <v>18</v>
      </c>
      <c r="E935" s="200" t="s">
        <v>13</v>
      </c>
      <c r="F935" s="200" t="s">
        <v>68</v>
      </c>
      <c r="G935" s="200" t="s">
        <v>140</v>
      </c>
      <c r="H935" s="200" t="s">
        <v>169</v>
      </c>
      <c r="I935" s="210" t="s">
        <v>92</v>
      </c>
      <c r="J935" s="217"/>
      <c r="K935" s="217"/>
      <c r="L935" s="217"/>
      <c r="M935" s="217"/>
      <c r="N935" s="217"/>
      <c r="O935" s="217"/>
      <c r="P935" s="217"/>
      <c r="Q935" s="217"/>
      <c r="R935" s="217"/>
      <c r="S935" s="217"/>
      <c r="T935" s="217"/>
      <c r="U935" s="217"/>
      <c r="V935" s="217"/>
      <c r="W935" s="217"/>
      <c r="X935" s="217"/>
      <c r="Y935" s="217">
        <f>Y936</f>
        <v>12989.28</v>
      </c>
      <c r="Z935" s="217">
        <f t="shared" si="1748"/>
        <v>0</v>
      </c>
      <c r="AA935" s="217">
        <f t="shared" si="1749"/>
        <v>0</v>
      </c>
      <c r="AB935" s="217">
        <f t="shared" si="1683"/>
        <v>12989.28</v>
      </c>
      <c r="AC935" s="217">
        <f t="shared" si="1684"/>
        <v>0</v>
      </c>
      <c r="AD935" s="217">
        <f t="shared" si="1685"/>
        <v>0</v>
      </c>
    </row>
    <row r="936" spans="1:30" s="202" customFormat="1" ht="26.4" hidden="1">
      <c r="A936" s="212" t="s">
        <v>96</v>
      </c>
      <c r="B936" s="200" t="s">
        <v>303</v>
      </c>
      <c r="C936" s="200" t="s">
        <v>16</v>
      </c>
      <c r="D936" s="200" t="s">
        <v>18</v>
      </c>
      <c r="E936" s="200" t="s">
        <v>13</v>
      </c>
      <c r="F936" s="200" t="s">
        <v>68</v>
      </c>
      <c r="G936" s="200" t="s">
        <v>140</v>
      </c>
      <c r="H936" s="200" t="s">
        <v>169</v>
      </c>
      <c r="I936" s="210" t="s">
        <v>93</v>
      </c>
      <c r="J936" s="217"/>
      <c r="K936" s="217"/>
      <c r="L936" s="217"/>
      <c r="M936" s="217"/>
      <c r="N936" s="217"/>
      <c r="O936" s="217"/>
      <c r="P936" s="217"/>
      <c r="Q936" s="217"/>
      <c r="R936" s="217"/>
      <c r="S936" s="217"/>
      <c r="T936" s="217"/>
      <c r="U936" s="217"/>
      <c r="V936" s="217"/>
      <c r="W936" s="217"/>
      <c r="X936" s="217"/>
      <c r="Y936" s="217">
        <v>12989.28</v>
      </c>
      <c r="Z936" s="217"/>
      <c r="AA936" s="217"/>
      <c r="AB936" s="217">
        <f t="shared" si="1683"/>
        <v>12989.28</v>
      </c>
      <c r="AC936" s="217">
        <f t="shared" si="1684"/>
        <v>0</v>
      </c>
      <c r="AD936" s="217">
        <f t="shared" si="1685"/>
        <v>0</v>
      </c>
    </row>
    <row r="937" spans="1:30" s="202" customFormat="1" hidden="1">
      <c r="A937" s="208" t="s">
        <v>264</v>
      </c>
      <c r="B937" s="200" t="s">
        <v>303</v>
      </c>
      <c r="C937" s="200" t="s">
        <v>16</v>
      </c>
      <c r="D937" s="200" t="s">
        <v>18</v>
      </c>
      <c r="E937" s="200" t="s">
        <v>13</v>
      </c>
      <c r="F937" s="200" t="s">
        <v>68</v>
      </c>
      <c r="G937" s="200" t="s">
        <v>140</v>
      </c>
      <c r="H937" s="238" t="s">
        <v>163</v>
      </c>
      <c r="I937" s="210"/>
      <c r="J937" s="211">
        <f>J938</f>
        <v>50000</v>
      </c>
      <c r="K937" s="211">
        <f t="shared" ref="K937:O938" si="1750">K938</f>
        <v>50000</v>
      </c>
      <c r="L937" s="211">
        <f t="shared" si="1750"/>
        <v>50000</v>
      </c>
      <c r="M937" s="211">
        <f t="shared" si="1750"/>
        <v>0</v>
      </c>
      <c r="N937" s="211">
        <f t="shared" si="1750"/>
        <v>0</v>
      </c>
      <c r="O937" s="211">
        <f t="shared" si="1750"/>
        <v>0</v>
      </c>
      <c r="P937" s="211">
        <f t="shared" si="1649"/>
        <v>50000</v>
      </c>
      <c r="Q937" s="211">
        <f t="shared" si="1650"/>
        <v>50000</v>
      </c>
      <c r="R937" s="211">
        <f t="shared" si="1651"/>
        <v>50000</v>
      </c>
      <c r="S937" s="211">
        <f t="shared" ref="S937:U938" si="1751">S938</f>
        <v>0</v>
      </c>
      <c r="T937" s="211">
        <f t="shared" si="1751"/>
        <v>0</v>
      </c>
      <c r="U937" s="211">
        <f t="shared" si="1751"/>
        <v>0</v>
      </c>
      <c r="V937" s="211">
        <f t="shared" ref="V937:V962" si="1752">P937+S937</f>
        <v>50000</v>
      </c>
      <c r="W937" s="211">
        <f t="shared" ref="W937:W962" si="1753">Q937+T937</f>
        <v>50000</v>
      </c>
      <c r="X937" s="211">
        <f t="shared" ref="X937:X962" si="1754">R937+U937</f>
        <v>50000</v>
      </c>
      <c r="Y937" s="211">
        <f t="shared" ref="Y937:AA938" si="1755">Y938</f>
        <v>0</v>
      </c>
      <c r="Z937" s="211">
        <f t="shared" si="1755"/>
        <v>0</v>
      </c>
      <c r="AA937" s="211">
        <f t="shared" si="1755"/>
        <v>0</v>
      </c>
      <c r="AB937" s="211">
        <f t="shared" si="1683"/>
        <v>50000</v>
      </c>
      <c r="AC937" s="211">
        <f t="shared" si="1684"/>
        <v>50000</v>
      </c>
      <c r="AD937" s="211">
        <f t="shared" si="1685"/>
        <v>50000</v>
      </c>
    </row>
    <row r="938" spans="1:30" s="202" customFormat="1" ht="26.4" hidden="1">
      <c r="A938" s="213" t="s">
        <v>222</v>
      </c>
      <c r="B938" s="200" t="s">
        <v>303</v>
      </c>
      <c r="C938" s="200" t="s">
        <v>16</v>
      </c>
      <c r="D938" s="200" t="s">
        <v>18</v>
      </c>
      <c r="E938" s="200" t="s">
        <v>13</v>
      </c>
      <c r="F938" s="200" t="s">
        <v>68</v>
      </c>
      <c r="G938" s="200" t="s">
        <v>140</v>
      </c>
      <c r="H938" s="238" t="s">
        <v>163</v>
      </c>
      <c r="I938" s="210" t="s">
        <v>92</v>
      </c>
      <c r="J938" s="211">
        <f>J939</f>
        <v>50000</v>
      </c>
      <c r="K938" s="211">
        <f t="shared" si="1750"/>
        <v>50000</v>
      </c>
      <c r="L938" s="211">
        <f t="shared" si="1750"/>
        <v>50000</v>
      </c>
      <c r="M938" s="211">
        <f t="shared" si="1750"/>
        <v>0</v>
      </c>
      <c r="N938" s="211">
        <f t="shared" si="1750"/>
        <v>0</v>
      </c>
      <c r="O938" s="211">
        <f t="shared" si="1750"/>
        <v>0</v>
      </c>
      <c r="P938" s="211">
        <f t="shared" si="1649"/>
        <v>50000</v>
      </c>
      <c r="Q938" s="211">
        <f t="shared" si="1650"/>
        <v>50000</v>
      </c>
      <c r="R938" s="211">
        <f t="shared" si="1651"/>
        <v>50000</v>
      </c>
      <c r="S938" s="211">
        <f t="shared" si="1751"/>
        <v>0</v>
      </c>
      <c r="T938" s="211">
        <f t="shared" si="1751"/>
        <v>0</v>
      </c>
      <c r="U938" s="211">
        <f t="shared" si="1751"/>
        <v>0</v>
      </c>
      <c r="V938" s="211">
        <f t="shared" si="1752"/>
        <v>50000</v>
      </c>
      <c r="W938" s="211">
        <f t="shared" si="1753"/>
        <v>50000</v>
      </c>
      <c r="X938" s="211">
        <f t="shared" si="1754"/>
        <v>50000</v>
      </c>
      <c r="Y938" s="211">
        <f t="shared" si="1755"/>
        <v>0</v>
      </c>
      <c r="Z938" s="211">
        <f t="shared" si="1755"/>
        <v>0</v>
      </c>
      <c r="AA938" s="211">
        <f t="shared" si="1755"/>
        <v>0</v>
      </c>
      <c r="AB938" s="211">
        <f t="shared" si="1683"/>
        <v>50000</v>
      </c>
      <c r="AC938" s="211">
        <f t="shared" si="1684"/>
        <v>50000</v>
      </c>
      <c r="AD938" s="211">
        <f t="shared" si="1685"/>
        <v>50000</v>
      </c>
    </row>
    <row r="939" spans="1:30" s="202" customFormat="1" ht="26.4" hidden="1">
      <c r="A939" s="212" t="s">
        <v>96</v>
      </c>
      <c r="B939" s="200" t="s">
        <v>303</v>
      </c>
      <c r="C939" s="200" t="s">
        <v>16</v>
      </c>
      <c r="D939" s="200" t="s">
        <v>18</v>
      </c>
      <c r="E939" s="200" t="s">
        <v>13</v>
      </c>
      <c r="F939" s="200" t="s">
        <v>68</v>
      </c>
      <c r="G939" s="200" t="s">
        <v>140</v>
      </c>
      <c r="H939" s="238" t="s">
        <v>163</v>
      </c>
      <c r="I939" s="210" t="s">
        <v>93</v>
      </c>
      <c r="J939" s="211">
        <v>50000</v>
      </c>
      <c r="K939" s="211">
        <v>50000</v>
      </c>
      <c r="L939" s="211">
        <v>50000</v>
      </c>
      <c r="M939" s="211"/>
      <c r="N939" s="211"/>
      <c r="O939" s="211"/>
      <c r="P939" s="211">
        <f t="shared" si="1649"/>
        <v>50000</v>
      </c>
      <c r="Q939" s="211">
        <f t="shared" si="1650"/>
        <v>50000</v>
      </c>
      <c r="R939" s="211">
        <f t="shared" si="1651"/>
        <v>50000</v>
      </c>
      <c r="S939" s="211"/>
      <c r="T939" s="211"/>
      <c r="U939" s="211"/>
      <c r="V939" s="211">
        <f t="shared" si="1752"/>
        <v>50000</v>
      </c>
      <c r="W939" s="211">
        <f t="shared" si="1753"/>
        <v>50000</v>
      </c>
      <c r="X939" s="211">
        <f t="shared" si="1754"/>
        <v>50000</v>
      </c>
      <c r="Y939" s="211"/>
      <c r="Z939" s="211"/>
      <c r="AA939" s="211"/>
      <c r="AB939" s="211">
        <f t="shared" si="1683"/>
        <v>50000</v>
      </c>
      <c r="AC939" s="211">
        <f t="shared" si="1684"/>
        <v>50000</v>
      </c>
      <c r="AD939" s="211">
        <f t="shared" si="1685"/>
        <v>50000</v>
      </c>
    </row>
    <row r="940" spans="1:30" s="202" customFormat="1" ht="26.4" hidden="1">
      <c r="A940" s="212" t="s">
        <v>292</v>
      </c>
      <c r="B940" s="200" t="s">
        <v>303</v>
      </c>
      <c r="C940" s="200" t="s">
        <v>16</v>
      </c>
      <c r="D940" s="200" t="s">
        <v>18</v>
      </c>
      <c r="E940" s="200" t="s">
        <v>13</v>
      </c>
      <c r="F940" s="200" t="s">
        <v>68</v>
      </c>
      <c r="G940" s="200" t="s">
        <v>140</v>
      </c>
      <c r="H940" s="238" t="s">
        <v>291</v>
      </c>
      <c r="I940" s="210"/>
      <c r="J940" s="211">
        <f>J941</f>
        <v>0</v>
      </c>
      <c r="K940" s="211">
        <f t="shared" ref="K940:O940" si="1756">K941</f>
        <v>450000</v>
      </c>
      <c r="L940" s="211">
        <f t="shared" si="1756"/>
        <v>0</v>
      </c>
      <c r="M940" s="211">
        <f t="shared" si="1756"/>
        <v>0</v>
      </c>
      <c r="N940" s="211">
        <f t="shared" si="1756"/>
        <v>0</v>
      </c>
      <c r="O940" s="211">
        <f t="shared" si="1756"/>
        <v>0</v>
      </c>
      <c r="P940" s="211">
        <f t="shared" si="1649"/>
        <v>0</v>
      </c>
      <c r="Q940" s="211">
        <f t="shared" si="1650"/>
        <v>450000</v>
      </c>
      <c r="R940" s="211">
        <f t="shared" si="1651"/>
        <v>0</v>
      </c>
      <c r="S940" s="211">
        <f t="shared" ref="S940:U941" si="1757">S941</f>
        <v>0</v>
      </c>
      <c r="T940" s="211">
        <f t="shared" si="1757"/>
        <v>0</v>
      </c>
      <c r="U940" s="211">
        <f t="shared" si="1757"/>
        <v>0</v>
      </c>
      <c r="V940" s="211">
        <f t="shared" si="1752"/>
        <v>0</v>
      </c>
      <c r="W940" s="211">
        <f t="shared" si="1753"/>
        <v>450000</v>
      </c>
      <c r="X940" s="211">
        <f t="shared" si="1754"/>
        <v>0</v>
      </c>
      <c r="Y940" s="211">
        <f t="shared" ref="Y940:AA941" si="1758">Y941</f>
        <v>0</v>
      </c>
      <c r="Z940" s="211">
        <f t="shared" si="1758"/>
        <v>0</v>
      </c>
      <c r="AA940" s="211">
        <f t="shared" si="1758"/>
        <v>0</v>
      </c>
      <c r="AB940" s="211">
        <f t="shared" si="1683"/>
        <v>0</v>
      </c>
      <c r="AC940" s="211">
        <f t="shared" si="1684"/>
        <v>450000</v>
      </c>
      <c r="AD940" s="211">
        <f t="shared" si="1685"/>
        <v>0</v>
      </c>
    </row>
    <row r="941" spans="1:30" s="202" customFormat="1" ht="26.4" hidden="1">
      <c r="A941" s="213" t="s">
        <v>222</v>
      </c>
      <c r="B941" s="200" t="s">
        <v>303</v>
      </c>
      <c r="C941" s="200" t="s">
        <v>16</v>
      </c>
      <c r="D941" s="200" t="s">
        <v>18</v>
      </c>
      <c r="E941" s="200" t="s">
        <v>13</v>
      </c>
      <c r="F941" s="200" t="s">
        <v>68</v>
      </c>
      <c r="G941" s="200" t="s">
        <v>140</v>
      </c>
      <c r="H941" s="238" t="s">
        <v>291</v>
      </c>
      <c r="I941" s="210" t="s">
        <v>92</v>
      </c>
      <c r="J941" s="211">
        <f>J942</f>
        <v>0</v>
      </c>
      <c r="K941" s="211">
        <f t="shared" ref="K941:O941" si="1759">K942</f>
        <v>450000</v>
      </c>
      <c r="L941" s="211">
        <f t="shared" si="1759"/>
        <v>0</v>
      </c>
      <c r="M941" s="211">
        <f t="shared" si="1759"/>
        <v>0</v>
      </c>
      <c r="N941" s="211">
        <f t="shared" si="1759"/>
        <v>0</v>
      </c>
      <c r="O941" s="211">
        <f t="shared" si="1759"/>
        <v>0</v>
      </c>
      <c r="P941" s="211">
        <f t="shared" si="1649"/>
        <v>0</v>
      </c>
      <c r="Q941" s="211">
        <f t="shared" si="1650"/>
        <v>450000</v>
      </c>
      <c r="R941" s="211">
        <f t="shared" si="1651"/>
        <v>0</v>
      </c>
      <c r="S941" s="211">
        <f t="shared" si="1757"/>
        <v>0</v>
      </c>
      <c r="T941" s="211">
        <f t="shared" si="1757"/>
        <v>0</v>
      </c>
      <c r="U941" s="211">
        <f t="shared" si="1757"/>
        <v>0</v>
      </c>
      <c r="V941" s="211">
        <f t="shared" si="1752"/>
        <v>0</v>
      </c>
      <c r="W941" s="211">
        <f t="shared" si="1753"/>
        <v>450000</v>
      </c>
      <c r="X941" s="211">
        <f t="shared" si="1754"/>
        <v>0</v>
      </c>
      <c r="Y941" s="211">
        <f t="shared" si="1758"/>
        <v>0</v>
      </c>
      <c r="Z941" s="211">
        <f t="shared" si="1758"/>
        <v>0</v>
      </c>
      <c r="AA941" s="211">
        <f t="shared" si="1758"/>
        <v>0</v>
      </c>
      <c r="AB941" s="211">
        <f t="shared" si="1683"/>
        <v>0</v>
      </c>
      <c r="AC941" s="211">
        <f t="shared" si="1684"/>
        <v>450000</v>
      </c>
      <c r="AD941" s="211">
        <f t="shared" si="1685"/>
        <v>0</v>
      </c>
    </row>
    <row r="942" spans="1:30" s="202" customFormat="1" ht="26.4" hidden="1">
      <c r="A942" s="212" t="s">
        <v>96</v>
      </c>
      <c r="B942" s="200" t="s">
        <v>303</v>
      </c>
      <c r="C942" s="200" t="s">
        <v>16</v>
      </c>
      <c r="D942" s="200" t="s">
        <v>18</v>
      </c>
      <c r="E942" s="200" t="s">
        <v>13</v>
      </c>
      <c r="F942" s="200" t="s">
        <v>68</v>
      </c>
      <c r="G942" s="200" t="s">
        <v>140</v>
      </c>
      <c r="H942" s="238" t="s">
        <v>291</v>
      </c>
      <c r="I942" s="210" t="s">
        <v>93</v>
      </c>
      <c r="J942" s="211"/>
      <c r="K942" s="211">
        <v>450000</v>
      </c>
      <c r="L942" s="211"/>
      <c r="M942" s="211"/>
      <c r="N942" s="211"/>
      <c r="O942" s="211"/>
      <c r="P942" s="211">
        <f t="shared" si="1649"/>
        <v>0</v>
      </c>
      <c r="Q942" s="211">
        <f t="shared" si="1650"/>
        <v>450000</v>
      </c>
      <c r="R942" s="211">
        <f t="shared" si="1651"/>
        <v>0</v>
      </c>
      <c r="S942" s="211"/>
      <c r="T942" s="211"/>
      <c r="U942" s="211"/>
      <c r="V942" s="211">
        <f t="shared" si="1752"/>
        <v>0</v>
      </c>
      <c r="W942" s="211">
        <f t="shared" si="1753"/>
        <v>450000</v>
      </c>
      <c r="X942" s="211">
        <f t="shared" si="1754"/>
        <v>0</v>
      </c>
      <c r="Y942" s="211"/>
      <c r="Z942" s="211"/>
      <c r="AA942" s="211"/>
      <c r="AB942" s="211">
        <f t="shared" si="1683"/>
        <v>0</v>
      </c>
      <c r="AC942" s="211">
        <f t="shared" si="1684"/>
        <v>450000</v>
      </c>
      <c r="AD942" s="211">
        <f t="shared" si="1685"/>
        <v>0</v>
      </c>
    </row>
    <row r="943" spans="1:30" s="202" customFormat="1" hidden="1">
      <c r="A943" s="208" t="s">
        <v>81</v>
      </c>
      <c r="B943" s="200" t="s">
        <v>303</v>
      </c>
      <c r="C943" s="200" t="s">
        <v>16</v>
      </c>
      <c r="D943" s="200" t="s">
        <v>18</v>
      </c>
      <c r="E943" s="200" t="s">
        <v>80</v>
      </c>
      <c r="F943" s="200" t="s">
        <v>68</v>
      </c>
      <c r="G943" s="200" t="s">
        <v>140</v>
      </c>
      <c r="H943" s="238" t="s">
        <v>141</v>
      </c>
      <c r="I943" s="210"/>
      <c r="J943" s="211">
        <f>J944</f>
        <v>385000</v>
      </c>
      <c r="K943" s="211">
        <f t="shared" ref="K943:O945" si="1760">K944</f>
        <v>389245.92</v>
      </c>
      <c r="L943" s="211">
        <f t="shared" si="1760"/>
        <v>393138.38</v>
      </c>
      <c r="M943" s="211">
        <f t="shared" si="1760"/>
        <v>0</v>
      </c>
      <c r="N943" s="211">
        <f t="shared" si="1760"/>
        <v>0</v>
      </c>
      <c r="O943" s="211">
        <f t="shared" si="1760"/>
        <v>0</v>
      </c>
      <c r="P943" s="211">
        <f t="shared" si="1649"/>
        <v>385000</v>
      </c>
      <c r="Q943" s="211">
        <f t="shared" si="1650"/>
        <v>389245.92</v>
      </c>
      <c r="R943" s="211">
        <f t="shared" si="1651"/>
        <v>393138.38</v>
      </c>
      <c r="S943" s="211">
        <f t="shared" ref="S943:U945" si="1761">S944</f>
        <v>0</v>
      </c>
      <c r="T943" s="211">
        <f t="shared" si="1761"/>
        <v>0</v>
      </c>
      <c r="U943" s="211">
        <f t="shared" si="1761"/>
        <v>0</v>
      </c>
      <c r="V943" s="211">
        <f t="shared" si="1752"/>
        <v>385000</v>
      </c>
      <c r="W943" s="211">
        <f t="shared" si="1753"/>
        <v>389245.92</v>
      </c>
      <c r="X943" s="211">
        <f t="shared" si="1754"/>
        <v>393138.38</v>
      </c>
      <c r="Y943" s="211">
        <f t="shared" ref="Y943:AA945" si="1762">Y944</f>
        <v>0</v>
      </c>
      <c r="Z943" s="211">
        <f t="shared" si="1762"/>
        <v>0</v>
      </c>
      <c r="AA943" s="211">
        <f t="shared" si="1762"/>
        <v>0</v>
      </c>
      <c r="AB943" s="211">
        <f t="shared" si="1683"/>
        <v>385000</v>
      </c>
      <c r="AC943" s="211">
        <f t="shared" si="1684"/>
        <v>389245.92</v>
      </c>
      <c r="AD943" s="211">
        <f t="shared" si="1685"/>
        <v>393138.38</v>
      </c>
    </row>
    <row r="944" spans="1:30" s="202" customFormat="1" hidden="1">
      <c r="A944" s="208" t="s">
        <v>266</v>
      </c>
      <c r="B944" s="200" t="s">
        <v>303</v>
      </c>
      <c r="C944" s="200" t="s">
        <v>16</v>
      </c>
      <c r="D944" s="200" t="s">
        <v>18</v>
      </c>
      <c r="E944" s="200" t="s">
        <v>80</v>
      </c>
      <c r="F944" s="200" t="s">
        <v>68</v>
      </c>
      <c r="G944" s="200" t="s">
        <v>140</v>
      </c>
      <c r="H944" s="238" t="s">
        <v>265</v>
      </c>
      <c r="I944" s="210"/>
      <c r="J944" s="211">
        <f>J945</f>
        <v>385000</v>
      </c>
      <c r="K944" s="211">
        <f t="shared" si="1760"/>
        <v>389245.92</v>
      </c>
      <c r="L944" s="211">
        <f t="shared" si="1760"/>
        <v>393138.38</v>
      </c>
      <c r="M944" s="211">
        <f t="shared" si="1760"/>
        <v>0</v>
      </c>
      <c r="N944" s="211">
        <f t="shared" si="1760"/>
        <v>0</v>
      </c>
      <c r="O944" s="211">
        <f t="shared" si="1760"/>
        <v>0</v>
      </c>
      <c r="P944" s="211">
        <f t="shared" si="1649"/>
        <v>385000</v>
      </c>
      <c r="Q944" s="211">
        <f t="shared" si="1650"/>
        <v>389245.92</v>
      </c>
      <c r="R944" s="211">
        <f t="shared" si="1651"/>
        <v>393138.38</v>
      </c>
      <c r="S944" s="211">
        <f t="shared" si="1761"/>
        <v>0</v>
      </c>
      <c r="T944" s="211">
        <f t="shared" si="1761"/>
        <v>0</v>
      </c>
      <c r="U944" s="211">
        <f t="shared" si="1761"/>
        <v>0</v>
      </c>
      <c r="V944" s="211">
        <f t="shared" si="1752"/>
        <v>385000</v>
      </c>
      <c r="W944" s="211">
        <f t="shared" si="1753"/>
        <v>389245.92</v>
      </c>
      <c r="X944" s="211">
        <f t="shared" si="1754"/>
        <v>393138.38</v>
      </c>
      <c r="Y944" s="211">
        <f t="shared" si="1762"/>
        <v>0</v>
      </c>
      <c r="Z944" s="211">
        <f t="shared" si="1762"/>
        <v>0</v>
      </c>
      <c r="AA944" s="211">
        <f t="shared" si="1762"/>
        <v>0</v>
      </c>
      <c r="AB944" s="211">
        <f t="shared" si="1683"/>
        <v>385000</v>
      </c>
      <c r="AC944" s="211">
        <f t="shared" si="1684"/>
        <v>389245.92</v>
      </c>
      <c r="AD944" s="211">
        <f t="shared" si="1685"/>
        <v>393138.38</v>
      </c>
    </row>
    <row r="945" spans="1:30" s="202" customFormat="1" ht="26.4" hidden="1">
      <c r="A945" s="239" t="s">
        <v>70</v>
      </c>
      <c r="B945" s="200" t="s">
        <v>303</v>
      </c>
      <c r="C945" s="200" t="s">
        <v>16</v>
      </c>
      <c r="D945" s="200" t="s">
        <v>18</v>
      </c>
      <c r="E945" s="200" t="s">
        <v>80</v>
      </c>
      <c r="F945" s="200" t="s">
        <v>68</v>
      </c>
      <c r="G945" s="200" t="s">
        <v>140</v>
      </c>
      <c r="H945" s="238" t="s">
        <v>265</v>
      </c>
      <c r="I945" s="210" t="s">
        <v>69</v>
      </c>
      <c r="J945" s="211">
        <f>J946</f>
        <v>385000</v>
      </c>
      <c r="K945" s="211">
        <f t="shared" si="1760"/>
        <v>389245.92</v>
      </c>
      <c r="L945" s="211">
        <f t="shared" si="1760"/>
        <v>393138.38</v>
      </c>
      <c r="M945" s="211">
        <f t="shared" si="1760"/>
        <v>0</v>
      </c>
      <c r="N945" s="211">
        <f t="shared" si="1760"/>
        <v>0</v>
      </c>
      <c r="O945" s="211">
        <f t="shared" si="1760"/>
        <v>0</v>
      </c>
      <c r="P945" s="211">
        <f t="shared" si="1649"/>
        <v>385000</v>
      </c>
      <c r="Q945" s="211">
        <f t="shared" si="1650"/>
        <v>389245.92</v>
      </c>
      <c r="R945" s="211">
        <f t="shared" si="1651"/>
        <v>393138.38</v>
      </c>
      <c r="S945" s="211">
        <f t="shared" si="1761"/>
        <v>0</v>
      </c>
      <c r="T945" s="211">
        <f t="shared" si="1761"/>
        <v>0</v>
      </c>
      <c r="U945" s="211">
        <f t="shared" si="1761"/>
        <v>0</v>
      </c>
      <c r="V945" s="211">
        <f t="shared" si="1752"/>
        <v>385000</v>
      </c>
      <c r="W945" s="211">
        <f t="shared" si="1753"/>
        <v>389245.92</v>
      </c>
      <c r="X945" s="211">
        <f t="shared" si="1754"/>
        <v>393138.38</v>
      </c>
      <c r="Y945" s="211">
        <f t="shared" si="1762"/>
        <v>0</v>
      </c>
      <c r="Z945" s="211">
        <f t="shared" si="1762"/>
        <v>0</v>
      </c>
      <c r="AA945" s="211">
        <f t="shared" si="1762"/>
        <v>0</v>
      </c>
      <c r="AB945" s="211">
        <f t="shared" si="1683"/>
        <v>385000</v>
      </c>
      <c r="AC945" s="211">
        <f t="shared" si="1684"/>
        <v>389245.92</v>
      </c>
      <c r="AD945" s="211">
        <f t="shared" si="1685"/>
        <v>393138.38</v>
      </c>
    </row>
    <row r="946" spans="1:30" s="202" customFormat="1" hidden="1">
      <c r="A946" s="208" t="s">
        <v>217</v>
      </c>
      <c r="B946" s="200" t="s">
        <v>303</v>
      </c>
      <c r="C946" s="200" t="s">
        <v>16</v>
      </c>
      <c r="D946" s="200" t="s">
        <v>18</v>
      </c>
      <c r="E946" s="200" t="s">
        <v>80</v>
      </c>
      <c r="F946" s="200" t="s">
        <v>68</v>
      </c>
      <c r="G946" s="200" t="s">
        <v>140</v>
      </c>
      <c r="H946" s="238" t="s">
        <v>265</v>
      </c>
      <c r="I946" s="210" t="s">
        <v>214</v>
      </c>
      <c r="J946" s="211">
        <v>385000</v>
      </c>
      <c r="K946" s="211">
        <v>389245.92</v>
      </c>
      <c r="L946" s="211">
        <v>393138.38</v>
      </c>
      <c r="M946" s="211"/>
      <c r="N946" s="211"/>
      <c r="O946" s="211"/>
      <c r="P946" s="211">
        <f t="shared" si="1649"/>
        <v>385000</v>
      </c>
      <c r="Q946" s="211">
        <f t="shared" si="1650"/>
        <v>389245.92</v>
      </c>
      <c r="R946" s="211">
        <f t="shared" si="1651"/>
        <v>393138.38</v>
      </c>
      <c r="S946" s="211"/>
      <c r="T946" s="211"/>
      <c r="U946" s="211"/>
      <c r="V946" s="211">
        <f t="shared" si="1752"/>
        <v>385000</v>
      </c>
      <c r="W946" s="211">
        <f t="shared" si="1753"/>
        <v>389245.92</v>
      </c>
      <c r="X946" s="211">
        <f t="shared" si="1754"/>
        <v>393138.38</v>
      </c>
      <c r="Y946" s="211"/>
      <c r="Z946" s="211"/>
      <c r="AA946" s="211"/>
      <c r="AB946" s="211">
        <f t="shared" si="1683"/>
        <v>385000</v>
      </c>
      <c r="AC946" s="211">
        <f t="shared" si="1684"/>
        <v>389245.92</v>
      </c>
      <c r="AD946" s="211">
        <f t="shared" si="1685"/>
        <v>393138.38</v>
      </c>
    </row>
    <row r="947" spans="1:30" s="202" customFormat="1" hidden="1">
      <c r="A947" s="203" t="s">
        <v>23</v>
      </c>
      <c r="B947" s="205" t="s">
        <v>303</v>
      </c>
      <c r="C947" s="205" t="s">
        <v>16</v>
      </c>
      <c r="D947" s="205" t="s">
        <v>27</v>
      </c>
      <c r="E947" s="205"/>
      <c r="F947" s="205"/>
      <c r="G947" s="205"/>
      <c r="H947" s="240"/>
      <c r="I947" s="206"/>
      <c r="J947" s="207">
        <f>J948</f>
        <v>0</v>
      </c>
      <c r="K947" s="207">
        <f t="shared" ref="K947:O947" si="1763">K948</f>
        <v>0</v>
      </c>
      <c r="L947" s="207">
        <f t="shared" si="1763"/>
        <v>0</v>
      </c>
      <c r="M947" s="207">
        <f t="shared" si="1763"/>
        <v>355000</v>
      </c>
      <c r="N947" s="207">
        <f t="shared" si="1763"/>
        <v>0</v>
      </c>
      <c r="O947" s="207">
        <f t="shared" si="1763"/>
        <v>0</v>
      </c>
      <c r="P947" s="207">
        <f t="shared" ref="P947:P1066" si="1764">J947+M947</f>
        <v>355000</v>
      </c>
      <c r="Q947" s="207">
        <f t="shared" ref="Q947:Q1066" si="1765">K947+N947</f>
        <v>0</v>
      </c>
      <c r="R947" s="207">
        <f t="shared" ref="R947:R1066" si="1766">L947+O947</f>
        <v>0</v>
      </c>
      <c r="S947" s="207">
        <f t="shared" ref="S947:U947" si="1767">S948</f>
        <v>209000</v>
      </c>
      <c r="T947" s="207">
        <f t="shared" si="1767"/>
        <v>0</v>
      </c>
      <c r="U947" s="207">
        <f t="shared" si="1767"/>
        <v>0</v>
      </c>
      <c r="V947" s="207">
        <f t="shared" si="1752"/>
        <v>564000</v>
      </c>
      <c r="W947" s="207">
        <f t="shared" si="1753"/>
        <v>0</v>
      </c>
      <c r="X947" s="207">
        <f t="shared" si="1754"/>
        <v>0</v>
      </c>
      <c r="Y947" s="207">
        <f t="shared" ref="Y947:AA947" si="1768">Y948</f>
        <v>0</v>
      </c>
      <c r="Z947" s="207">
        <f t="shared" si="1768"/>
        <v>0</v>
      </c>
      <c r="AA947" s="207">
        <f t="shared" si="1768"/>
        <v>0</v>
      </c>
      <c r="AB947" s="207">
        <f t="shared" si="1683"/>
        <v>564000</v>
      </c>
      <c r="AC947" s="207">
        <f t="shared" si="1684"/>
        <v>0</v>
      </c>
      <c r="AD947" s="207">
        <f t="shared" si="1685"/>
        <v>0</v>
      </c>
    </row>
    <row r="948" spans="1:30" s="202" customFormat="1" ht="26.4" hidden="1">
      <c r="A948" s="280" t="s">
        <v>358</v>
      </c>
      <c r="B948" s="200" t="s">
        <v>303</v>
      </c>
      <c r="C948" s="200" t="s">
        <v>16</v>
      </c>
      <c r="D948" s="200" t="s">
        <v>27</v>
      </c>
      <c r="E948" s="200" t="s">
        <v>18</v>
      </c>
      <c r="F948" s="200" t="s">
        <v>68</v>
      </c>
      <c r="G948" s="200" t="s">
        <v>140</v>
      </c>
      <c r="H948" s="238" t="s">
        <v>141</v>
      </c>
      <c r="I948" s="210"/>
      <c r="J948" s="211">
        <f>+J949</f>
        <v>0</v>
      </c>
      <c r="K948" s="211">
        <f t="shared" ref="K948:O948" si="1769">+K949</f>
        <v>0</v>
      </c>
      <c r="L948" s="211">
        <f t="shared" si="1769"/>
        <v>0</v>
      </c>
      <c r="M948" s="211">
        <f t="shared" si="1769"/>
        <v>355000</v>
      </c>
      <c r="N948" s="211">
        <f t="shared" si="1769"/>
        <v>0</v>
      </c>
      <c r="O948" s="211">
        <f t="shared" si="1769"/>
        <v>0</v>
      </c>
      <c r="P948" s="211">
        <f t="shared" si="1764"/>
        <v>355000</v>
      </c>
      <c r="Q948" s="211">
        <f t="shared" si="1765"/>
        <v>0</v>
      </c>
      <c r="R948" s="211">
        <f t="shared" si="1766"/>
        <v>0</v>
      </c>
      <c r="S948" s="211">
        <f t="shared" ref="S948:U948" si="1770">+S949</f>
        <v>209000</v>
      </c>
      <c r="T948" s="211">
        <f t="shared" si="1770"/>
        <v>0</v>
      </c>
      <c r="U948" s="211">
        <f t="shared" si="1770"/>
        <v>0</v>
      </c>
      <c r="V948" s="211">
        <f t="shared" si="1752"/>
        <v>564000</v>
      </c>
      <c r="W948" s="211">
        <f t="shared" si="1753"/>
        <v>0</v>
      </c>
      <c r="X948" s="211">
        <f t="shared" si="1754"/>
        <v>0</v>
      </c>
      <c r="Y948" s="211">
        <f t="shared" ref="Y948:AA948" si="1771">+Y949</f>
        <v>0</v>
      </c>
      <c r="Z948" s="211">
        <f t="shared" si="1771"/>
        <v>0</v>
      </c>
      <c r="AA948" s="211">
        <f t="shared" si="1771"/>
        <v>0</v>
      </c>
      <c r="AB948" s="211">
        <f t="shared" si="1683"/>
        <v>564000</v>
      </c>
      <c r="AC948" s="211">
        <f t="shared" si="1684"/>
        <v>0</v>
      </c>
      <c r="AD948" s="211">
        <f t="shared" si="1685"/>
        <v>0</v>
      </c>
    </row>
    <row r="949" spans="1:30" s="202" customFormat="1" ht="39.6" hidden="1">
      <c r="A949" s="241" t="s">
        <v>283</v>
      </c>
      <c r="B949" s="200" t="s">
        <v>303</v>
      </c>
      <c r="C949" s="200" t="s">
        <v>16</v>
      </c>
      <c r="D949" s="200" t="s">
        <v>27</v>
      </c>
      <c r="E949" s="200" t="s">
        <v>18</v>
      </c>
      <c r="F949" s="200" t="s">
        <v>68</v>
      </c>
      <c r="G949" s="200" t="s">
        <v>140</v>
      </c>
      <c r="H949" s="238" t="s">
        <v>267</v>
      </c>
      <c r="I949" s="210"/>
      <c r="J949" s="211">
        <f>J950</f>
        <v>0</v>
      </c>
      <c r="K949" s="211">
        <f t="shared" ref="K949:O949" si="1772">K950</f>
        <v>0</v>
      </c>
      <c r="L949" s="211">
        <f t="shared" si="1772"/>
        <v>0</v>
      </c>
      <c r="M949" s="211">
        <f t="shared" si="1772"/>
        <v>355000</v>
      </c>
      <c r="N949" s="211">
        <f t="shared" si="1772"/>
        <v>0</v>
      </c>
      <c r="O949" s="211">
        <f t="shared" si="1772"/>
        <v>0</v>
      </c>
      <c r="P949" s="211">
        <f t="shared" si="1764"/>
        <v>355000</v>
      </c>
      <c r="Q949" s="211">
        <f t="shared" si="1765"/>
        <v>0</v>
      </c>
      <c r="R949" s="211">
        <f t="shared" si="1766"/>
        <v>0</v>
      </c>
      <c r="S949" s="211">
        <f t="shared" ref="S949:U950" si="1773">S950</f>
        <v>209000</v>
      </c>
      <c r="T949" s="211">
        <f t="shared" si="1773"/>
        <v>0</v>
      </c>
      <c r="U949" s="211">
        <f t="shared" si="1773"/>
        <v>0</v>
      </c>
      <c r="V949" s="211">
        <f t="shared" si="1752"/>
        <v>564000</v>
      </c>
      <c r="W949" s="211">
        <f t="shared" si="1753"/>
        <v>0</v>
      </c>
      <c r="X949" s="211">
        <f t="shared" si="1754"/>
        <v>0</v>
      </c>
      <c r="Y949" s="211">
        <f t="shared" ref="Y949:AA950" si="1774">Y950</f>
        <v>0</v>
      </c>
      <c r="Z949" s="211">
        <f t="shared" si="1774"/>
        <v>0</v>
      </c>
      <c r="AA949" s="211">
        <f t="shared" si="1774"/>
        <v>0</v>
      </c>
      <c r="AB949" s="211">
        <f t="shared" si="1683"/>
        <v>564000</v>
      </c>
      <c r="AC949" s="211">
        <f t="shared" si="1684"/>
        <v>0</v>
      </c>
      <c r="AD949" s="211">
        <f t="shared" si="1685"/>
        <v>0</v>
      </c>
    </row>
    <row r="950" spans="1:30" s="202" customFormat="1" ht="26.4" hidden="1">
      <c r="A950" s="218" t="s">
        <v>222</v>
      </c>
      <c r="B950" s="200" t="s">
        <v>303</v>
      </c>
      <c r="C950" s="200" t="s">
        <v>16</v>
      </c>
      <c r="D950" s="200" t="s">
        <v>27</v>
      </c>
      <c r="E950" s="200" t="s">
        <v>18</v>
      </c>
      <c r="F950" s="200" t="s">
        <v>68</v>
      </c>
      <c r="G950" s="200" t="s">
        <v>140</v>
      </c>
      <c r="H950" s="238" t="s">
        <v>267</v>
      </c>
      <c r="I950" s="210" t="s">
        <v>92</v>
      </c>
      <c r="J950" s="211">
        <f>J951</f>
        <v>0</v>
      </c>
      <c r="K950" s="211">
        <f t="shared" ref="K950:O950" si="1775">K951</f>
        <v>0</v>
      </c>
      <c r="L950" s="211">
        <f t="shared" si="1775"/>
        <v>0</v>
      </c>
      <c r="M950" s="211">
        <f t="shared" si="1775"/>
        <v>355000</v>
      </c>
      <c r="N950" s="211">
        <f t="shared" si="1775"/>
        <v>0</v>
      </c>
      <c r="O950" s="211">
        <f t="shared" si="1775"/>
        <v>0</v>
      </c>
      <c r="P950" s="211">
        <f t="shared" si="1764"/>
        <v>355000</v>
      </c>
      <c r="Q950" s="211">
        <f t="shared" si="1765"/>
        <v>0</v>
      </c>
      <c r="R950" s="211">
        <f t="shared" si="1766"/>
        <v>0</v>
      </c>
      <c r="S950" s="211">
        <f t="shared" si="1773"/>
        <v>209000</v>
      </c>
      <c r="T950" s="211">
        <f t="shared" si="1773"/>
        <v>0</v>
      </c>
      <c r="U950" s="211">
        <f t="shared" si="1773"/>
        <v>0</v>
      </c>
      <c r="V950" s="211">
        <f t="shared" si="1752"/>
        <v>564000</v>
      </c>
      <c r="W950" s="211">
        <f t="shared" si="1753"/>
        <v>0</v>
      </c>
      <c r="X950" s="211">
        <f t="shared" si="1754"/>
        <v>0</v>
      </c>
      <c r="Y950" s="211">
        <f t="shared" si="1774"/>
        <v>0</v>
      </c>
      <c r="Z950" s="211">
        <f t="shared" si="1774"/>
        <v>0</v>
      </c>
      <c r="AA950" s="211">
        <f t="shared" si="1774"/>
        <v>0</v>
      </c>
      <c r="AB950" s="211">
        <f t="shared" si="1683"/>
        <v>564000</v>
      </c>
      <c r="AC950" s="211">
        <f t="shared" si="1684"/>
        <v>0</v>
      </c>
      <c r="AD950" s="211">
        <f t="shared" si="1685"/>
        <v>0</v>
      </c>
    </row>
    <row r="951" spans="1:30" s="202" customFormat="1" ht="26.4" hidden="1">
      <c r="A951" s="212" t="s">
        <v>96</v>
      </c>
      <c r="B951" s="200" t="s">
        <v>303</v>
      </c>
      <c r="C951" s="200" t="s">
        <v>16</v>
      </c>
      <c r="D951" s="200" t="s">
        <v>27</v>
      </c>
      <c r="E951" s="200" t="s">
        <v>18</v>
      </c>
      <c r="F951" s="200" t="s">
        <v>68</v>
      </c>
      <c r="G951" s="200" t="s">
        <v>140</v>
      </c>
      <c r="H951" s="238" t="s">
        <v>267</v>
      </c>
      <c r="I951" s="210" t="s">
        <v>93</v>
      </c>
      <c r="J951" s="211"/>
      <c r="K951" s="211"/>
      <c r="L951" s="211"/>
      <c r="M951" s="333">
        <v>355000</v>
      </c>
      <c r="N951" s="211"/>
      <c r="O951" s="211"/>
      <c r="P951" s="211">
        <f t="shared" si="1764"/>
        <v>355000</v>
      </c>
      <c r="Q951" s="211">
        <f t="shared" si="1765"/>
        <v>0</v>
      </c>
      <c r="R951" s="211">
        <f t="shared" si="1766"/>
        <v>0</v>
      </c>
      <c r="S951" s="333">
        <v>209000</v>
      </c>
      <c r="T951" s="211"/>
      <c r="U951" s="211"/>
      <c r="V951" s="211">
        <f t="shared" si="1752"/>
        <v>564000</v>
      </c>
      <c r="W951" s="211">
        <f t="shared" si="1753"/>
        <v>0</v>
      </c>
      <c r="X951" s="211">
        <f t="shared" si="1754"/>
        <v>0</v>
      </c>
      <c r="Y951" s="211"/>
      <c r="Z951" s="211"/>
      <c r="AA951" s="211"/>
      <c r="AB951" s="211">
        <f t="shared" si="1683"/>
        <v>564000</v>
      </c>
      <c r="AC951" s="211">
        <f t="shared" si="1684"/>
        <v>0</v>
      </c>
      <c r="AD951" s="211">
        <f t="shared" si="1685"/>
        <v>0</v>
      </c>
    </row>
    <row r="952" spans="1:30" s="202" customFormat="1" hidden="1">
      <c r="A952" s="203" t="s">
        <v>59</v>
      </c>
      <c r="B952" s="204" t="s">
        <v>303</v>
      </c>
      <c r="C952" s="204" t="s">
        <v>16</v>
      </c>
      <c r="D952" s="204" t="s">
        <v>14</v>
      </c>
      <c r="E952" s="204"/>
      <c r="F952" s="204"/>
      <c r="G952" s="204"/>
      <c r="H952" s="200"/>
      <c r="I952" s="210"/>
      <c r="J952" s="207">
        <f>J953</f>
        <v>28798200</v>
      </c>
      <c r="K952" s="207">
        <f t="shared" ref="K952:O952" si="1776">K953</f>
        <v>29859800</v>
      </c>
      <c r="L952" s="207">
        <f t="shared" si="1776"/>
        <v>30832000</v>
      </c>
      <c r="M952" s="207">
        <f t="shared" si="1776"/>
        <v>0</v>
      </c>
      <c r="N952" s="207">
        <f t="shared" si="1776"/>
        <v>0</v>
      </c>
      <c r="O952" s="207">
        <f t="shared" si="1776"/>
        <v>0</v>
      </c>
      <c r="P952" s="207">
        <f t="shared" si="1764"/>
        <v>28798200</v>
      </c>
      <c r="Q952" s="207">
        <f t="shared" si="1765"/>
        <v>29859800</v>
      </c>
      <c r="R952" s="207">
        <f t="shared" si="1766"/>
        <v>30832000</v>
      </c>
      <c r="S952" s="207">
        <f t="shared" ref="S952:U955" si="1777">S953</f>
        <v>-4842337.41</v>
      </c>
      <c r="T952" s="207">
        <f t="shared" si="1777"/>
        <v>0</v>
      </c>
      <c r="U952" s="207">
        <f t="shared" si="1777"/>
        <v>0</v>
      </c>
      <c r="V952" s="207">
        <f t="shared" si="1752"/>
        <v>23955862.59</v>
      </c>
      <c r="W952" s="207">
        <f t="shared" si="1753"/>
        <v>29859800</v>
      </c>
      <c r="X952" s="207">
        <f t="shared" si="1754"/>
        <v>30832000</v>
      </c>
      <c r="Y952" s="207">
        <f t="shared" ref="Y952:AA955" si="1778">Y953</f>
        <v>-159260</v>
      </c>
      <c r="Z952" s="207">
        <f t="shared" si="1778"/>
        <v>0</v>
      </c>
      <c r="AA952" s="207">
        <f t="shared" si="1778"/>
        <v>0</v>
      </c>
      <c r="AB952" s="207">
        <f t="shared" si="1683"/>
        <v>23796602.59</v>
      </c>
      <c r="AC952" s="207">
        <f t="shared" si="1684"/>
        <v>29859800</v>
      </c>
      <c r="AD952" s="207">
        <f t="shared" si="1685"/>
        <v>30832000</v>
      </c>
    </row>
    <row r="953" spans="1:30" s="202" customFormat="1" hidden="1">
      <c r="A953" s="208" t="s">
        <v>82</v>
      </c>
      <c r="B953" s="200" t="s">
        <v>303</v>
      </c>
      <c r="C953" s="200" t="s">
        <v>16</v>
      </c>
      <c r="D953" s="200" t="s">
        <v>14</v>
      </c>
      <c r="E953" s="200" t="s">
        <v>80</v>
      </c>
      <c r="F953" s="200" t="s">
        <v>68</v>
      </c>
      <c r="G953" s="200" t="s">
        <v>140</v>
      </c>
      <c r="H953" s="200" t="s">
        <v>141</v>
      </c>
      <c r="I953" s="210"/>
      <c r="J953" s="211">
        <f>J954</f>
        <v>28798200</v>
      </c>
      <c r="K953" s="211">
        <f t="shared" ref="K953:O955" si="1779">K954</f>
        <v>29859800</v>
      </c>
      <c r="L953" s="211">
        <f t="shared" si="1779"/>
        <v>30832000</v>
      </c>
      <c r="M953" s="211">
        <f t="shared" si="1779"/>
        <v>0</v>
      </c>
      <c r="N953" s="211">
        <f t="shared" si="1779"/>
        <v>0</v>
      </c>
      <c r="O953" s="211">
        <f t="shared" si="1779"/>
        <v>0</v>
      </c>
      <c r="P953" s="211">
        <f t="shared" si="1764"/>
        <v>28798200</v>
      </c>
      <c r="Q953" s="211">
        <f t="shared" si="1765"/>
        <v>29859800</v>
      </c>
      <c r="R953" s="211">
        <f t="shared" si="1766"/>
        <v>30832000</v>
      </c>
      <c r="S953" s="211">
        <f t="shared" si="1777"/>
        <v>-4842337.41</v>
      </c>
      <c r="T953" s="211">
        <f t="shared" si="1777"/>
        <v>0</v>
      </c>
      <c r="U953" s="211">
        <f t="shared" si="1777"/>
        <v>0</v>
      </c>
      <c r="V953" s="211">
        <f t="shared" si="1752"/>
        <v>23955862.59</v>
      </c>
      <c r="W953" s="211">
        <f t="shared" si="1753"/>
        <v>29859800</v>
      </c>
      <c r="X953" s="211">
        <f t="shared" si="1754"/>
        <v>30832000</v>
      </c>
      <c r="Y953" s="211">
        <f t="shared" si="1778"/>
        <v>-159260</v>
      </c>
      <c r="Z953" s="211">
        <f t="shared" si="1778"/>
        <v>0</v>
      </c>
      <c r="AA953" s="211">
        <f t="shared" si="1778"/>
        <v>0</v>
      </c>
      <c r="AB953" s="211">
        <f t="shared" si="1683"/>
        <v>23796602.59</v>
      </c>
      <c r="AC953" s="211">
        <f t="shared" si="1684"/>
        <v>29859800</v>
      </c>
      <c r="AD953" s="211">
        <f t="shared" si="1685"/>
        <v>30832000</v>
      </c>
    </row>
    <row r="954" spans="1:30" s="202" customFormat="1" ht="39.6" hidden="1">
      <c r="A954" s="208" t="s">
        <v>270</v>
      </c>
      <c r="B954" s="200" t="s">
        <v>303</v>
      </c>
      <c r="C954" s="200" t="s">
        <v>16</v>
      </c>
      <c r="D954" s="200" t="s">
        <v>14</v>
      </c>
      <c r="E954" s="200" t="s">
        <v>80</v>
      </c>
      <c r="F954" s="200" t="s">
        <v>68</v>
      </c>
      <c r="G954" s="200" t="s">
        <v>140</v>
      </c>
      <c r="H954" s="200" t="s">
        <v>414</v>
      </c>
      <c r="I954" s="210"/>
      <c r="J954" s="211">
        <f>J955</f>
        <v>28798200</v>
      </c>
      <c r="K954" s="211">
        <f t="shared" si="1779"/>
        <v>29859800</v>
      </c>
      <c r="L954" s="211">
        <f t="shared" si="1779"/>
        <v>30832000</v>
      </c>
      <c r="M954" s="211">
        <f t="shared" si="1779"/>
        <v>0</v>
      </c>
      <c r="N954" s="211">
        <f t="shared" si="1779"/>
        <v>0</v>
      </c>
      <c r="O954" s="211">
        <f t="shared" si="1779"/>
        <v>0</v>
      </c>
      <c r="P954" s="211">
        <f t="shared" si="1764"/>
        <v>28798200</v>
      </c>
      <c r="Q954" s="211">
        <f t="shared" si="1765"/>
        <v>29859800</v>
      </c>
      <c r="R954" s="211">
        <f t="shared" si="1766"/>
        <v>30832000</v>
      </c>
      <c r="S954" s="211">
        <f t="shared" si="1777"/>
        <v>-4842337.41</v>
      </c>
      <c r="T954" s="211">
        <f t="shared" si="1777"/>
        <v>0</v>
      </c>
      <c r="U954" s="211">
        <f t="shared" si="1777"/>
        <v>0</v>
      </c>
      <c r="V954" s="211">
        <f t="shared" si="1752"/>
        <v>23955862.59</v>
      </c>
      <c r="W954" s="211">
        <f t="shared" si="1753"/>
        <v>29859800</v>
      </c>
      <c r="X954" s="211">
        <f t="shared" si="1754"/>
        <v>30832000</v>
      </c>
      <c r="Y954" s="211">
        <f t="shared" si="1778"/>
        <v>-159260</v>
      </c>
      <c r="Z954" s="211">
        <f t="shared" si="1778"/>
        <v>0</v>
      </c>
      <c r="AA954" s="211">
        <f t="shared" si="1778"/>
        <v>0</v>
      </c>
      <c r="AB954" s="211">
        <f t="shared" si="1683"/>
        <v>23796602.59</v>
      </c>
      <c r="AC954" s="211">
        <f t="shared" si="1684"/>
        <v>29859800</v>
      </c>
      <c r="AD954" s="211">
        <f t="shared" si="1685"/>
        <v>30832000</v>
      </c>
    </row>
    <row r="955" spans="1:30" s="202" customFormat="1" ht="26.4" hidden="1">
      <c r="A955" s="213" t="s">
        <v>222</v>
      </c>
      <c r="B955" s="200" t="s">
        <v>303</v>
      </c>
      <c r="C955" s="200" t="s">
        <v>16</v>
      </c>
      <c r="D955" s="200" t="s">
        <v>14</v>
      </c>
      <c r="E955" s="200" t="s">
        <v>80</v>
      </c>
      <c r="F955" s="200" t="s">
        <v>68</v>
      </c>
      <c r="G955" s="200" t="s">
        <v>140</v>
      </c>
      <c r="H955" s="200" t="s">
        <v>414</v>
      </c>
      <c r="I955" s="210" t="s">
        <v>92</v>
      </c>
      <c r="J955" s="211">
        <f>J956</f>
        <v>28798200</v>
      </c>
      <c r="K955" s="211">
        <f t="shared" si="1779"/>
        <v>29859800</v>
      </c>
      <c r="L955" s="211">
        <f t="shared" si="1779"/>
        <v>30832000</v>
      </c>
      <c r="M955" s="211">
        <f t="shared" si="1779"/>
        <v>0</v>
      </c>
      <c r="N955" s="211">
        <f t="shared" si="1779"/>
        <v>0</v>
      </c>
      <c r="O955" s="211">
        <f t="shared" si="1779"/>
        <v>0</v>
      </c>
      <c r="P955" s="211">
        <f t="shared" si="1764"/>
        <v>28798200</v>
      </c>
      <c r="Q955" s="211">
        <f t="shared" si="1765"/>
        <v>29859800</v>
      </c>
      <c r="R955" s="211">
        <f t="shared" si="1766"/>
        <v>30832000</v>
      </c>
      <c r="S955" s="211">
        <f t="shared" si="1777"/>
        <v>-4842337.41</v>
      </c>
      <c r="T955" s="211">
        <f t="shared" si="1777"/>
        <v>0</v>
      </c>
      <c r="U955" s="211">
        <f t="shared" si="1777"/>
        <v>0</v>
      </c>
      <c r="V955" s="211">
        <f t="shared" si="1752"/>
        <v>23955862.59</v>
      </c>
      <c r="W955" s="211">
        <f t="shared" si="1753"/>
        <v>29859800</v>
      </c>
      <c r="X955" s="211">
        <f t="shared" si="1754"/>
        <v>30832000</v>
      </c>
      <c r="Y955" s="211">
        <f t="shared" si="1778"/>
        <v>-159260</v>
      </c>
      <c r="Z955" s="211">
        <f t="shared" si="1778"/>
        <v>0</v>
      </c>
      <c r="AA955" s="211">
        <f t="shared" si="1778"/>
        <v>0</v>
      </c>
      <c r="AB955" s="211">
        <f t="shared" si="1683"/>
        <v>23796602.59</v>
      </c>
      <c r="AC955" s="211">
        <f t="shared" si="1684"/>
        <v>29859800</v>
      </c>
      <c r="AD955" s="211">
        <f t="shared" si="1685"/>
        <v>30832000</v>
      </c>
    </row>
    <row r="956" spans="1:30" s="202" customFormat="1" ht="26.4" hidden="1">
      <c r="A956" s="212" t="s">
        <v>96</v>
      </c>
      <c r="B956" s="200" t="s">
        <v>303</v>
      </c>
      <c r="C956" s="200" t="s">
        <v>16</v>
      </c>
      <c r="D956" s="200" t="s">
        <v>14</v>
      </c>
      <c r="E956" s="200" t="s">
        <v>80</v>
      </c>
      <c r="F956" s="200" t="s">
        <v>68</v>
      </c>
      <c r="G956" s="200" t="s">
        <v>140</v>
      </c>
      <c r="H956" s="200" t="s">
        <v>414</v>
      </c>
      <c r="I956" s="210" t="s">
        <v>93</v>
      </c>
      <c r="J956" s="211">
        <v>28798200</v>
      </c>
      <c r="K956" s="211">
        <v>29859800</v>
      </c>
      <c r="L956" s="211">
        <v>30832000</v>
      </c>
      <c r="M956" s="211"/>
      <c r="N956" s="211"/>
      <c r="O956" s="211"/>
      <c r="P956" s="211">
        <f t="shared" si="1764"/>
        <v>28798200</v>
      </c>
      <c r="Q956" s="211">
        <f t="shared" si="1765"/>
        <v>29859800</v>
      </c>
      <c r="R956" s="211">
        <f t="shared" si="1766"/>
        <v>30832000</v>
      </c>
      <c r="S956" s="211">
        <f>-10632795+159250+240000+70000+5321207.59</f>
        <v>-4842337.41</v>
      </c>
      <c r="T956" s="211"/>
      <c r="U956" s="211"/>
      <c r="V956" s="211">
        <f t="shared" si="1752"/>
        <v>23955862.59</v>
      </c>
      <c r="W956" s="211">
        <f t="shared" si="1753"/>
        <v>29859800</v>
      </c>
      <c r="X956" s="211">
        <f t="shared" si="1754"/>
        <v>30832000</v>
      </c>
      <c r="Y956" s="211">
        <v>-159260</v>
      </c>
      <c r="Z956" s="211"/>
      <c r="AA956" s="211"/>
      <c r="AB956" s="211">
        <f t="shared" si="1683"/>
        <v>23796602.59</v>
      </c>
      <c r="AC956" s="211">
        <f t="shared" si="1684"/>
        <v>29859800</v>
      </c>
      <c r="AD956" s="211">
        <f t="shared" si="1685"/>
        <v>30832000</v>
      </c>
    </row>
    <row r="957" spans="1:30" s="202" customFormat="1" hidden="1">
      <c r="A957" s="203" t="s">
        <v>37</v>
      </c>
      <c r="B957" s="205" t="s">
        <v>303</v>
      </c>
      <c r="C957" s="205" t="s">
        <v>16</v>
      </c>
      <c r="D957" s="205" t="s">
        <v>31</v>
      </c>
      <c r="E957" s="205"/>
      <c r="F957" s="205"/>
      <c r="G957" s="205"/>
      <c r="H957" s="200"/>
      <c r="I957" s="210"/>
      <c r="J957" s="207">
        <f>J958</f>
        <v>100000</v>
      </c>
      <c r="K957" s="207">
        <f t="shared" ref="K957:O957" si="1780">K958</f>
        <v>100000</v>
      </c>
      <c r="L957" s="207">
        <f t="shared" si="1780"/>
        <v>100000</v>
      </c>
      <c r="M957" s="207">
        <f t="shared" si="1780"/>
        <v>0</v>
      </c>
      <c r="N957" s="207">
        <f t="shared" si="1780"/>
        <v>0</v>
      </c>
      <c r="O957" s="207">
        <f t="shared" si="1780"/>
        <v>0</v>
      </c>
      <c r="P957" s="207">
        <f t="shared" si="1764"/>
        <v>100000</v>
      </c>
      <c r="Q957" s="207">
        <f t="shared" si="1765"/>
        <v>100000</v>
      </c>
      <c r="R957" s="207">
        <f t="shared" si="1766"/>
        <v>100000</v>
      </c>
      <c r="S957" s="207">
        <f t="shared" ref="S957:U957" si="1781">S958</f>
        <v>0</v>
      </c>
      <c r="T957" s="207">
        <f t="shared" si="1781"/>
        <v>0</v>
      </c>
      <c r="U957" s="207">
        <f t="shared" si="1781"/>
        <v>0</v>
      </c>
      <c r="V957" s="207">
        <f t="shared" si="1752"/>
        <v>100000</v>
      </c>
      <c r="W957" s="207">
        <f t="shared" si="1753"/>
        <v>100000</v>
      </c>
      <c r="X957" s="207">
        <f t="shared" si="1754"/>
        <v>100000</v>
      </c>
      <c r="Y957" s="207">
        <f t="shared" ref="Y957:AA957" si="1782">Y958</f>
        <v>0</v>
      </c>
      <c r="Z957" s="207">
        <f t="shared" si="1782"/>
        <v>0</v>
      </c>
      <c r="AA957" s="207">
        <f t="shared" si="1782"/>
        <v>0</v>
      </c>
      <c r="AB957" s="207">
        <f t="shared" si="1683"/>
        <v>100000</v>
      </c>
      <c r="AC957" s="207">
        <f t="shared" si="1684"/>
        <v>100000</v>
      </c>
      <c r="AD957" s="207">
        <f t="shared" si="1685"/>
        <v>100000</v>
      </c>
    </row>
    <row r="958" spans="1:30" s="202" customFormat="1" ht="39.6" hidden="1">
      <c r="A958" s="280" t="s">
        <v>353</v>
      </c>
      <c r="B958" s="200" t="s">
        <v>303</v>
      </c>
      <c r="C958" s="200" t="s">
        <v>16</v>
      </c>
      <c r="D958" s="200" t="s">
        <v>31</v>
      </c>
      <c r="E958" s="200" t="s">
        <v>13</v>
      </c>
      <c r="F958" s="200" t="s">
        <v>68</v>
      </c>
      <c r="G958" s="200" t="s">
        <v>140</v>
      </c>
      <c r="H958" s="200" t="s">
        <v>141</v>
      </c>
      <c r="I958" s="210"/>
      <c r="J958" s="211">
        <f>+J959</f>
        <v>100000</v>
      </c>
      <c r="K958" s="211">
        <f t="shared" ref="K958:O958" si="1783">+K959</f>
        <v>100000</v>
      </c>
      <c r="L958" s="211">
        <f t="shared" si="1783"/>
        <v>100000</v>
      </c>
      <c r="M958" s="211">
        <f t="shared" si="1783"/>
        <v>0</v>
      </c>
      <c r="N958" s="211">
        <f t="shared" si="1783"/>
        <v>0</v>
      </c>
      <c r="O958" s="211">
        <f t="shared" si="1783"/>
        <v>0</v>
      </c>
      <c r="P958" s="211">
        <f t="shared" si="1764"/>
        <v>100000</v>
      </c>
      <c r="Q958" s="211">
        <f t="shared" si="1765"/>
        <v>100000</v>
      </c>
      <c r="R958" s="211">
        <f t="shared" si="1766"/>
        <v>100000</v>
      </c>
      <c r="S958" s="211">
        <f t="shared" ref="S958:U958" si="1784">+S959</f>
        <v>0</v>
      </c>
      <c r="T958" s="211">
        <f t="shared" si="1784"/>
        <v>0</v>
      </c>
      <c r="U958" s="211">
        <f t="shared" si="1784"/>
        <v>0</v>
      </c>
      <c r="V958" s="211">
        <f t="shared" si="1752"/>
        <v>100000</v>
      </c>
      <c r="W958" s="211">
        <f t="shared" si="1753"/>
        <v>100000</v>
      </c>
      <c r="X958" s="211">
        <f t="shared" si="1754"/>
        <v>100000</v>
      </c>
      <c r="Y958" s="211">
        <f t="shared" ref="Y958:AA958" si="1785">+Y959</f>
        <v>0</v>
      </c>
      <c r="Z958" s="211">
        <f t="shared" si="1785"/>
        <v>0</v>
      </c>
      <c r="AA958" s="211">
        <f t="shared" si="1785"/>
        <v>0</v>
      </c>
      <c r="AB958" s="211">
        <f t="shared" si="1683"/>
        <v>100000</v>
      </c>
      <c r="AC958" s="211">
        <f t="shared" si="1684"/>
        <v>100000</v>
      </c>
      <c r="AD958" s="211">
        <f t="shared" si="1685"/>
        <v>100000</v>
      </c>
    </row>
    <row r="959" spans="1:30" s="202" customFormat="1" hidden="1">
      <c r="A959" s="239" t="s">
        <v>202</v>
      </c>
      <c r="B959" s="200" t="s">
        <v>303</v>
      </c>
      <c r="C959" s="200" t="s">
        <v>16</v>
      </c>
      <c r="D959" s="200" t="s">
        <v>31</v>
      </c>
      <c r="E959" s="200" t="s">
        <v>13</v>
      </c>
      <c r="F959" s="200" t="s">
        <v>68</v>
      </c>
      <c r="G959" s="200" t="s">
        <v>140</v>
      </c>
      <c r="H959" s="200" t="s">
        <v>201</v>
      </c>
      <c r="I959" s="210"/>
      <c r="J959" s="211">
        <f>J960</f>
        <v>100000</v>
      </c>
      <c r="K959" s="211">
        <f t="shared" ref="K959:O960" si="1786">K960</f>
        <v>100000</v>
      </c>
      <c r="L959" s="211">
        <f t="shared" si="1786"/>
        <v>100000</v>
      </c>
      <c r="M959" s="211">
        <f t="shared" si="1786"/>
        <v>0</v>
      </c>
      <c r="N959" s="211">
        <f t="shared" si="1786"/>
        <v>0</v>
      </c>
      <c r="O959" s="211">
        <f t="shared" si="1786"/>
        <v>0</v>
      </c>
      <c r="P959" s="211">
        <f t="shared" si="1764"/>
        <v>100000</v>
      </c>
      <c r="Q959" s="211">
        <f t="shared" si="1765"/>
        <v>100000</v>
      </c>
      <c r="R959" s="211">
        <f t="shared" si="1766"/>
        <v>100000</v>
      </c>
      <c r="S959" s="211">
        <f t="shared" ref="S959:U960" si="1787">S960</f>
        <v>0</v>
      </c>
      <c r="T959" s="211">
        <f t="shared" si="1787"/>
        <v>0</v>
      </c>
      <c r="U959" s="211">
        <f t="shared" si="1787"/>
        <v>0</v>
      </c>
      <c r="V959" s="211">
        <f t="shared" si="1752"/>
        <v>100000</v>
      </c>
      <c r="W959" s="211">
        <f t="shared" si="1753"/>
        <v>100000</v>
      </c>
      <c r="X959" s="211">
        <f t="shared" si="1754"/>
        <v>100000</v>
      </c>
      <c r="Y959" s="211">
        <f t="shared" ref="Y959:AA960" si="1788">Y960</f>
        <v>0</v>
      </c>
      <c r="Z959" s="211">
        <f t="shared" si="1788"/>
        <v>0</v>
      </c>
      <c r="AA959" s="211">
        <f t="shared" si="1788"/>
        <v>0</v>
      </c>
      <c r="AB959" s="211">
        <f t="shared" si="1683"/>
        <v>100000</v>
      </c>
      <c r="AC959" s="211">
        <f t="shared" si="1684"/>
        <v>100000</v>
      </c>
      <c r="AD959" s="211">
        <f t="shared" si="1685"/>
        <v>100000</v>
      </c>
    </row>
    <row r="960" spans="1:30" s="202" customFormat="1" hidden="1">
      <c r="A960" s="208" t="s">
        <v>78</v>
      </c>
      <c r="B960" s="200" t="s">
        <v>303</v>
      </c>
      <c r="C960" s="200" t="s">
        <v>16</v>
      </c>
      <c r="D960" s="200" t="s">
        <v>31</v>
      </c>
      <c r="E960" s="200" t="s">
        <v>13</v>
      </c>
      <c r="F960" s="200" t="s">
        <v>68</v>
      </c>
      <c r="G960" s="200" t="s">
        <v>140</v>
      </c>
      <c r="H960" s="200" t="s">
        <v>201</v>
      </c>
      <c r="I960" s="210" t="s">
        <v>75</v>
      </c>
      <c r="J960" s="211">
        <f>J961</f>
        <v>100000</v>
      </c>
      <c r="K960" s="211">
        <f t="shared" si="1786"/>
        <v>100000</v>
      </c>
      <c r="L960" s="211">
        <f t="shared" si="1786"/>
        <v>100000</v>
      </c>
      <c r="M960" s="211">
        <f t="shared" si="1786"/>
        <v>0</v>
      </c>
      <c r="N960" s="211">
        <f t="shared" si="1786"/>
        <v>0</v>
      </c>
      <c r="O960" s="211">
        <f t="shared" si="1786"/>
        <v>0</v>
      </c>
      <c r="P960" s="211">
        <f t="shared" si="1764"/>
        <v>100000</v>
      </c>
      <c r="Q960" s="211">
        <f t="shared" si="1765"/>
        <v>100000</v>
      </c>
      <c r="R960" s="211">
        <f t="shared" si="1766"/>
        <v>100000</v>
      </c>
      <c r="S960" s="211">
        <f t="shared" si="1787"/>
        <v>0</v>
      </c>
      <c r="T960" s="211">
        <f t="shared" si="1787"/>
        <v>0</v>
      </c>
      <c r="U960" s="211">
        <f t="shared" si="1787"/>
        <v>0</v>
      </c>
      <c r="V960" s="211">
        <f t="shared" si="1752"/>
        <v>100000</v>
      </c>
      <c r="W960" s="211">
        <f t="shared" si="1753"/>
        <v>100000</v>
      </c>
      <c r="X960" s="211">
        <f t="shared" si="1754"/>
        <v>100000</v>
      </c>
      <c r="Y960" s="211">
        <f t="shared" si="1788"/>
        <v>0</v>
      </c>
      <c r="Z960" s="211">
        <f t="shared" si="1788"/>
        <v>0</v>
      </c>
      <c r="AA960" s="211">
        <f t="shared" si="1788"/>
        <v>0</v>
      </c>
      <c r="AB960" s="211">
        <f t="shared" si="1683"/>
        <v>100000</v>
      </c>
      <c r="AC960" s="211">
        <f t="shared" si="1684"/>
        <v>100000</v>
      </c>
      <c r="AD960" s="211">
        <f t="shared" si="1685"/>
        <v>100000</v>
      </c>
    </row>
    <row r="961" spans="1:30" s="202" customFormat="1" ht="26.4" hidden="1">
      <c r="A961" s="239" t="s">
        <v>79</v>
      </c>
      <c r="B961" s="200" t="s">
        <v>303</v>
      </c>
      <c r="C961" s="200" t="s">
        <v>16</v>
      </c>
      <c r="D961" s="200" t="s">
        <v>31</v>
      </c>
      <c r="E961" s="200" t="s">
        <v>13</v>
      </c>
      <c r="F961" s="200" t="s">
        <v>68</v>
      </c>
      <c r="G961" s="200" t="s">
        <v>140</v>
      </c>
      <c r="H961" s="200" t="s">
        <v>201</v>
      </c>
      <c r="I961" s="210" t="s">
        <v>76</v>
      </c>
      <c r="J961" s="211">
        <v>100000</v>
      </c>
      <c r="K961" s="211">
        <v>100000</v>
      </c>
      <c r="L961" s="211">
        <v>100000</v>
      </c>
      <c r="M961" s="211"/>
      <c r="N961" s="211"/>
      <c r="O961" s="211"/>
      <c r="P961" s="211">
        <f t="shared" si="1764"/>
        <v>100000</v>
      </c>
      <c r="Q961" s="211">
        <f t="shared" si="1765"/>
        <v>100000</v>
      </c>
      <c r="R961" s="211">
        <f t="shared" si="1766"/>
        <v>100000</v>
      </c>
      <c r="S961" s="211"/>
      <c r="T961" s="211"/>
      <c r="U961" s="211"/>
      <c r="V961" s="211">
        <f t="shared" si="1752"/>
        <v>100000</v>
      </c>
      <c r="W961" s="211">
        <f t="shared" si="1753"/>
        <v>100000</v>
      </c>
      <c r="X961" s="211">
        <f t="shared" si="1754"/>
        <v>100000</v>
      </c>
      <c r="Y961" s="211"/>
      <c r="Z961" s="211"/>
      <c r="AA961" s="211"/>
      <c r="AB961" s="211">
        <f t="shared" si="1683"/>
        <v>100000</v>
      </c>
      <c r="AC961" s="211">
        <f t="shared" si="1684"/>
        <v>100000</v>
      </c>
      <c r="AD961" s="211">
        <f t="shared" si="1685"/>
        <v>100000</v>
      </c>
    </row>
    <row r="962" spans="1:30" s="202" customFormat="1" ht="15.6" hidden="1">
      <c r="A962" s="242" t="s">
        <v>45</v>
      </c>
      <c r="B962" s="243" t="s">
        <v>303</v>
      </c>
      <c r="C962" s="243" t="s">
        <v>18</v>
      </c>
      <c r="D962" s="243"/>
      <c r="E962" s="243"/>
      <c r="F962" s="243"/>
      <c r="G962" s="243"/>
      <c r="H962" s="243"/>
      <c r="I962" s="244"/>
      <c r="J962" s="201">
        <f t="shared" ref="J962:O962" si="1789">+J969+J992</f>
        <v>10293000</v>
      </c>
      <c r="K962" s="201">
        <f t="shared" si="1789"/>
        <v>59974618.719999999</v>
      </c>
      <c r="L962" s="201">
        <f t="shared" si="1789"/>
        <v>7825108.0099999998</v>
      </c>
      <c r="M962" s="201">
        <f t="shared" si="1789"/>
        <v>59232246.5</v>
      </c>
      <c r="N962" s="201">
        <f t="shared" si="1789"/>
        <v>6940007</v>
      </c>
      <c r="O962" s="201">
        <f t="shared" si="1789"/>
        <v>0</v>
      </c>
      <c r="P962" s="201">
        <f t="shared" si="1764"/>
        <v>69525246.5</v>
      </c>
      <c r="Q962" s="201">
        <f t="shared" si="1765"/>
        <v>66914625.719999999</v>
      </c>
      <c r="R962" s="201">
        <f t="shared" si="1766"/>
        <v>7825108.0099999998</v>
      </c>
      <c r="S962" s="201">
        <f>+S969+S992</f>
        <v>15843.98</v>
      </c>
      <c r="T962" s="201">
        <f>+T969+T992</f>
        <v>0</v>
      </c>
      <c r="U962" s="201">
        <f>+U969+U992</f>
        <v>0</v>
      </c>
      <c r="V962" s="201">
        <f t="shared" si="1752"/>
        <v>69541090.480000004</v>
      </c>
      <c r="W962" s="201">
        <f t="shared" si="1753"/>
        <v>66914625.719999999</v>
      </c>
      <c r="X962" s="201">
        <f t="shared" si="1754"/>
        <v>7825108.0099999998</v>
      </c>
      <c r="Y962" s="201">
        <f>+Y969+Y992+Y1031+Y963</f>
        <v>80260361.060000002</v>
      </c>
      <c r="Z962" s="201">
        <f>+Z969+Z992+Z1031+Z963</f>
        <v>960882.32</v>
      </c>
      <c r="AA962" s="201">
        <f>+AA969+AA992+AA1031+AA963</f>
        <v>922578.43</v>
      </c>
      <c r="AB962" s="201">
        <f t="shared" si="1683"/>
        <v>149801451.54000002</v>
      </c>
      <c r="AC962" s="201">
        <f t="shared" si="1684"/>
        <v>67875508.039999992</v>
      </c>
      <c r="AD962" s="201">
        <f t="shared" si="1685"/>
        <v>8747686.4399999995</v>
      </c>
    </row>
    <row r="963" spans="1:30" s="227" customFormat="1" hidden="1">
      <c r="A963" s="247" t="s">
        <v>60</v>
      </c>
      <c r="B963" s="204" t="s">
        <v>303</v>
      </c>
      <c r="C963" s="204" t="s">
        <v>18</v>
      </c>
      <c r="D963" s="204" t="s">
        <v>20</v>
      </c>
      <c r="E963" s="204"/>
      <c r="F963" s="204"/>
      <c r="G963" s="204"/>
      <c r="H963" s="204"/>
      <c r="I963" s="215"/>
      <c r="J963" s="207"/>
      <c r="K963" s="207"/>
      <c r="L963" s="207"/>
      <c r="M963" s="207"/>
      <c r="N963" s="207"/>
      <c r="O963" s="207"/>
      <c r="P963" s="207"/>
      <c r="Q963" s="207"/>
      <c r="R963" s="207"/>
      <c r="S963" s="207"/>
      <c r="T963" s="207"/>
      <c r="U963" s="207"/>
      <c r="V963" s="207"/>
      <c r="W963" s="207"/>
      <c r="X963" s="207"/>
      <c r="Y963" s="207">
        <f>Y964</f>
        <v>1200000</v>
      </c>
      <c r="Z963" s="207">
        <f t="shared" ref="Z963:AA967" si="1790">Z964</f>
        <v>0</v>
      </c>
      <c r="AA963" s="207">
        <f t="shared" si="1790"/>
        <v>0</v>
      </c>
      <c r="AB963" s="207">
        <f t="shared" ref="AB963:AB968" si="1791">V963+Y963</f>
        <v>1200000</v>
      </c>
      <c r="AC963" s="207">
        <f t="shared" ref="AC963:AC968" si="1792">W963+Z963</f>
        <v>0</v>
      </c>
      <c r="AD963" s="207">
        <f t="shared" ref="AD963:AD968" si="1793">X963+AA963</f>
        <v>0</v>
      </c>
    </row>
    <row r="964" spans="1:30" s="202" customFormat="1" ht="39.6" hidden="1">
      <c r="A964" s="319" t="s">
        <v>351</v>
      </c>
      <c r="B964" s="200" t="s">
        <v>303</v>
      </c>
      <c r="C964" s="200" t="s">
        <v>18</v>
      </c>
      <c r="D964" s="200" t="s">
        <v>20</v>
      </c>
      <c r="E964" s="200" t="s">
        <v>27</v>
      </c>
      <c r="F964" s="200" t="s">
        <v>68</v>
      </c>
      <c r="G964" s="200" t="s">
        <v>140</v>
      </c>
      <c r="H964" s="200" t="s">
        <v>141</v>
      </c>
      <c r="I964" s="210"/>
      <c r="J964" s="211"/>
      <c r="K964" s="211"/>
      <c r="L964" s="211"/>
      <c r="M964" s="211"/>
      <c r="N964" s="211"/>
      <c r="O964" s="211"/>
      <c r="P964" s="211"/>
      <c r="Q964" s="211"/>
      <c r="R964" s="211"/>
      <c r="S964" s="211"/>
      <c r="T964" s="211"/>
      <c r="U964" s="211"/>
      <c r="V964" s="211"/>
      <c r="W964" s="211"/>
      <c r="X964" s="211"/>
      <c r="Y964" s="211">
        <f>Y965</f>
        <v>1200000</v>
      </c>
      <c r="Z964" s="211">
        <f t="shared" si="1790"/>
        <v>0</v>
      </c>
      <c r="AA964" s="211">
        <f t="shared" si="1790"/>
        <v>0</v>
      </c>
      <c r="AB964" s="211">
        <f t="shared" si="1791"/>
        <v>1200000</v>
      </c>
      <c r="AC964" s="211">
        <f t="shared" si="1792"/>
        <v>0</v>
      </c>
      <c r="AD964" s="211">
        <f t="shared" si="1793"/>
        <v>0</v>
      </c>
    </row>
    <row r="965" spans="1:30" s="202" customFormat="1" hidden="1">
      <c r="A965" s="257" t="s">
        <v>495</v>
      </c>
      <c r="B965" s="200" t="s">
        <v>303</v>
      </c>
      <c r="C965" s="200" t="s">
        <v>18</v>
      </c>
      <c r="D965" s="200" t="s">
        <v>20</v>
      </c>
      <c r="E965" s="200" t="s">
        <v>27</v>
      </c>
      <c r="F965" s="200" t="s">
        <v>120</v>
      </c>
      <c r="G965" s="200" t="s">
        <v>140</v>
      </c>
      <c r="H965" s="200" t="s">
        <v>141</v>
      </c>
      <c r="I965" s="210"/>
      <c r="J965" s="211"/>
      <c r="K965" s="211"/>
      <c r="L965" s="211"/>
      <c r="M965" s="211"/>
      <c r="N965" s="211"/>
      <c r="O965" s="211"/>
      <c r="P965" s="211"/>
      <c r="Q965" s="211"/>
      <c r="R965" s="211"/>
      <c r="S965" s="211"/>
      <c r="T965" s="211"/>
      <c r="U965" s="211"/>
      <c r="V965" s="211"/>
      <c r="W965" s="211"/>
      <c r="X965" s="211"/>
      <c r="Y965" s="211">
        <f>Y966</f>
        <v>1200000</v>
      </c>
      <c r="Z965" s="211">
        <f t="shared" si="1790"/>
        <v>0</v>
      </c>
      <c r="AA965" s="211">
        <f t="shared" si="1790"/>
        <v>0</v>
      </c>
      <c r="AB965" s="211">
        <f t="shared" si="1791"/>
        <v>1200000</v>
      </c>
      <c r="AC965" s="211">
        <f t="shared" si="1792"/>
        <v>0</v>
      </c>
      <c r="AD965" s="211">
        <f t="shared" si="1793"/>
        <v>0</v>
      </c>
    </row>
    <row r="966" spans="1:30" s="202" customFormat="1" hidden="1">
      <c r="A966" s="257" t="s">
        <v>494</v>
      </c>
      <c r="B966" s="200" t="s">
        <v>303</v>
      </c>
      <c r="C966" s="200" t="s">
        <v>18</v>
      </c>
      <c r="D966" s="200" t="s">
        <v>20</v>
      </c>
      <c r="E966" s="200" t="s">
        <v>27</v>
      </c>
      <c r="F966" s="200" t="s">
        <v>120</v>
      </c>
      <c r="G966" s="200" t="s">
        <v>140</v>
      </c>
      <c r="H966" s="200" t="s">
        <v>493</v>
      </c>
      <c r="I966" s="210"/>
      <c r="J966" s="211"/>
      <c r="K966" s="211"/>
      <c r="L966" s="211"/>
      <c r="M966" s="211"/>
      <c r="N966" s="211"/>
      <c r="O966" s="211"/>
      <c r="P966" s="211"/>
      <c r="Q966" s="211"/>
      <c r="R966" s="211"/>
      <c r="S966" s="211"/>
      <c r="T966" s="211"/>
      <c r="U966" s="211"/>
      <c r="V966" s="211"/>
      <c r="W966" s="211"/>
      <c r="X966" s="211"/>
      <c r="Y966" s="211">
        <f>Y967</f>
        <v>1200000</v>
      </c>
      <c r="Z966" s="211">
        <f t="shared" si="1790"/>
        <v>0</v>
      </c>
      <c r="AA966" s="211">
        <f t="shared" si="1790"/>
        <v>0</v>
      </c>
      <c r="AB966" s="211">
        <f t="shared" si="1791"/>
        <v>1200000</v>
      </c>
      <c r="AC966" s="211">
        <f t="shared" si="1792"/>
        <v>0</v>
      </c>
      <c r="AD966" s="211">
        <f t="shared" si="1793"/>
        <v>0</v>
      </c>
    </row>
    <row r="967" spans="1:30" s="202" customFormat="1" ht="26.4" hidden="1">
      <c r="A967" s="292" t="s">
        <v>222</v>
      </c>
      <c r="B967" s="200" t="s">
        <v>303</v>
      </c>
      <c r="C967" s="200" t="s">
        <v>18</v>
      </c>
      <c r="D967" s="200" t="s">
        <v>20</v>
      </c>
      <c r="E967" s="200" t="s">
        <v>27</v>
      </c>
      <c r="F967" s="200" t="s">
        <v>120</v>
      </c>
      <c r="G967" s="200" t="s">
        <v>140</v>
      </c>
      <c r="H967" s="200" t="s">
        <v>493</v>
      </c>
      <c r="I967" s="210" t="s">
        <v>92</v>
      </c>
      <c r="J967" s="211"/>
      <c r="K967" s="211"/>
      <c r="L967" s="211"/>
      <c r="M967" s="211"/>
      <c r="N967" s="211"/>
      <c r="O967" s="211"/>
      <c r="P967" s="211"/>
      <c r="Q967" s="211"/>
      <c r="R967" s="211"/>
      <c r="S967" s="211"/>
      <c r="T967" s="211"/>
      <c r="U967" s="211"/>
      <c r="V967" s="211"/>
      <c r="W967" s="211"/>
      <c r="X967" s="211"/>
      <c r="Y967" s="211">
        <f>Y968</f>
        <v>1200000</v>
      </c>
      <c r="Z967" s="211">
        <f t="shared" si="1790"/>
        <v>0</v>
      </c>
      <c r="AA967" s="211">
        <f t="shared" si="1790"/>
        <v>0</v>
      </c>
      <c r="AB967" s="211">
        <f t="shared" si="1791"/>
        <v>1200000</v>
      </c>
      <c r="AC967" s="211">
        <f t="shared" si="1792"/>
        <v>0</v>
      </c>
      <c r="AD967" s="211">
        <f t="shared" si="1793"/>
        <v>0</v>
      </c>
    </row>
    <row r="968" spans="1:30" s="202" customFormat="1" ht="26.4" hidden="1">
      <c r="A968" s="257" t="s">
        <v>96</v>
      </c>
      <c r="B968" s="200" t="s">
        <v>303</v>
      </c>
      <c r="C968" s="200" t="s">
        <v>18</v>
      </c>
      <c r="D968" s="200" t="s">
        <v>20</v>
      </c>
      <c r="E968" s="200" t="s">
        <v>27</v>
      </c>
      <c r="F968" s="200" t="s">
        <v>120</v>
      </c>
      <c r="G968" s="200" t="s">
        <v>140</v>
      </c>
      <c r="H968" s="200" t="s">
        <v>493</v>
      </c>
      <c r="I968" s="210" t="s">
        <v>93</v>
      </c>
      <c r="J968" s="211"/>
      <c r="K968" s="211"/>
      <c r="L968" s="211"/>
      <c r="M968" s="211"/>
      <c r="N968" s="211"/>
      <c r="O968" s="211"/>
      <c r="P968" s="211"/>
      <c r="Q968" s="211"/>
      <c r="R968" s="211"/>
      <c r="S968" s="211"/>
      <c r="T968" s="211"/>
      <c r="U968" s="211"/>
      <c r="V968" s="211"/>
      <c r="W968" s="211"/>
      <c r="X968" s="211"/>
      <c r="Y968" s="333">
        <v>1200000</v>
      </c>
      <c r="Z968" s="211"/>
      <c r="AA968" s="211"/>
      <c r="AB968" s="211">
        <f t="shared" si="1791"/>
        <v>1200000</v>
      </c>
      <c r="AC968" s="211">
        <f t="shared" si="1792"/>
        <v>0</v>
      </c>
      <c r="AD968" s="211">
        <f t="shared" si="1793"/>
        <v>0</v>
      </c>
    </row>
    <row r="969" spans="1:30" s="202" customFormat="1" hidden="1">
      <c r="A969" s="247" t="s">
        <v>46</v>
      </c>
      <c r="B969" s="205" t="s">
        <v>303</v>
      </c>
      <c r="C969" s="205" t="s">
        <v>18</v>
      </c>
      <c r="D969" s="205" t="s">
        <v>17</v>
      </c>
      <c r="E969" s="205"/>
      <c r="F969" s="205"/>
      <c r="G969" s="205"/>
      <c r="H969" s="205"/>
      <c r="I969" s="206"/>
      <c r="J969" s="207">
        <f t="shared" ref="J969:O969" si="1794">+J985+J970</f>
        <v>6820000</v>
      </c>
      <c r="K969" s="207">
        <f t="shared" si="1794"/>
        <v>59251618.719999999</v>
      </c>
      <c r="L969" s="207">
        <f t="shared" si="1794"/>
        <v>7102108.0099999998</v>
      </c>
      <c r="M969" s="207">
        <f t="shared" si="1794"/>
        <v>59232246.5</v>
      </c>
      <c r="N969" s="207">
        <f t="shared" si="1794"/>
        <v>6940007</v>
      </c>
      <c r="O969" s="207">
        <f t="shared" si="1794"/>
        <v>0</v>
      </c>
      <c r="P969" s="207">
        <f t="shared" si="1764"/>
        <v>66052246.5</v>
      </c>
      <c r="Q969" s="207">
        <f t="shared" si="1765"/>
        <v>66191625.719999999</v>
      </c>
      <c r="R969" s="207">
        <f t="shared" si="1766"/>
        <v>7102108.0099999998</v>
      </c>
      <c r="S969" s="207">
        <f>+S985+S970</f>
        <v>0</v>
      </c>
      <c r="T969" s="207">
        <f>+T985+T970</f>
        <v>0</v>
      </c>
      <c r="U969" s="207">
        <f>+U985+U970</f>
        <v>0</v>
      </c>
      <c r="V969" s="207">
        <f t="shared" ref="V969:X976" si="1795">P969+S969</f>
        <v>66052246.5</v>
      </c>
      <c r="W969" s="207">
        <f t="shared" si="1795"/>
        <v>66191625.719999999</v>
      </c>
      <c r="X969" s="207">
        <f t="shared" si="1795"/>
        <v>7102108.0099999998</v>
      </c>
      <c r="Y969" s="207">
        <f>+Y985+Y970+Y977+Y981</f>
        <v>1954870</v>
      </c>
      <c r="Z969" s="207">
        <f t="shared" ref="Z969:AA969" si="1796">+Z985+Z970+Z977+Z981</f>
        <v>0</v>
      </c>
      <c r="AA969" s="207">
        <f t="shared" si="1796"/>
        <v>0</v>
      </c>
      <c r="AB969" s="207">
        <f t="shared" si="1683"/>
        <v>68007116.5</v>
      </c>
      <c r="AC969" s="207">
        <f t="shared" si="1684"/>
        <v>66191625.719999999</v>
      </c>
      <c r="AD969" s="207">
        <f t="shared" si="1685"/>
        <v>7102108.0099999998</v>
      </c>
    </row>
    <row r="970" spans="1:30" s="202" customFormat="1" ht="26.4" hidden="1">
      <c r="A970" s="257" t="s">
        <v>349</v>
      </c>
      <c r="B970" s="200" t="s">
        <v>303</v>
      </c>
      <c r="C970" s="200" t="s">
        <v>18</v>
      </c>
      <c r="D970" s="200" t="s">
        <v>17</v>
      </c>
      <c r="E970" s="200" t="s">
        <v>3</v>
      </c>
      <c r="F970" s="200" t="s">
        <v>68</v>
      </c>
      <c r="G970" s="200" t="s">
        <v>140</v>
      </c>
      <c r="H970" s="200" t="s">
        <v>141</v>
      </c>
      <c r="I970" s="210"/>
      <c r="J970" s="211">
        <f>J974</f>
        <v>0</v>
      </c>
      <c r="K970" s="211">
        <f t="shared" ref="K970:L970" si="1797">K974</f>
        <v>52292330</v>
      </c>
      <c r="L970" s="211">
        <f t="shared" si="1797"/>
        <v>0</v>
      </c>
      <c r="M970" s="211">
        <f>M974+M971</f>
        <v>59232246.5</v>
      </c>
      <c r="N970" s="211">
        <f>N974+N971</f>
        <v>6940007</v>
      </c>
      <c r="O970" s="211">
        <f>O974+O971</f>
        <v>0</v>
      </c>
      <c r="P970" s="211">
        <f t="shared" si="1764"/>
        <v>59232246.5</v>
      </c>
      <c r="Q970" s="211">
        <f t="shared" si="1765"/>
        <v>59232337</v>
      </c>
      <c r="R970" s="211">
        <f t="shared" si="1766"/>
        <v>0</v>
      </c>
      <c r="S970" s="211">
        <f>S974+S971</f>
        <v>0</v>
      </c>
      <c r="T970" s="211">
        <f>T974+T971</f>
        <v>0</v>
      </c>
      <c r="U970" s="211">
        <f>U974+U971</f>
        <v>0</v>
      </c>
      <c r="V970" s="211">
        <f t="shared" si="1795"/>
        <v>59232246.5</v>
      </c>
      <c r="W970" s="211">
        <f t="shared" si="1795"/>
        <v>59232337</v>
      </c>
      <c r="X970" s="211">
        <f t="shared" si="1795"/>
        <v>0</v>
      </c>
      <c r="Y970" s="211">
        <f>Y974+Y971</f>
        <v>0</v>
      </c>
      <c r="Z970" s="211">
        <f>Z974+Z971</f>
        <v>0</v>
      </c>
      <c r="AA970" s="211">
        <f>AA974+AA971</f>
        <v>0</v>
      </c>
      <c r="AB970" s="211">
        <f t="shared" si="1683"/>
        <v>59232246.5</v>
      </c>
      <c r="AC970" s="211">
        <f t="shared" si="1684"/>
        <v>59232337</v>
      </c>
      <c r="AD970" s="211">
        <f t="shared" si="1685"/>
        <v>0</v>
      </c>
    </row>
    <row r="971" spans="1:30" s="202" customFormat="1" hidden="1">
      <c r="A971" s="257" t="s">
        <v>421</v>
      </c>
      <c r="B971" s="200" t="s">
        <v>303</v>
      </c>
      <c r="C971" s="200" t="s">
        <v>18</v>
      </c>
      <c r="D971" s="200" t="s">
        <v>17</v>
      </c>
      <c r="E971" s="200" t="s">
        <v>3</v>
      </c>
      <c r="F971" s="200" t="s">
        <v>68</v>
      </c>
      <c r="G971" s="200" t="s">
        <v>140</v>
      </c>
      <c r="H971" s="200" t="s">
        <v>212</v>
      </c>
      <c r="I971" s="210"/>
      <c r="J971" s="211"/>
      <c r="K971" s="211"/>
      <c r="L971" s="211"/>
      <c r="M971" s="211">
        <f>M972</f>
        <v>7000000</v>
      </c>
      <c r="N971" s="211">
        <f>N972</f>
        <v>6999990</v>
      </c>
      <c r="O971" s="211">
        <f>O972</f>
        <v>0</v>
      </c>
      <c r="P971" s="211">
        <f t="shared" si="1764"/>
        <v>7000000</v>
      </c>
      <c r="Q971" s="211">
        <f t="shared" ref="Q971:Q973" si="1798">K971+N971</f>
        <v>6999990</v>
      </c>
      <c r="R971" s="211">
        <f t="shared" ref="R971:R973" si="1799">L971+O971</f>
        <v>0</v>
      </c>
      <c r="S971" s="211">
        <f>S972</f>
        <v>0</v>
      </c>
      <c r="T971" s="211">
        <f>T972</f>
        <v>0</v>
      </c>
      <c r="U971" s="211">
        <f>U972</f>
        <v>0</v>
      </c>
      <c r="V971" s="211">
        <f t="shared" si="1795"/>
        <v>7000000</v>
      </c>
      <c r="W971" s="211">
        <f t="shared" si="1795"/>
        <v>6999990</v>
      </c>
      <c r="X971" s="211">
        <f t="shared" si="1795"/>
        <v>0</v>
      </c>
      <c r="Y971" s="211">
        <f>Y972</f>
        <v>0</v>
      </c>
      <c r="Z971" s="211">
        <f>Z972</f>
        <v>0</v>
      </c>
      <c r="AA971" s="211">
        <f>AA972</f>
        <v>0</v>
      </c>
      <c r="AB971" s="211">
        <f t="shared" si="1683"/>
        <v>7000000</v>
      </c>
      <c r="AC971" s="211">
        <f t="shared" si="1684"/>
        <v>6999990</v>
      </c>
      <c r="AD971" s="211">
        <f t="shared" si="1685"/>
        <v>0</v>
      </c>
    </row>
    <row r="972" spans="1:30" s="202" customFormat="1" ht="26.4" hidden="1">
      <c r="A972" s="292" t="s">
        <v>387</v>
      </c>
      <c r="B972" s="200" t="s">
        <v>303</v>
      </c>
      <c r="C972" s="200" t="s">
        <v>18</v>
      </c>
      <c r="D972" s="200" t="s">
        <v>17</v>
      </c>
      <c r="E972" s="200" t="s">
        <v>3</v>
      </c>
      <c r="F972" s="200" t="s">
        <v>68</v>
      </c>
      <c r="G972" s="200" t="s">
        <v>140</v>
      </c>
      <c r="H972" s="200" t="s">
        <v>212</v>
      </c>
      <c r="I972" s="210" t="s">
        <v>385</v>
      </c>
      <c r="J972" s="211"/>
      <c r="K972" s="211"/>
      <c r="L972" s="211"/>
      <c r="M972" s="211">
        <f>M973</f>
        <v>7000000</v>
      </c>
      <c r="N972" s="211">
        <f t="shared" ref="N972:O972" si="1800">N973</f>
        <v>6999990</v>
      </c>
      <c r="O972" s="211">
        <f t="shared" si="1800"/>
        <v>0</v>
      </c>
      <c r="P972" s="211">
        <f t="shared" si="1764"/>
        <v>7000000</v>
      </c>
      <c r="Q972" s="211">
        <f t="shared" si="1798"/>
        <v>6999990</v>
      </c>
      <c r="R972" s="211">
        <f t="shared" si="1799"/>
        <v>0</v>
      </c>
      <c r="S972" s="211">
        <f>S973</f>
        <v>0</v>
      </c>
      <c r="T972" s="211">
        <f t="shared" ref="T972:U972" si="1801">T973</f>
        <v>0</v>
      </c>
      <c r="U972" s="211">
        <f t="shared" si="1801"/>
        <v>0</v>
      </c>
      <c r="V972" s="211">
        <f t="shared" si="1795"/>
        <v>7000000</v>
      </c>
      <c r="W972" s="211">
        <f t="shared" si="1795"/>
        <v>6999990</v>
      </c>
      <c r="X972" s="211">
        <f t="shared" si="1795"/>
        <v>0</v>
      </c>
      <c r="Y972" s="211">
        <f>Y973</f>
        <v>0</v>
      </c>
      <c r="Z972" s="211">
        <f t="shared" ref="Z972:AA972" si="1802">Z973</f>
        <v>0</v>
      </c>
      <c r="AA972" s="211">
        <f t="shared" si="1802"/>
        <v>0</v>
      </c>
      <c r="AB972" s="211">
        <f t="shared" si="1683"/>
        <v>7000000</v>
      </c>
      <c r="AC972" s="211">
        <f t="shared" si="1684"/>
        <v>6999990</v>
      </c>
      <c r="AD972" s="211">
        <f t="shared" si="1685"/>
        <v>0</v>
      </c>
    </row>
    <row r="973" spans="1:30" s="202" customFormat="1" hidden="1">
      <c r="A973" s="264" t="s">
        <v>388</v>
      </c>
      <c r="B973" s="200" t="s">
        <v>303</v>
      </c>
      <c r="C973" s="200" t="s">
        <v>18</v>
      </c>
      <c r="D973" s="200" t="s">
        <v>17</v>
      </c>
      <c r="E973" s="200" t="s">
        <v>3</v>
      </c>
      <c r="F973" s="200" t="s">
        <v>68</v>
      </c>
      <c r="G973" s="200" t="s">
        <v>140</v>
      </c>
      <c r="H973" s="200" t="s">
        <v>212</v>
      </c>
      <c r="I973" s="210" t="s">
        <v>386</v>
      </c>
      <c r="J973" s="211"/>
      <c r="K973" s="211"/>
      <c r="L973" s="211"/>
      <c r="M973" s="333">
        <v>7000000</v>
      </c>
      <c r="N973" s="333">
        <f>7000000-10</f>
        <v>6999990</v>
      </c>
      <c r="O973" s="211"/>
      <c r="P973" s="211">
        <f t="shared" si="1764"/>
        <v>7000000</v>
      </c>
      <c r="Q973" s="211">
        <f t="shared" si="1798"/>
        <v>6999990</v>
      </c>
      <c r="R973" s="211">
        <f t="shared" si="1799"/>
        <v>0</v>
      </c>
      <c r="S973" s="211"/>
      <c r="T973" s="211"/>
      <c r="U973" s="211"/>
      <c r="V973" s="211">
        <f t="shared" si="1795"/>
        <v>7000000</v>
      </c>
      <c r="W973" s="211">
        <f t="shared" si="1795"/>
        <v>6999990</v>
      </c>
      <c r="X973" s="211">
        <f t="shared" si="1795"/>
        <v>0</v>
      </c>
      <c r="Y973" s="211"/>
      <c r="Z973" s="211"/>
      <c r="AA973" s="211"/>
      <c r="AB973" s="211">
        <f t="shared" ref="AB973:AB1086" si="1803">V973+Y973</f>
        <v>7000000</v>
      </c>
      <c r="AC973" s="211">
        <f t="shared" ref="AC973:AC1079" si="1804">W973+Z973</f>
        <v>6999990</v>
      </c>
      <c r="AD973" s="211">
        <f t="shared" ref="AD973:AD1079" si="1805">X973+AA973</f>
        <v>0</v>
      </c>
    </row>
    <row r="974" spans="1:30" s="202" customFormat="1" ht="26.4" hidden="1">
      <c r="A974" s="239" t="s">
        <v>382</v>
      </c>
      <c r="B974" s="200" t="s">
        <v>303</v>
      </c>
      <c r="C974" s="200" t="s">
        <v>18</v>
      </c>
      <c r="D974" s="200" t="s">
        <v>17</v>
      </c>
      <c r="E974" s="200" t="s">
        <v>3</v>
      </c>
      <c r="F974" s="200" t="s">
        <v>68</v>
      </c>
      <c r="G974" s="200" t="s">
        <v>140</v>
      </c>
      <c r="H974" s="200" t="s">
        <v>381</v>
      </c>
      <c r="I974" s="210"/>
      <c r="J974" s="211">
        <f>J975</f>
        <v>0</v>
      </c>
      <c r="K974" s="211">
        <f t="shared" ref="K974:O975" si="1806">K975</f>
        <v>52292330</v>
      </c>
      <c r="L974" s="211">
        <f t="shared" si="1806"/>
        <v>0</v>
      </c>
      <c r="M974" s="211">
        <f t="shared" si="1806"/>
        <v>52232246.5</v>
      </c>
      <c r="N974" s="211">
        <f t="shared" si="1806"/>
        <v>-59983</v>
      </c>
      <c r="O974" s="211">
        <f t="shared" si="1806"/>
        <v>0</v>
      </c>
      <c r="P974" s="211">
        <f t="shared" si="1764"/>
        <v>52232246.5</v>
      </c>
      <c r="Q974" s="211">
        <f t="shared" si="1765"/>
        <v>52232347</v>
      </c>
      <c r="R974" s="211">
        <f t="shared" si="1766"/>
        <v>0</v>
      </c>
      <c r="S974" s="211">
        <f t="shared" ref="S974:U975" si="1807">S975</f>
        <v>0</v>
      </c>
      <c r="T974" s="211">
        <f t="shared" si="1807"/>
        <v>0</v>
      </c>
      <c r="U974" s="211">
        <f t="shared" si="1807"/>
        <v>0</v>
      </c>
      <c r="V974" s="211">
        <f t="shared" si="1795"/>
        <v>52232246.5</v>
      </c>
      <c r="W974" s="211">
        <f t="shared" si="1795"/>
        <v>52232347</v>
      </c>
      <c r="X974" s="211">
        <f t="shared" si="1795"/>
        <v>0</v>
      </c>
      <c r="Y974" s="211">
        <f t="shared" ref="Y974:AA975" si="1808">Y975</f>
        <v>0</v>
      </c>
      <c r="Z974" s="211">
        <f t="shared" si="1808"/>
        <v>0</v>
      </c>
      <c r="AA974" s="211">
        <f t="shared" si="1808"/>
        <v>0</v>
      </c>
      <c r="AB974" s="211">
        <f t="shared" si="1803"/>
        <v>52232246.5</v>
      </c>
      <c r="AC974" s="211">
        <f t="shared" si="1804"/>
        <v>52232347</v>
      </c>
      <c r="AD974" s="211">
        <f t="shared" si="1805"/>
        <v>0</v>
      </c>
    </row>
    <row r="975" spans="1:30" s="202" customFormat="1" ht="26.4" hidden="1">
      <c r="A975" s="292" t="s">
        <v>387</v>
      </c>
      <c r="B975" s="200" t="s">
        <v>303</v>
      </c>
      <c r="C975" s="200" t="s">
        <v>18</v>
      </c>
      <c r="D975" s="200" t="s">
        <v>17</v>
      </c>
      <c r="E975" s="200" t="s">
        <v>3</v>
      </c>
      <c r="F975" s="200" t="s">
        <v>68</v>
      </c>
      <c r="G975" s="200" t="s">
        <v>140</v>
      </c>
      <c r="H975" s="200" t="s">
        <v>381</v>
      </c>
      <c r="I975" s="210" t="s">
        <v>385</v>
      </c>
      <c r="J975" s="211">
        <f>J976</f>
        <v>0</v>
      </c>
      <c r="K975" s="211">
        <f t="shared" si="1806"/>
        <v>52292330</v>
      </c>
      <c r="L975" s="211">
        <f t="shared" si="1806"/>
        <v>0</v>
      </c>
      <c r="M975" s="211">
        <f t="shared" si="1806"/>
        <v>52232246.5</v>
      </c>
      <c r="N975" s="211">
        <f t="shared" si="1806"/>
        <v>-59983</v>
      </c>
      <c r="O975" s="211">
        <f t="shared" si="1806"/>
        <v>0</v>
      </c>
      <c r="P975" s="211">
        <f t="shared" si="1764"/>
        <v>52232246.5</v>
      </c>
      <c r="Q975" s="211">
        <f t="shared" si="1765"/>
        <v>52232347</v>
      </c>
      <c r="R975" s="211">
        <f t="shared" si="1766"/>
        <v>0</v>
      </c>
      <c r="S975" s="211">
        <f t="shared" si="1807"/>
        <v>0</v>
      </c>
      <c r="T975" s="211">
        <f t="shared" si="1807"/>
        <v>0</v>
      </c>
      <c r="U975" s="211">
        <f t="shared" si="1807"/>
        <v>0</v>
      </c>
      <c r="V975" s="211">
        <f t="shared" si="1795"/>
        <v>52232246.5</v>
      </c>
      <c r="W975" s="211">
        <f t="shared" si="1795"/>
        <v>52232347</v>
      </c>
      <c r="X975" s="211">
        <f t="shared" si="1795"/>
        <v>0</v>
      </c>
      <c r="Y975" s="211">
        <f t="shared" si="1808"/>
        <v>0</v>
      </c>
      <c r="Z975" s="211">
        <f t="shared" si="1808"/>
        <v>0</v>
      </c>
      <c r="AA975" s="211">
        <f t="shared" si="1808"/>
        <v>0</v>
      </c>
      <c r="AB975" s="211">
        <f t="shared" si="1803"/>
        <v>52232246.5</v>
      </c>
      <c r="AC975" s="211">
        <f t="shared" si="1804"/>
        <v>52232347</v>
      </c>
      <c r="AD975" s="211">
        <f t="shared" si="1805"/>
        <v>0</v>
      </c>
    </row>
    <row r="976" spans="1:30" s="202" customFormat="1" hidden="1">
      <c r="A976" s="264" t="s">
        <v>388</v>
      </c>
      <c r="B976" s="200" t="s">
        <v>303</v>
      </c>
      <c r="C976" s="200" t="s">
        <v>18</v>
      </c>
      <c r="D976" s="200" t="s">
        <v>17</v>
      </c>
      <c r="E976" s="200" t="s">
        <v>3</v>
      </c>
      <c r="F976" s="200" t="s">
        <v>68</v>
      </c>
      <c r="G976" s="200" t="s">
        <v>140</v>
      </c>
      <c r="H976" s="200" t="s">
        <v>381</v>
      </c>
      <c r="I976" s="210" t="s">
        <v>386</v>
      </c>
      <c r="J976" s="211"/>
      <c r="K976" s="211">
        <f>52232330+60000</f>
        <v>52292330</v>
      </c>
      <c r="L976" s="211"/>
      <c r="M976" s="333">
        <f>52172246.5+60000</f>
        <v>52232246.5</v>
      </c>
      <c r="N976" s="333">
        <v>-59983</v>
      </c>
      <c r="O976" s="211"/>
      <c r="P976" s="211">
        <f t="shared" si="1764"/>
        <v>52232246.5</v>
      </c>
      <c r="Q976" s="211">
        <f t="shared" si="1765"/>
        <v>52232347</v>
      </c>
      <c r="R976" s="211">
        <f t="shared" si="1766"/>
        <v>0</v>
      </c>
      <c r="S976" s="211"/>
      <c r="T976" s="211"/>
      <c r="U976" s="211"/>
      <c r="V976" s="211">
        <f t="shared" si="1795"/>
        <v>52232246.5</v>
      </c>
      <c r="W976" s="211">
        <f t="shared" si="1795"/>
        <v>52232347</v>
      </c>
      <c r="X976" s="211">
        <f t="shared" si="1795"/>
        <v>0</v>
      </c>
      <c r="Y976" s="211"/>
      <c r="Z976" s="211"/>
      <c r="AA976" s="211"/>
      <c r="AB976" s="211">
        <f t="shared" si="1803"/>
        <v>52232246.5</v>
      </c>
      <c r="AC976" s="211">
        <f t="shared" si="1804"/>
        <v>52232347</v>
      </c>
      <c r="AD976" s="211">
        <f t="shared" si="1805"/>
        <v>0</v>
      </c>
    </row>
    <row r="977" spans="1:30" s="202" customFormat="1" ht="26.4" hidden="1">
      <c r="A977" s="280" t="s">
        <v>360</v>
      </c>
      <c r="B977" s="200" t="s">
        <v>303</v>
      </c>
      <c r="C977" s="200" t="s">
        <v>18</v>
      </c>
      <c r="D977" s="200" t="s">
        <v>17</v>
      </c>
      <c r="E977" s="200" t="s">
        <v>271</v>
      </c>
      <c r="F977" s="200" t="s">
        <v>68</v>
      </c>
      <c r="G977" s="200" t="s">
        <v>140</v>
      </c>
      <c r="H977" s="200" t="s">
        <v>141</v>
      </c>
      <c r="I977" s="210"/>
      <c r="J977" s="211"/>
      <c r="K977" s="211"/>
      <c r="L977" s="211"/>
      <c r="M977" s="211"/>
      <c r="N977" s="211"/>
      <c r="O977" s="211"/>
      <c r="P977" s="211"/>
      <c r="Q977" s="211"/>
      <c r="R977" s="211"/>
      <c r="S977" s="211"/>
      <c r="T977" s="211"/>
      <c r="U977" s="211"/>
      <c r="V977" s="211"/>
      <c r="W977" s="211"/>
      <c r="X977" s="211"/>
      <c r="Y977" s="211">
        <f>Y978</f>
        <v>1643940</v>
      </c>
      <c r="Z977" s="211">
        <f t="shared" ref="Z977:Z979" si="1809">Z978</f>
        <v>0</v>
      </c>
      <c r="AA977" s="211">
        <f t="shared" ref="AA977:AA979" si="1810">AA978</f>
        <v>0</v>
      </c>
      <c r="AB977" s="211">
        <f t="shared" si="1803"/>
        <v>1643940</v>
      </c>
      <c r="AC977" s="211">
        <f t="shared" si="1804"/>
        <v>0</v>
      </c>
      <c r="AD977" s="211">
        <f t="shared" si="1805"/>
        <v>0</v>
      </c>
    </row>
    <row r="978" spans="1:30" s="202" customFormat="1" hidden="1">
      <c r="A978" s="264" t="s">
        <v>502</v>
      </c>
      <c r="B978" s="200" t="s">
        <v>303</v>
      </c>
      <c r="C978" s="200" t="s">
        <v>18</v>
      </c>
      <c r="D978" s="200" t="s">
        <v>17</v>
      </c>
      <c r="E978" s="200" t="s">
        <v>271</v>
      </c>
      <c r="F978" s="200" t="s">
        <v>68</v>
      </c>
      <c r="G978" s="200" t="s">
        <v>496</v>
      </c>
      <c r="H978" s="200" t="s">
        <v>497</v>
      </c>
      <c r="I978" s="210"/>
      <c r="J978" s="211"/>
      <c r="K978" s="211"/>
      <c r="L978" s="211"/>
      <c r="M978" s="211"/>
      <c r="N978" s="211"/>
      <c r="O978" s="211"/>
      <c r="P978" s="211"/>
      <c r="Q978" s="211"/>
      <c r="R978" s="211"/>
      <c r="S978" s="211"/>
      <c r="T978" s="211"/>
      <c r="U978" s="211"/>
      <c r="V978" s="211"/>
      <c r="W978" s="211"/>
      <c r="X978" s="211"/>
      <c r="Y978" s="211">
        <f>Y979</f>
        <v>1643940</v>
      </c>
      <c r="Z978" s="211">
        <f t="shared" si="1809"/>
        <v>0</v>
      </c>
      <c r="AA978" s="211">
        <f t="shared" si="1810"/>
        <v>0</v>
      </c>
      <c r="AB978" s="211">
        <f t="shared" si="1803"/>
        <v>1643940</v>
      </c>
      <c r="AC978" s="211">
        <f t="shared" si="1804"/>
        <v>0</v>
      </c>
      <c r="AD978" s="211">
        <f t="shared" si="1805"/>
        <v>0</v>
      </c>
    </row>
    <row r="979" spans="1:30" s="202" customFormat="1" ht="26.4" hidden="1">
      <c r="A979" s="292" t="s">
        <v>387</v>
      </c>
      <c r="B979" s="200" t="s">
        <v>303</v>
      </c>
      <c r="C979" s="200" t="s">
        <v>18</v>
      </c>
      <c r="D979" s="200" t="s">
        <v>17</v>
      </c>
      <c r="E979" s="200" t="s">
        <v>271</v>
      </c>
      <c r="F979" s="200" t="s">
        <v>68</v>
      </c>
      <c r="G979" s="200" t="s">
        <v>496</v>
      </c>
      <c r="H979" s="200" t="s">
        <v>497</v>
      </c>
      <c r="I979" s="210" t="s">
        <v>385</v>
      </c>
      <c r="J979" s="211"/>
      <c r="K979" s="211"/>
      <c r="L979" s="211"/>
      <c r="M979" s="211"/>
      <c r="N979" s="211"/>
      <c r="O979" s="211"/>
      <c r="P979" s="211"/>
      <c r="Q979" s="211"/>
      <c r="R979" s="211"/>
      <c r="S979" s="211"/>
      <c r="T979" s="211"/>
      <c r="U979" s="211"/>
      <c r="V979" s="211"/>
      <c r="W979" s="211"/>
      <c r="X979" s="211"/>
      <c r="Y979" s="211">
        <f>Y980</f>
        <v>1643940</v>
      </c>
      <c r="Z979" s="211">
        <f t="shared" si="1809"/>
        <v>0</v>
      </c>
      <c r="AA979" s="211">
        <f t="shared" si="1810"/>
        <v>0</v>
      </c>
      <c r="AB979" s="211">
        <f t="shared" si="1803"/>
        <v>1643940</v>
      </c>
      <c r="AC979" s="211">
        <f t="shared" si="1804"/>
        <v>0</v>
      </c>
      <c r="AD979" s="211">
        <f t="shared" si="1805"/>
        <v>0</v>
      </c>
    </row>
    <row r="980" spans="1:30" s="202" customFormat="1" hidden="1">
      <c r="A980" s="264" t="s">
        <v>388</v>
      </c>
      <c r="B980" s="200" t="s">
        <v>303</v>
      </c>
      <c r="C980" s="200" t="s">
        <v>18</v>
      </c>
      <c r="D980" s="200" t="s">
        <v>17</v>
      </c>
      <c r="E980" s="200" t="s">
        <v>271</v>
      </c>
      <c r="F980" s="200" t="s">
        <v>68</v>
      </c>
      <c r="G980" s="200" t="s">
        <v>496</v>
      </c>
      <c r="H980" s="200" t="s">
        <v>497</v>
      </c>
      <c r="I980" s="210" t="s">
        <v>386</v>
      </c>
      <c r="J980" s="211"/>
      <c r="K980" s="211"/>
      <c r="L980" s="211"/>
      <c r="M980" s="211"/>
      <c r="N980" s="211"/>
      <c r="O980" s="211"/>
      <c r="P980" s="211"/>
      <c r="Q980" s="211"/>
      <c r="R980" s="211"/>
      <c r="S980" s="211"/>
      <c r="T980" s="211"/>
      <c r="U980" s="211"/>
      <c r="V980" s="211"/>
      <c r="W980" s="211"/>
      <c r="X980" s="211"/>
      <c r="Y980" s="333">
        <v>1643940</v>
      </c>
      <c r="Z980" s="211"/>
      <c r="AA980" s="211"/>
      <c r="AB980" s="211">
        <f t="shared" si="1803"/>
        <v>1643940</v>
      </c>
      <c r="AC980" s="211">
        <f t="shared" si="1804"/>
        <v>0</v>
      </c>
      <c r="AD980" s="211">
        <f t="shared" si="1805"/>
        <v>0</v>
      </c>
    </row>
    <row r="981" spans="1:30" s="202" customFormat="1" ht="26.4" hidden="1">
      <c r="A981" s="264" t="s">
        <v>499</v>
      </c>
      <c r="B981" s="200" t="s">
        <v>303</v>
      </c>
      <c r="C981" s="200" t="s">
        <v>18</v>
      </c>
      <c r="D981" s="200" t="s">
        <v>17</v>
      </c>
      <c r="E981" s="200" t="s">
        <v>498</v>
      </c>
      <c r="F981" s="200" t="s">
        <v>68</v>
      </c>
      <c r="G981" s="200" t="s">
        <v>140</v>
      </c>
      <c r="H981" s="200" t="s">
        <v>141</v>
      </c>
      <c r="I981" s="210"/>
      <c r="J981" s="211"/>
      <c r="K981" s="211"/>
      <c r="L981" s="211"/>
      <c r="M981" s="211"/>
      <c r="N981" s="211"/>
      <c r="O981" s="211"/>
      <c r="P981" s="211"/>
      <c r="Q981" s="211"/>
      <c r="R981" s="211"/>
      <c r="S981" s="211"/>
      <c r="T981" s="211"/>
      <c r="U981" s="211"/>
      <c r="V981" s="211"/>
      <c r="W981" s="211"/>
      <c r="X981" s="211"/>
      <c r="Y981" s="211">
        <f>Y982</f>
        <v>310930</v>
      </c>
      <c r="Z981" s="211">
        <f t="shared" ref="Z981:Z983" si="1811">Z982</f>
        <v>0</v>
      </c>
      <c r="AA981" s="211">
        <f t="shared" ref="AA981:AA983" si="1812">AA982</f>
        <v>0</v>
      </c>
      <c r="AB981" s="211">
        <f t="shared" si="1803"/>
        <v>310930</v>
      </c>
      <c r="AC981" s="211">
        <f t="shared" si="1804"/>
        <v>0</v>
      </c>
      <c r="AD981" s="211">
        <f t="shared" si="1805"/>
        <v>0</v>
      </c>
    </row>
    <row r="982" spans="1:30" s="202" customFormat="1" hidden="1">
      <c r="A982" s="264" t="s">
        <v>502</v>
      </c>
      <c r="B982" s="200" t="s">
        <v>303</v>
      </c>
      <c r="C982" s="200" t="s">
        <v>18</v>
      </c>
      <c r="D982" s="200" t="s">
        <v>17</v>
      </c>
      <c r="E982" s="200" t="s">
        <v>498</v>
      </c>
      <c r="F982" s="200" t="s">
        <v>68</v>
      </c>
      <c r="G982" s="200" t="s">
        <v>496</v>
      </c>
      <c r="H982" s="200" t="s">
        <v>497</v>
      </c>
      <c r="I982" s="210"/>
      <c r="J982" s="211"/>
      <c r="K982" s="211"/>
      <c r="L982" s="211"/>
      <c r="M982" s="211"/>
      <c r="N982" s="211"/>
      <c r="O982" s="211"/>
      <c r="P982" s="211"/>
      <c r="Q982" s="211"/>
      <c r="R982" s="211"/>
      <c r="S982" s="211"/>
      <c r="T982" s="211"/>
      <c r="U982" s="211"/>
      <c r="V982" s="211"/>
      <c r="W982" s="211"/>
      <c r="X982" s="211"/>
      <c r="Y982" s="211">
        <f>Y983</f>
        <v>310930</v>
      </c>
      <c r="Z982" s="211">
        <f t="shared" si="1811"/>
        <v>0</v>
      </c>
      <c r="AA982" s="211">
        <f t="shared" si="1812"/>
        <v>0</v>
      </c>
      <c r="AB982" s="211">
        <f t="shared" si="1803"/>
        <v>310930</v>
      </c>
      <c r="AC982" s="211">
        <f t="shared" si="1804"/>
        <v>0</v>
      </c>
      <c r="AD982" s="211">
        <f t="shared" si="1805"/>
        <v>0</v>
      </c>
    </row>
    <row r="983" spans="1:30" s="202" customFormat="1" ht="26.4" hidden="1">
      <c r="A983" s="213" t="s">
        <v>222</v>
      </c>
      <c r="B983" s="200" t="s">
        <v>303</v>
      </c>
      <c r="C983" s="200" t="s">
        <v>18</v>
      </c>
      <c r="D983" s="200" t="s">
        <v>17</v>
      </c>
      <c r="E983" s="200" t="s">
        <v>498</v>
      </c>
      <c r="F983" s="200" t="s">
        <v>68</v>
      </c>
      <c r="G983" s="200" t="s">
        <v>496</v>
      </c>
      <c r="H983" s="200" t="s">
        <v>497</v>
      </c>
      <c r="I983" s="210" t="s">
        <v>92</v>
      </c>
      <c r="J983" s="211"/>
      <c r="K983" s="211"/>
      <c r="L983" s="211"/>
      <c r="M983" s="211"/>
      <c r="N983" s="211"/>
      <c r="O983" s="211"/>
      <c r="P983" s="211"/>
      <c r="Q983" s="211"/>
      <c r="R983" s="211"/>
      <c r="S983" s="211"/>
      <c r="T983" s="211"/>
      <c r="U983" s="211"/>
      <c r="V983" s="211"/>
      <c r="W983" s="211"/>
      <c r="X983" s="211"/>
      <c r="Y983" s="211">
        <f>Y984</f>
        <v>310930</v>
      </c>
      <c r="Z983" s="211">
        <f t="shared" si="1811"/>
        <v>0</v>
      </c>
      <c r="AA983" s="211">
        <f t="shared" si="1812"/>
        <v>0</v>
      </c>
      <c r="AB983" s="211">
        <f t="shared" si="1803"/>
        <v>310930</v>
      </c>
      <c r="AC983" s="211">
        <f t="shared" si="1804"/>
        <v>0</v>
      </c>
      <c r="AD983" s="211">
        <f t="shared" si="1805"/>
        <v>0</v>
      </c>
    </row>
    <row r="984" spans="1:30" s="202" customFormat="1" ht="26.4" hidden="1">
      <c r="A984" s="212" t="s">
        <v>96</v>
      </c>
      <c r="B984" s="200" t="s">
        <v>303</v>
      </c>
      <c r="C984" s="200" t="s">
        <v>18</v>
      </c>
      <c r="D984" s="200" t="s">
        <v>17</v>
      </c>
      <c r="E984" s="200" t="s">
        <v>498</v>
      </c>
      <c r="F984" s="200" t="s">
        <v>68</v>
      </c>
      <c r="G984" s="200" t="s">
        <v>496</v>
      </c>
      <c r="H984" s="200" t="s">
        <v>497</v>
      </c>
      <c r="I984" s="210" t="s">
        <v>93</v>
      </c>
      <c r="J984" s="211"/>
      <c r="K984" s="211"/>
      <c r="L984" s="211"/>
      <c r="M984" s="211"/>
      <c r="N984" s="211"/>
      <c r="O984" s="211"/>
      <c r="P984" s="211"/>
      <c r="Q984" s="211"/>
      <c r="R984" s="211"/>
      <c r="S984" s="211"/>
      <c r="T984" s="211"/>
      <c r="U984" s="211"/>
      <c r="V984" s="211"/>
      <c r="W984" s="211"/>
      <c r="X984" s="211"/>
      <c r="Y984" s="333">
        <v>310930</v>
      </c>
      <c r="Z984" s="211"/>
      <c r="AA984" s="211"/>
      <c r="AB984" s="211">
        <f t="shared" si="1803"/>
        <v>310930</v>
      </c>
      <c r="AC984" s="211">
        <f t="shared" si="1804"/>
        <v>0</v>
      </c>
      <c r="AD984" s="211">
        <f t="shared" si="1805"/>
        <v>0</v>
      </c>
    </row>
    <row r="985" spans="1:30" s="202" customFormat="1" hidden="1">
      <c r="A985" s="208" t="s">
        <v>81</v>
      </c>
      <c r="B985" s="200" t="s">
        <v>303</v>
      </c>
      <c r="C985" s="200" t="s">
        <v>18</v>
      </c>
      <c r="D985" s="200" t="s">
        <v>17</v>
      </c>
      <c r="E985" s="200" t="s">
        <v>80</v>
      </c>
      <c r="F985" s="200" t="s">
        <v>68</v>
      </c>
      <c r="G985" s="200" t="s">
        <v>140</v>
      </c>
      <c r="H985" s="200" t="s">
        <v>141</v>
      </c>
      <c r="I985" s="210"/>
      <c r="J985" s="211">
        <f>J986+J989</f>
        <v>6820000</v>
      </c>
      <c r="K985" s="211">
        <f t="shared" ref="K985:L985" si="1813">K986+K989</f>
        <v>6959288.7199999997</v>
      </c>
      <c r="L985" s="211">
        <f t="shared" si="1813"/>
        <v>7102108.0099999998</v>
      </c>
      <c r="M985" s="211">
        <f t="shared" ref="M985:O985" si="1814">M986+M989</f>
        <v>0</v>
      </c>
      <c r="N985" s="211">
        <f t="shared" si="1814"/>
        <v>0</v>
      </c>
      <c r="O985" s="211">
        <f t="shared" si="1814"/>
        <v>0</v>
      </c>
      <c r="P985" s="211">
        <f t="shared" si="1764"/>
        <v>6820000</v>
      </c>
      <c r="Q985" s="211">
        <f t="shared" si="1765"/>
        <v>6959288.7199999997</v>
      </c>
      <c r="R985" s="211">
        <f t="shared" si="1766"/>
        <v>7102108.0099999998</v>
      </c>
      <c r="S985" s="211">
        <f t="shared" ref="S985:U985" si="1815">S986+S989</f>
        <v>0</v>
      </c>
      <c r="T985" s="211">
        <f t="shared" si="1815"/>
        <v>0</v>
      </c>
      <c r="U985" s="211">
        <f t="shared" si="1815"/>
        <v>0</v>
      </c>
      <c r="V985" s="211">
        <f t="shared" ref="V985:V999" si="1816">P985+S985</f>
        <v>6820000</v>
      </c>
      <c r="W985" s="211">
        <f t="shared" ref="W985:W999" si="1817">Q985+T985</f>
        <v>6959288.7199999997</v>
      </c>
      <c r="X985" s="211">
        <f t="shared" ref="X985:X999" si="1818">R985+U985</f>
        <v>7102108.0099999998</v>
      </c>
      <c r="Y985" s="211">
        <f t="shared" ref="Y985:AA985" si="1819">Y986+Y989</f>
        <v>0</v>
      </c>
      <c r="Z985" s="211">
        <f t="shared" si="1819"/>
        <v>0</v>
      </c>
      <c r="AA985" s="211">
        <f t="shared" si="1819"/>
        <v>0</v>
      </c>
      <c r="AB985" s="211">
        <f t="shared" si="1803"/>
        <v>6820000</v>
      </c>
      <c r="AC985" s="211">
        <f t="shared" si="1804"/>
        <v>6959288.7199999997</v>
      </c>
      <c r="AD985" s="211">
        <f t="shared" si="1805"/>
        <v>7102108.0099999998</v>
      </c>
    </row>
    <row r="986" spans="1:30" s="202" customFormat="1" hidden="1">
      <c r="A986" s="208" t="s">
        <v>266</v>
      </c>
      <c r="B986" s="200" t="s">
        <v>303</v>
      </c>
      <c r="C986" s="200" t="s">
        <v>18</v>
      </c>
      <c r="D986" s="200" t="s">
        <v>17</v>
      </c>
      <c r="E986" s="200" t="s">
        <v>80</v>
      </c>
      <c r="F986" s="200" t="s">
        <v>68</v>
      </c>
      <c r="G986" s="200" t="s">
        <v>140</v>
      </c>
      <c r="H986" s="200" t="s">
        <v>265</v>
      </c>
      <c r="I986" s="210"/>
      <c r="J986" s="211">
        <f>J987</f>
        <v>6105000</v>
      </c>
      <c r="K986" s="211">
        <f t="shared" ref="K986:O987" si="1820">K987</f>
        <v>6215688.7199999997</v>
      </c>
      <c r="L986" s="211">
        <f t="shared" si="1820"/>
        <v>6328764.0099999998</v>
      </c>
      <c r="M986" s="211">
        <f t="shared" si="1820"/>
        <v>0</v>
      </c>
      <c r="N986" s="211">
        <f t="shared" si="1820"/>
        <v>0</v>
      </c>
      <c r="O986" s="211">
        <f t="shared" si="1820"/>
        <v>0</v>
      </c>
      <c r="P986" s="211">
        <f t="shared" si="1764"/>
        <v>6105000</v>
      </c>
      <c r="Q986" s="211">
        <f t="shared" si="1765"/>
        <v>6215688.7199999997</v>
      </c>
      <c r="R986" s="211">
        <f t="shared" si="1766"/>
        <v>6328764.0099999998</v>
      </c>
      <c r="S986" s="211">
        <f t="shared" ref="S986:U987" si="1821">S987</f>
        <v>0</v>
      </c>
      <c r="T986" s="211">
        <f t="shared" si="1821"/>
        <v>0</v>
      </c>
      <c r="U986" s="211">
        <f t="shared" si="1821"/>
        <v>0</v>
      </c>
      <c r="V986" s="211">
        <f t="shared" si="1816"/>
        <v>6105000</v>
      </c>
      <c r="W986" s="211">
        <f t="shared" si="1817"/>
        <v>6215688.7199999997</v>
      </c>
      <c r="X986" s="211">
        <f t="shared" si="1818"/>
        <v>6328764.0099999998</v>
      </c>
      <c r="Y986" s="211">
        <f t="shared" ref="Y986:AA987" si="1822">Y987</f>
        <v>0</v>
      </c>
      <c r="Z986" s="211">
        <f t="shared" si="1822"/>
        <v>0</v>
      </c>
      <c r="AA986" s="211">
        <f t="shared" si="1822"/>
        <v>0</v>
      </c>
      <c r="AB986" s="211">
        <f t="shared" si="1803"/>
        <v>6105000</v>
      </c>
      <c r="AC986" s="211">
        <f t="shared" si="1804"/>
        <v>6215688.7199999997</v>
      </c>
      <c r="AD986" s="211">
        <f t="shared" si="1805"/>
        <v>6328764.0099999998</v>
      </c>
    </row>
    <row r="987" spans="1:30" s="202" customFormat="1" ht="26.4" hidden="1">
      <c r="A987" s="239" t="s">
        <v>70</v>
      </c>
      <c r="B987" s="200" t="s">
        <v>303</v>
      </c>
      <c r="C987" s="200" t="s">
        <v>18</v>
      </c>
      <c r="D987" s="200" t="s">
        <v>17</v>
      </c>
      <c r="E987" s="200" t="s">
        <v>80</v>
      </c>
      <c r="F987" s="200" t="s">
        <v>68</v>
      </c>
      <c r="G987" s="200" t="s">
        <v>140</v>
      </c>
      <c r="H987" s="200" t="s">
        <v>265</v>
      </c>
      <c r="I987" s="210" t="s">
        <v>69</v>
      </c>
      <c r="J987" s="211">
        <f>J988</f>
        <v>6105000</v>
      </c>
      <c r="K987" s="211">
        <f t="shared" si="1820"/>
        <v>6215688.7199999997</v>
      </c>
      <c r="L987" s="211">
        <f t="shared" si="1820"/>
        <v>6328764.0099999998</v>
      </c>
      <c r="M987" s="211">
        <f t="shared" si="1820"/>
        <v>0</v>
      </c>
      <c r="N987" s="211">
        <f t="shared" si="1820"/>
        <v>0</v>
      </c>
      <c r="O987" s="211">
        <f t="shared" si="1820"/>
        <v>0</v>
      </c>
      <c r="P987" s="211">
        <f t="shared" si="1764"/>
        <v>6105000</v>
      </c>
      <c r="Q987" s="211">
        <f t="shared" si="1765"/>
        <v>6215688.7199999997</v>
      </c>
      <c r="R987" s="211">
        <f t="shared" si="1766"/>
        <v>6328764.0099999998</v>
      </c>
      <c r="S987" s="211">
        <f t="shared" si="1821"/>
        <v>0</v>
      </c>
      <c r="T987" s="211">
        <f t="shared" si="1821"/>
        <v>0</v>
      </c>
      <c r="U987" s="211">
        <f t="shared" si="1821"/>
        <v>0</v>
      </c>
      <c r="V987" s="211">
        <f t="shared" si="1816"/>
        <v>6105000</v>
      </c>
      <c r="W987" s="211">
        <f t="shared" si="1817"/>
        <v>6215688.7199999997</v>
      </c>
      <c r="X987" s="211">
        <f t="shared" si="1818"/>
        <v>6328764.0099999998</v>
      </c>
      <c r="Y987" s="211">
        <f t="shared" si="1822"/>
        <v>0</v>
      </c>
      <c r="Z987" s="211">
        <f t="shared" si="1822"/>
        <v>0</v>
      </c>
      <c r="AA987" s="211">
        <f t="shared" si="1822"/>
        <v>0</v>
      </c>
      <c r="AB987" s="211">
        <f t="shared" si="1803"/>
        <v>6105000</v>
      </c>
      <c r="AC987" s="211">
        <f t="shared" si="1804"/>
        <v>6215688.7199999997</v>
      </c>
      <c r="AD987" s="211">
        <f t="shared" si="1805"/>
        <v>6328764.0099999998</v>
      </c>
    </row>
    <row r="988" spans="1:30" s="202" customFormat="1" hidden="1">
      <c r="A988" s="208" t="s">
        <v>217</v>
      </c>
      <c r="B988" s="200" t="s">
        <v>303</v>
      </c>
      <c r="C988" s="200" t="s">
        <v>18</v>
      </c>
      <c r="D988" s="200" t="s">
        <v>17</v>
      </c>
      <c r="E988" s="200" t="s">
        <v>80</v>
      </c>
      <c r="F988" s="200" t="s">
        <v>68</v>
      </c>
      <c r="G988" s="200" t="s">
        <v>140</v>
      </c>
      <c r="H988" s="200" t="s">
        <v>265</v>
      </c>
      <c r="I988" s="210" t="s">
        <v>214</v>
      </c>
      <c r="J988" s="211">
        <v>6105000</v>
      </c>
      <c r="K988" s="211">
        <v>6215688.7199999997</v>
      </c>
      <c r="L988" s="211">
        <v>6328764.0099999998</v>
      </c>
      <c r="M988" s="211"/>
      <c r="N988" s="211"/>
      <c r="O988" s="211"/>
      <c r="P988" s="211">
        <f t="shared" si="1764"/>
        <v>6105000</v>
      </c>
      <c r="Q988" s="211">
        <f t="shared" si="1765"/>
        <v>6215688.7199999997</v>
      </c>
      <c r="R988" s="211">
        <f t="shared" si="1766"/>
        <v>6328764.0099999998</v>
      </c>
      <c r="S988" s="211"/>
      <c r="T988" s="211"/>
      <c r="U988" s="211"/>
      <c r="V988" s="211">
        <f t="shared" si="1816"/>
        <v>6105000</v>
      </c>
      <c r="W988" s="211">
        <f t="shared" si="1817"/>
        <v>6215688.7199999997</v>
      </c>
      <c r="X988" s="211">
        <f t="shared" si="1818"/>
        <v>6328764.0099999998</v>
      </c>
      <c r="Y988" s="211"/>
      <c r="Z988" s="211"/>
      <c r="AA988" s="211"/>
      <c r="AB988" s="211">
        <f t="shared" si="1803"/>
        <v>6105000</v>
      </c>
      <c r="AC988" s="211">
        <f t="shared" si="1804"/>
        <v>6215688.7199999997</v>
      </c>
      <c r="AD988" s="211">
        <f t="shared" si="1805"/>
        <v>6328764.0099999998</v>
      </c>
    </row>
    <row r="989" spans="1:30" s="202" customFormat="1" hidden="1">
      <c r="A989" s="239" t="s">
        <v>273</v>
      </c>
      <c r="B989" s="200" t="s">
        <v>303</v>
      </c>
      <c r="C989" s="200" t="s">
        <v>18</v>
      </c>
      <c r="D989" s="200" t="s">
        <v>17</v>
      </c>
      <c r="E989" s="200" t="s">
        <v>80</v>
      </c>
      <c r="F989" s="200" t="s">
        <v>68</v>
      </c>
      <c r="G989" s="200" t="s">
        <v>140</v>
      </c>
      <c r="H989" s="200" t="s">
        <v>272</v>
      </c>
      <c r="I989" s="210"/>
      <c r="J989" s="211">
        <f>J990</f>
        <v>715000</v>
      </c>
      <c r="K989" s="211">
        <f t="shared" ref="K989:O990" si="1823">K990</f>
        <v>743600</v>
      </c>
      <c r="L989" s="211">
        <f t="shared" si="1823"/>
        <v>773344</v>
      </c>
      <c r="M989" s="211">
        <f t="shared" si="1823"/>
        <v>0</v>
      </c>
      <c r="N989" s="211">
        <f t="shared" si="1823"/>
        <v>0</v>
      </c>
      <c r="O989" s="211">
        <f t="shared" si="1823"/>
        <v>0</v>
      </c>
      <c r="P989" s="211">
        <f t="shared" si="1764"/>
        <v>715000</v>
      </c>
      <c r="Q989" s="211">
        <f t="shared" si="1765"/>
        <v>743600</v>
      </c>
      <c r="R989" s="211">
        <f t="shared" si="1766"/>
        <v>773344</v>
      </c>
      <c r="S989" s="211">
        <f t="shared" ref="S989:U990" si="1824">S990</f>
        <v>0</v>
      </c>
      <c r="T989" s="211">
        <f t="shared" si="1824"/>
        <v>0</v>
      </c>
      <c r="U989" s="211">
        <f t="shared" si="1824"/>
        <v>0</v>
      </c>
      <c r="V989" s="211">
        <f t="shared" si="1816"/>
        <v>715000</v>
      </c>
      <c r="W989" s="211">
        <f t="shared" si="1817"/>
        <v>743600</v>
      </c>
      <c r="X989" s="211">
        <f t="shared" si="1818"/>
        <v>773344</v>
      </c>
      <c r="Y989" s="211">
        <f t="shared" ref="Y989:AA990" si="1825">Y990</f>
        <v>0</v>
      </c>
      <c r="Z989" s="211">
        <f t="shared" si="1825"/>
        <v>0</v>
      </c>
      <c r="AA989" s="211">
        <f t="shared" si="1825"/>
        <v>0</v>
      </c>
      <c r="AB989" s="211">
        <f t="shared" si="1803"/>
        <v>715000</v>
      </c>
      <c r="AC989" s="211">
        <f t="shared" si="1804"/>
        <v>743600</v>
      </c>
      <c r="AD989" s="211">
        <f t="shared" si="1805"/>
        <v>773344</v>
      </c>
    </row>
    <row r="990" spans="1:30" s="202" customFormat="1" ht="26.4" hidden="1">
      <c r="A990" s="213" t="s">
        <v>222</v>
      </c>
      <c r="B990" s="200" t="s">
        <v>303</v>
      </c>
      <c r="C990" s="200" t="s">
        <v>18</v>
      </c>
      <c r="D990" s="200" t="s">
        <v>17</v>
      </c>
      <c r="E990" s="200" t="s">
        <v>80</v>
      </c>
      <c r="F990" s="200" t="s">
        <v>68</v>
      </c>
      <c r="G990" s="200" t="s">
        <v>140</v>
      </c>
      <c r="H990" s="200" t="s">
        <v>272</v>
      </c>
      <c r="I990" s="210" t="s">
        <v>92</v>
      </c>
      <c r="J990" s="211">
        <f>J991</f>
        <v>715000</v>
      </c>
      <c r="K990" s="211">
        <f t="shared" si="1823"/>
        <v>743600</v>
      </c>
      <c r="L990" s="211">
        <f t="shared" si="1823"/>
        <v>773344</v>
      </c>
      <c r="M990" s="211">
        <f t="shared" si="1823"/>
        <v>0</v>
      </c>
      <c r="N990" s="211">
        <f t="shared" si="1823"/>
        <v>0</v>
      </c>
      <c r="O990" s="211">
        <f t="shared" si="1823"/>
        <v>0</v>
      </c>
      <c r="P990" s="211">
        <f t="shared" si="1764"/>
        <v>715000</v>
      </c>
      <c r="Q990" s="211">
        <f t="shared" si="1765"/>
        <v>743600</v>
      </c>
      <c r="R990" s="211">
        <f t="shared" si="1766"/>
        <v>773344</v>
      </c>
      <c r="S990" s="211">
        <f t="shared" si="1824"/>
        <v>0</v>
      </c>
      <c r="T990" s="211">
        <f t="shared" si="1824"/>
        <v>0</v>
      </c>
      <c r="U990" s="211">
        <f t="shared" si="1824"/>
        <v>0</v>
      </c>
      <c r="V990" s="211">
        <f t="shared" si="1816"/>
        <v>715000</v>
      </c>
      <c r="W990" s="211">
        <f t="shared" si="1817"/>
        <v>743600</v>
      </c>
      <c r="X990" s="211">
        <f t="shared" si="1818"/>
        <v>773344</v>
      </c>
      <c r="Y990" s="211">
        <f t="shared" si="1825"/>
        <v>0</v>
      </c>
      <c r="Z990" s="211">
        <f t="shared" si="1825"/>
        <v>0</v>
      </c>
      <c r="AA990" s="211">
        <f t="shared" si="1825"/>
        <v>0</v>
      </c>
      <c r="AB990" s="211">
        <f t="shared" si="1803"/>
        <v>715000</v>
      </c>
      <c r="AC990" s="211">
        <f t="shared" si="1804"/>
        <v>743600</v>
      </c>
      <c r="AD990" s="211">
        <f t="shared" si="1805"/>
        <v>773344</v>
      </c>
    </row>
    <row r="991" spans="1:30" s="202" customFormat="1" ht="26.4" hidden="1">
      <c r="A991" s="212" t="s">
        <v>96</v>
      </c>
      <c r="B991" s="200" t="s">
        <v>303</v>
      </c>
      <c r="C991" s="200" t="s">
        <v>18</v>
      </c>
      <c r="D991" s="200" t="s">
        <v>17</v>
      </c>
      <c r="E991" s="200" t="s">
        <v>80</v>
      </c>
      <c r="F991" s="200" t="s">
        <v>68</v>
      </c>
      <c r="G991" s="200" t="s">
        <v>140</v>
      </c>
      <c r="H991" s="200" t="s">
        <v>272</v>
      </c>
      <c r="I991" s="210" t="s">
        <v>93</v>
      </c>
      <c r="J991" s="211">
        <v>715000</v>
      </c>
      <c r="K991" s="211">
        <v>743600</v>
      </c>
      <c r="L991" s="211">
        <v>773344</v>
      </c>
      <c r="M991" s="211"/>
      <c r="N991" s="211"/>
      <c r="O991" s="211"/>
      <c r="P991" s="211">
        <f t="shared" si="1764"/>
        <v>715000</v>
      </c>
      <c r="Q991" s="211">
        <f t="shared" si="1765"/>
        <v>743600</v>
      </c>
      <c r="R991" s="211">
        <f t="shared" si="1766"/>
        <v>773344</v>
      </c>
      <c r="S991" s="211"/>
      <c r="T991" s="211"/>
      <c r="U991" s="211"/>
      <c r="V991" s="211">
        <f t="shared" si="1816"/>
        <v>715000</v>
      </c>
      <c r="W991" s="211">
        <f t="shared" si="1817"/>
        <v>743600</v>
      </c>
      <c r="X991" s="211">
        <f t="shared" si="1818"/>
        <v>773344</v>
      </c>
      <c r="Y991" s="211"/>
      <c r="Z991" s="211"/>
      <c r="AA991" s="211"/>
      <c r="AB991" s="211">
        <f t="shared" si="1803"/>
        <v>715000</v>
      </c>
      <c r="AC991" s="211">
        <f t="shared" si="1804"/>
        <v>743600</v>
      </c>
      <c r="AD991" s="211">
        <f t="shared" si="1805"/>
        <v>773344</v>
      </c>
    </row>
    <row r="992" spans="1:30" s="227" customFormat="1" hidden="1">
      <c r="A992" s="247" t="s">
        <v>66</v>
      </c>
      <c r="B992" s="204" t="s">
        <v>303</v>
      </c>
      <c r="C992" s="204" t="s">
        <v>18</v>
      </c>
      <c r="D992" s="204" t="s">
        <v>13</v>
      </c>
      <c r="E992" s="204"/>
      <c r="F992" s="204"/>
      <c r="G992" s="204"/>
      <c r="H992" s="204"/>
      <c r="I992" s="215"/>
      <c r="J992" s="207">
        <f t="shared" ref="J992:O992" si="1826">J993+J1024</f>
        <v>3473000</v>
      </c>
      <c r="K992" s="207">
        <f t="shared" si="1826"/>
        <v>723000</v>
      </c>
      <c r="L992" s="207">
        <f t="shared" si="1826"/>
        <v>723000</v>
      </c>
      <c r="M992" s="207">
        <f t="shared" si="1826"/>
        <v>0</v>
      </c>
      <c r="N992" s="207">
        <f t="shared" si="1826"/>
        <v>0</v>
      </c>
      <c r="O992" s="207">
        <f t="shared" si="1826"/>
        <v>0</v>
      </c>
      <c r="P992" s="207">
        <f t="shared" si="1764"/>
        <v>3473000</v>
      </c>
      <c r="Q992" s="207">
        <f t="shared" si="1765"/>
        <v>723000</v>
      </c>
      <c r="R992" s="207">
        <f t="shared" si="1766"/>
        <v>723000</v>
      </c>
      <c r="S992" s="207">
        <f>S993+S1024</f>
        <v>15843.98</v>
      </c>
      <c r="T992" s="207">
        <f>T993+T1024</f>
        <v>0</v>
      </c>
      <c r="U992" s="207">
        <f>U993+U1024</f>
        <v>0</v>
      </c>
      <c r="V992" s="207">
        <f t="shared" si="1816"/>
        <v>3488843.98</v>
      </c>
      <c r="W992" s="207">
        <f t="shared" si="1817"/>
        <v>723000</v>
      </c>
      <c r="X992" s="207">
        <f t="shared" si="1818"/>
        <v>723000</v>
      </c>
      <c r="Y992" s="207">
        <f>Y993+Y1024+Y1003</f>
        <v>4774086</v>
      </c>
      <c r="Z992" s="207">
        <f>Z993+Z1024+Z1003</f>
        <v>960882.32</v>
      </c>
      <c r="AA992" s="207">
        <f>AA993+AA1024+AA1003</f>
        <v>922578.43</v>
      </c>
      <c r="AB992" s="207">
        <f t="shared" si="1803"/>
        <v>8262929.9800000004</v>
      </c>
      <c r="AC992" s="207">
        <f t="shared" si="1804"/>
        <v>1683882.3199999998</v>
      </c>
      <c r="AD992" s="207">
        <f t="shared" si="1805"/>
        <v>1645578.4300000002</v>
      </c>
    </row>
    <row r="993" spans="1:30" s="202" customFormat="1" ht="26.4" hidden="1">
      <c r="A993" s="264" t="s">
        <v>359</v>
      </c>
      <c r="B993" s="200" t="s">
        <v>303</v>
      </c>
      <c r="C993" s="200" t="s">
        <v>18</v>
      </c>
      <c r="D993" s="200" t="s">
        <v>13</v>
      </c>
      <c r="E993" s="200" t="s">
        <v>277</v>
      </c>
      <c r="F993" s="200" t="s">
        <v>68</v>
      </c>
      <c r="G993" s="200" t="s">
        <v>140</v>
      </c>
      <c r="H993" s="200" t="s">
        <v>141</v>
      </c>
      <c r="I993" s="210"/>
      <c r="J993" s="211">
        <f>J997+J994</f>
        <v>2750000</v>
      </c>
      <c r="K993" s="211">
        <f t="shared" ref="K993:L993" si="1827">K997+K994</f>
        <v>0</v>
      </c>
      <c r="L993" s="211">
        <f t="shared" si="1827"/>
        <v>0</v>
      </c>
      <c r="M993" s="211">
        <f t="shared" ref="M993:O993" si="1828">M997+M994</f>
        <v>0</v>
      </c>
      <c r="N993" s="211">
        <f t="shared" si="1828"/>
        <v>0</v>
      </c>
      <c r="O993" s="211">
        <f t="shared" si="1828"/>
        <v>0</v>
      </c>
      <c r="P993" s="211">
        <f t="shared" si="1764"/>
        <v>2750000</v>
      </c>
      <c r="Q993" s="211">
        <f t="shared" si="1765"/>
        <v>0</v>
      </c>
      <c r="R993" s="211">
        <f t="shared" si="1766"/>
        <v>0</v>
      </c>
      <c r="S993" s="211">
        <f t="shared" ref="S993:U993" si="1829">S997+S994</f>
        <v>15843.98</v>
      </c>
      <c r="T993" s="211">
        <f t="shared" si="1829"/>
        <v>0</v>
      </c>
      <c r="U993" s="211">
        <f t="shared" si="1829"/>
        <v>0</v>
      </c>
      <c r="V993" s="211">
        <f t="shared" si="1816"/>
        <v>2765843.98</v>
      </c>
      <c r="W993" s="211">
        <f t="shared" si="1817"/>
        <v>0</v>
      </c>
      <c r="X993" s="211">
        <f t="shared" si="1818"/>
        <v>0</v>
      </c>
      <c r="Y993" s="211">
        <f>Y997+Y994+Y1000</f>
        <v>1020000</v>
      </c>
      <c r="Z993" s="211">
        <f t="shared" ref="Z993:AA993" si="1830">Z997+Z994+Z1000</f>
        <v>960882.32</v>
      </c>
      <c r="AA993" s="211">
        <f t="shared" si="1830"/>
        <v>922578.43</v>
      </c>
      <c r="AB993" s="211">
        <f t="shared" si="1803"/>
        <v>3785843.98</v>
      </c>
      <c r="AC993" s="211">
        <f t="shared" si="1804"/>
        <v>960882.32</v>
      </c>
      <c r="AD993" s="211">
        <f t="shared" si="1805"/>
        <v>922578.43</v>
      </c>
    </row>
    <row r="994" spans="1:30" s="202" customFormat="1" hidden="1">
      <c r="A994" s="264" t="s">
        <v>408</v>
      </c>
      <c r="B994" s="200" t="s">
        <v>303</v>
      </c>
      <c r="C994" s="200" t="s">
        <v>18</v>
      </c>
      <c r="D994" s="200" t="s">
        <v>13</v>
      </c>
      <c r="E994" s="200" t="s">
        <v>277</v>
      </c>
      <c r="F994" s="200" t="s">
        <v>68</v>
      </c>
      <c r="G994" s="200" t="s">
        <v>140</v>
      </c>
      <c r="H994" s="200" t="s">
        <v>409</v>
      </c>
      <c r="I994" s="210"/>
      <c r="J994" s="211">
        <f>J995</f>
        <v>2100000</v>
      </c>
      <c r="K994" s="211">
        <f t="shared" ref="K994:O995" si="1831">K995</f>
        <v>0</v>
      </c>
      <c r="L994" s="211">
        <f t="shared" si="1831"/>
        <v>0</v>
      </c>
      <c r="M994" s="211">
        <f t="shared" si="1831"/>
        <v>0</v>
      </c>
      <c r="N994" s="211">
        <f t="shared" si="1831"/>
        <v>0</v>
      </c>
      <c r="O994" s="211">
        <f t="shared" si="1831"/>
        <v>0</v>
      </c>
      <c r="P994" s="211">
        <f t="shared" si="1764"/>
        <v>2100000</v>
      </c>
      <c r="Q994" s="211">
        <f t="shared" si="1765"/>
        <v>0</v>
      </c>
      <c r="R994" s="211">
        <f t="shared" si="1766"/>
        <v>0</v>
      </c>
      <c r="S994" s="211">
        <f t="shared" ref="S994:U995" si="1832">S995</f>
        <v>15843.98</v>
      </c>
      <c r="T994" s="211">
        <f t="shared" si="1832"/>
        <v>0</v>
      </c>
      <c r="U994" s="211">
        <f t="shared" si="1832"/>
        <v>0</v>
      </c>
      <c r="V994" s="211">
        <f t="shared" si="1816"/>
        <v>2115843.98</v>
      </c>
      <c r="W994" s="211">
        <f t="shared" si="1817"/>
        <v>0</v>
      </c>
      <c r="X994" s="211">
        <f t="shared" si="1818"/>
        <v>0</v>
      </c>
      <c r="Y994" s="211">
        <f t="shared" ref="Y994:AA995" si="1833">Y995</f>
        <v>0</v>
      </c>
      <c r="Z994" s="211">
        <f t="shared" si="1833"/>
        <v>0</v>
      </c>
      <c r="AA994" s="211">
        <f t="shared" si="1833"/>
        <v>0</v>
      </c>
      <c r="AB994" s="211">
        <f t="shared" si="1803"/>
        <v>2115843.98</v>
      </c>
      <c r="AC994" s="211">
        <f t="shared" si="1804"/>
        <v>0</v>
      </c>
      <c r="AD994" s="211">
        <f t="shared" si="1805"/>
        <v>0</v>
      </c>
    </row>
    <row r="995" spans="1:30" s="202" customFormat="1" ht="26.4" hidden="1">
      <c r="A995" s="213" t="s">
        <v>222</v>
      </c>
      <c r="B995" s="200" t="s">
        <v>303</v>
      </c>
      <c r="C995" s="200" t="s">
        <v>18</v>
      </c>
      <c r="D995" s="200" t="s">
        <v>13</v>
      </c>
      <c r="E995" s="200" t="s">
        <v>277</v>
      </c>
      <c r="F995" s="200" t="s">
        <v>68</v>
      </c>
      <c r="G995" s="200" t="s">
        <v>140</v>
      </c>
      <c r="H995" s="200" t="s">
        <v>409</v>
      </c>
      <c r="I995" s="210" t="s">
        <v>92</v>
      </c>
      <c r="J995" s="211">
        <f>J996</f>
        <v>2100000</v>
      </c>
      <c r="K995" s="211">
        <f t="shared" si="1831"/>
        <v>0</v>
      </c>
      <c r="L995" s="211">
        <f t="shared" si="1831"/>
        <v>0</v>
      </c>
      <c r="M995" s="211">
        <f t="shared" si="1831"/>
        <v>0</v>
      </c>
      <c r="N995" s="211">
        <f t="shared" si="1831"/>
        <v>0</v>
      </c>
      <c r="O995" s="211">
        <f t="shared" si="1831"/>
        <v>0</v>
      </c>
      <c r="P995" s="211">
        <f t="shared" si="1764"/>
        <v>2100000</v>
      </c>
      <c r="Q995" s="211">
        <f t="shared" si="1765"/>
        <v>0</v>
      </c>
      <c r="R995" s="211">
        <f t="shared" si="1766"/>
        <v>0</v>
      </c>
      <c r="S995" s="211">
        <f t="shared" si="1832"/>
        <v>15843.98</v>
      </c>
      <c r="T995" s="211">
        <f t="shared" si="1832"/>
        <v>0</v>
      </c>
      <c r="U995" s="211">
        <f t="shared" si="1832"/>
        <v>0</v>
      </c>
      <c r="V995" s="211">
        <f t="shared" si="1816"/>
        <v>2115843.98</v>
      </c>
      <c r="W995" s="211">
        <f t="shared" si="1817"/>
        <v>0</v>
      </c>
      <c r="X995" s="211">
        <f t="shared" si="1818"/>
        <v>0</v>
      </c>
      <c r="Y995" s="211">
        <f t="shared" si="1833"/>
        <v>0</v>
      </c>
      <c r="Z995" s="211">
        <f t="shared" si="1833"/>
        <v>0</v>
      </c>
      <c r="AA995" s="211">
        <f t="shared" si="1833"/>
        <v>0</v>
      </c>
      <c r="AB995" s="211">
        <f t="shared" si="1803"/>
        <v>2115843.98</v>
      </c>
      <c r="AC995" s="211">
        <f t="shared" si="1804"/>
        <v>0</v>
      </c>
      <c r="AD995" s="211">
        <f t="shared" si="1805"/>
        <v>0</v>
      </c>
    </row>
    <row r="996" spans="1:30" s="202" customFormat="1" ht="26.4" hidden="1">
      <c r="A996" s="212" t="s">
        <v>96</v>
      </c>
      <c r="B996" s="200" t="s">
        <v>303</v>
      </c>
      <c r="C996" s="200" t="s">
        <v>18</v>
      </c>
      <c r="D996" s="200" t="s">
        <v>13</v>
      </c>
      <c r="E996" s="200" t="s">
        <v>277</v>
      </c>
      <c r="F996" s="200" t="s">
        <v>68</v>
      </c>
      <c r="G996" s="200" t="s">
        <v>140</v>
      </c>
      <c r="H996" s="200" t="s">
        <v>409</v>
      </c>
      <c r="I996" s="210" t="s">
        <v>93</v>
      </c>
      <c r="J996" s="211">
        <v>2100000</v>
      </c>
      <c r="K996" s="211"/>
      <c r="L996" s="211"/>
      <c r="M996" s="211"/>
      <c r="N996" s="211"/>
      <c r="O996" s="211"/>
      <c r="P996" s="211">
        <f t="shared" si="1764"/>
        <v>2100000</v>
      </c>
      <c r="Q996" s="211">
        <f t="shared" si="1765"/>
        <v>0</v>
      </c>
      <c r="R996" s="211">
        <f t="shared" si="1766"/>
        <v>0</v>
      </c>
      <c r="S996" s="333">
        <v>15843.98</v>
      </c>
      <c r="T996" s="211"/>
      <c r="U996" s="211"/>
      <c r="V996" s="211">
        <f t="shared" si="1816"/>
        <v>2115843.98</v>
      </c>
      <c r="W996" s="211">
        <f t="shared" si="1817"/>
        <v>0</v>
      </c>
      <c r="X996" s="211">
        <f t="shared" si="1818"/>
        <v>0</v>
      </c>
      <c r="Y996" s="211"/>
      <c r="Z996" s="211"/>
      <c r="AA996" s="211"/>
      <c r="AB996" s="211">
        <f t="shared" si="1803"/>
        <v>2115843.98</v>
      </c>
      <c r="AC996" s="211">
        <f t="shared" si="1804"/>
        <v>0</v>
      </c>
      <c r="AD996" s="211">
        <f t="shared" si="1805"/>
        <v>0</v>
      </c>
    </row>
    <row r="997" spans="1:30" s="202" customFormat="1" hidden="1">
      <c r="A997" s="212" t="s">
        <v>278</v>
      </c>
      <c r="B997" s="200" t="s">
        <v>303</v>
      </c>
      <c r="C997" s="200" t="s">
        <v>18</v>
      </c>
      <c r="D997" s="200" t="s">
        <v>13</v>
      </c>
      <c r="E997" s="200" t="s">
        <v>277</v>
      </c>
      <c r="F997" s="200" t="s">
        <v>68</v>
      </c>
      <c r="G997" s="200" t="s">
        <v>140</v>
      </c>
      <c r="H997" s="200" t="s">
        <v>274</v>
      </c>
      <c r="I997" s="210"/>
      <c r="J997" s="211">
        <f>J998</f>
        <v>650000</v>
      </c>
      <c r="K997" s="211">
        <f t="shared" ref="K997:O998" si="1834">K998</f>
        <v>0</v>
      </c>
      <c r="L997" s="211">
        <f t="shared" si="1834"/>
        <v>0</v>
      </c>
      <c r="M997" s="211">
        <f t="shared" si="1834"/>
        <v>0</v>
      </c>
      <c r="N997" s="211">
        <f t="shared" si="1834"/>
        <v>0</v>
      </c>
      <c r="O997" s="211">
        <f t="shared" si="1834"/>
        <v>0</v>
      </c>
      <c r="P997" s="211">
        <f t="shared" si="1764"/>
        <v>650000</v>
      </c>
      <c r="Q997" s="211">
        <f t="shared" si="1765"/>
        <v>0</v>
      </c>
      <c r="R997" s="211">
        <f t="shared" si="1766"/>
        <v>0</v>
      </c>
      <c r="S997" s="211">
        <f t="shared" ref="S997:U998" si="1835">S998</f>
        <v>0</v>
      </c>
      <c r="T997" s="211">
        <f t="shared" si="1835"/>
        <v>0</v>
      </c>
      <c r="U997" s="211">
        <f t="shared" si="1835"/>
        <v>0</v>
      </c>
      <c r="V997" s="211">
        <f t="shared" si="1816"/>
        <v>650000</v>
      </c>
      <c r="W997" s="211">
        <f t="shared" si="1817"/>
        <v>0</v>
      </c>
      <c r="X997" s="211">
        <f t="shared" si="1818"/>
        <v>0</v>
      </c>
      <c r="Y997" s="211">
        <f t="shared" ref="Y997:AA998" si="1836">Y998</f>
        <v>0</v>
      </c>
      <c r="Z997" s="211">
        <f t="shared" si="1836"/>
        <v>0</v>
      </c>
      <c r="AA997" s="211">
        <f t="shared" si="1836"/>
        <v>0</v>
      </c>
      <c r="AB997" s="211">
        <f t="shared" si="1803"/>
        <v>650000</v>
      </c>
      <c r="AC997" s="211">
        <f t="shared" si="1804"/>
        <v>0</v>
      </c>
      <c r="AD997" s="211">
        <f t="shared" si="1805"/>
        <v>0</v>
      </c>
    </row>
    <row r="998" spans="1:30" s="202" customFormat="1" ht="26.4" hidden="1">
      <c r="A998" s="213" t="s">
        <v>222</v>
      </c>
      <c r="B998" s="200" t="s">
        <v>303</v>
      </c>
      <c r="C998" s="200" t="s">
        <v>18</v>
      </c>
      <c r="D998" s="200" t="s">
        <v>13</v>
      </c>
      <c r="E998" s="200" t="s">
        <v>277</v>
      </c>
      <c r="F998" s="200" t="s">
        <v>68</v>
      </c>
      <c r="G998" s="200" t="s">
        <v>140</v>
      </c>
      <c r="H998" s="200" t="s">
        <v>274</v>
      </c>
      <c r="I998" s="210" t="s">
        <v>92</v>
      </c>
      <c r="J998" s="211">
        <f>J999</f>
        <v>650000</v>
      </c>
      <c r="K998" s="211">
        <f t="shared" si="1834"/>
        <v>0</v>
      </c>
      <c r="L998" s="211">
        <f t="shared" si="1834"/>
        <v>0</v>
      </c>
      <c r="M998" s="211">
        <f t="shared" si="1834"/>
        <v>0</v>
      </c>
      <c r="N998" s="211">
        <f t="shared" si="1834"/>
        <v>0</v>
      </c>
      <c r="O998" s="211">
        <f t="shared" si="1834"/>
        <v>0</v>
      </c>
      <c r="P998" s="211">
        <f t="shared" si="1764"/>
        <v>650000</v>
      </c>
      <c r="Q998" s="211">
        <f t="shared" si="1765"/>
        <v>0</v>
      </c>
      <c r="R998" s="211">
        <f t="shared" si="1766"/>
        <v>0</v>
      </c>
      <c r="S998" s="211">
        <f t="shared" si="1835"/>
        <v>0</v>
      </c>
      <c r="T998" s="211">
        <f t="shared" si="1835"/>
        <v>0</v>
      </c>
      <c r="U998" s="211">
        <f t="shared" si="1835"/>
        <v>0</v>
      </c>
      <c r="V998" s="211">
        <f t="shared" si="1816"/>
        <v>650000</v>
      </c>
      <c r="W998" s="211">
        <f t="shared" si="1817"/>
        <v>0</v>
      </c>
      <c r="X998" s="211">
        <f t="shared" si="1818"/>
        <v>0</v>
      </c>
      <c r="Y998" s="211">
        <f t="shared" si="1836"/>
        <v>0</v>
      </c>
      <c r="Z998" s="211">
        <f t="shared" si="1836"/>
        <v>0</v>
      </c>
      <c r="AA998" s="211">
        <f t="shared" si="1836"/>
        <v>0</v>
      </c>
      <c r="AB998" s="211">
        <f t="shared" si="1803"/>
        <v>650000</v>
      </c>
      <c r="AC998" s="211">
        <f t="shared" si="1804"/>
        <v>0</v>
      </c>
      <c r="AD998" s="211">
        <f t="shared" si="1805"/>
        <v>0</v>
      </c>
    </row>
    <row r="999" spans="1:30" s="202" customFormat="1" ht="26.4" hidden="1">
      <c r="A999" s="212" t="s">
        <v>96</v>
      </c>
      <c r="B999" s="200" t="s">
        <v>303</v>
      </c>
      <c r="C999" s="200" t="s">
        <v>18</v>
      </c>
      <c r="D999" s="200" t="s">
        <v>13</v>
      </c>
      <c r="E999" s="200" t="s">
        <v>277</v>
      </c>
      <c r="F999" s="200" t="s">
        <v>68</v>
      </c>
      <c r="G999" s="200" t="s">
        <v>140</v>
      </c>
      <c r="H999" s="200" t="s">
        <v>274</v>
      </c>
      <c r="I999" s="210" t="s">
        <v>93</v>
      </c>
      <c r="J999" s="211">
        <v>650000</v>
      </c>
      <c r="K999" s="211"/>
      <c r="L999" s="211"/>
      <c r="M999" s="211"/>
      <c r="N999" s="211"/>
      <c r="O999" s="211"/>
      <c r="P999" s="211">
        <f t="shared" si="1764"/>
        <v>650000</v>
      </c>
      <c r="Q999" s="211">
        <f t="shared" si="1765"/>
        <v>0</v>
      </c>
      <c r="R999" s="211">
        <f t="shared" si="1766"/>
        <v>0</v>
      </c>
      <c r="S999" s="211"/>
      <c r="T999" s="211"/>
      <c r="U999" s="211"/>
      <c r="V999" s="211">
        <f t="shared" si="1816"/>
        <v>650000</v>
      </c>
      <c r="W999" s="211">
        <f t="shared" si="1817"/>
        <v>0</v>
      </c>
      <c r="X999" s="211">
        <f t="shared" si="1818"/>
        <v>0</v>
      </c>
      <c r="Y999" s="211"/>
      <c r="Z999" s="211"/>
      <c r="AA999" s="211"/>
      <c r="AB999" s="211">
        <f t="shared" si="1803"/>
        <v>650000</v>
      </c>
      <c r="AC999" s="211">
        <f t="shared" si="1804"/>
        <v>0</v>
      </c>
      <c r="AD999" s="211">
        <f t="shared" si="1805"/>
        <v>0</v>
      </c>
    </row>
    <row r="1000" spans="1:30" s="202" customFormat="1" hidden="1">
      <c r="A1000" s="264" t="s">
        <v>439</v>
      </c>
      <c r="B1000" s="200" t="s">
        <v>303</v>
      </c>
      <c r="C1000" s="200" t="s">
        <v>18</v>
      </c>
      <c r="D1000" s="200" t="s">
        <v>13</v>
      </c>
      <c r="E1000" s="200" t="s">
        <v>277</v>
      </c>
      <c r="F1000" s="200" t="s">
        <v>68</v>
      </c>
      <c r="G1000" s="200" t="s">
        <v>437</v>
      </c>
      <c r="H1000" s="200" t="s">
        <v>438</v>
      </c>
      <c r="I1000" s="210"/>
      <c r="J1000" s="211"/>
      <c r="K1000" s="211"/>
      <c r="L1000" s="211"/>
      <c r="M1000" s="211"/>
      <c r="N1000" s="211"/>
      <c r="O1000" s="211"/>
      <c r="P1000" s="211"/>
      <c r="Q1000" s="211"/>
      <c r="R1000" s="211"/>
      <c r="S1000" s="211"/>
      <c r="T1000" s="211"/>
      <c r="U1000" s="211"/>
      <c r="V1000" s="211"/>
      <c r="W1000" s="211"/>
      <c r="X1000" s="211"/>
      <c r="Y1000" s="211">
        <f>Y1001</f>
        <v>1020000</v>
      </c>
      <c r="Z1000" s="211">
        <f t="shared" ref="Z1000:AA1001" si="1837">Z1001</f>
        <v>960882.32</v>
      </c>
      <c r="AA1000" s="211">
        <f t="shared" si="1837"/>
        <v>922578.43</v>
      </c>
      <c r="AB1000" s="211">
        <f t="shared" ref="AB1000:AB1023" si="1838">V1000+Y1000</f>
        <v>1020000</v>
      </c>
      <c r="AC1000" s="211">
        <f t="shared" ref="AC1000:AC1023" si="1839">W1000+Z1000</f>
        <v>960882.32</v>
      </c>
      <c r="AD1000" s="211">
        <f t="shared" ref="AD1000:AD1023" si="1840">X1000+AA1000</f>
        <v>922578.43</v>
      </c>
    </row>
    <row r="1001" spans="1:30" s="202" customFormat="1" ht="26.4" hidden="1">
      <c r="A1001" s="213" t="s">
        <v>222</v>
      </c>
      <c r="B1001" s="200" t="s">
        <v>303</v>
      </c>
      <c r="C1001" s="200" t="s">
        <v>18</v>
      </c>
      <c r="D1001" s="200" t="s">
        <v>13</v>
      </c>
      <c r="E1001" s="200" t="s">
        <v>277</v>
      </c>
      <c r="F1001" s="200" t="s">
        <v>68</v>
      </c>
      <c r="G1001" s="200" t="s">
        <v>437</v>
      </c>
      <c r="H1001" s="200" t="s">
        <v>438</v>
      </c>
      <c r="I1001" s="210" t="s">
        <v>92</v>
      </c>
      <c r="J1001" s="211"/>
      <c r="K1001" s="211"/>
      <c r="L1001" s="211"/>
      <c r="M1001" s="211"/>
      <c r="N1001" s="211"/>
      <c r="O1001" s="211"/>
      <c r="P1001" s="211"/>
      <c r="Q1001" s="211"/>
      <c r="R1001" s="211"/>
      <c r="S1001" s="211"/>
      <c r="T1001" s="211"/>
      <c r="U1001" s="211"/>
      <c r="V1001" s="211"/>
      <c r="W1001" s="211"/>
      <c r="X1001" s="211"/>
      <c r="Y1001" s="211">
        <f>Y1002</f>
        <v>1020000</v>
      </c>
      <c r="Z1001" s="211">
        <f t="shared" si="1837"/>
        <v>960882.32</v>
      </c>
      <c r="AA1001" s="211">
        <f t="shared" si="1837"/>
        <v>922578.43</v>
      </c>
      <c r="AB1001" s="211">
        <f t="shared" si="1838"/>
        <v>1020000</v>
      </c>
      <c r="AC1001" s="211">
        <f t="shared" si="1839"/>
        <v>960882.32</v>
      </c>
      <c r="AD1001" s="211">
        <f t="shared" si="1840"/>
        <v>922578.43</v>
      </c>
    </row>
    <row r="1002" spans="1:30" s="202" customFormat="1" ht="26.4" hidden="1">
      <c r="A1002" s="212" t="s">
        <v>96</v>
      </c>
      <c r="B1002" s="200" t="s">
        <v>303</v>
      </c>
      <c r="C1002" s="200" t="s">
        <v>18</v>
      </c>
      <c r="D1002" s="200" t="s">
        <v>13</v>
      </c>
      <c r="E1002" s="200" t="s">
        <v>277</v>
      </c>
      <c r="F1002" s="200" t="s">
        <v>68</v>
      </c>
      <c r="G1002" s="200" t="s">
        <v>437</v>
      </c>
      <c r="H1002" s="200" t="s">
        <v>438</v>
      </c>
      <c r="I1002" s="210" t="s">
        <v>93</v>
      </c>
      <c r="J1002" s="211"/>
      <c r="K1002" s="211"/>
      <c r="L1002" s="211"/>
      <c r="M1002" s="211"/>
      <c r="N1002" s="211"/>
      <c r="O1002" s="211"/>
      <c r="P1002" s="211"/>
      <c r="Q1002" s="211"/>
      <c r="R1002" s="211"/>
      <c r="S1002" s="211"/>
      <c r="T1002" s="211"/>
      <c r="U1002" s="211"/>
      <c r="V1002" s="211"/>
      <c r="W1002" s="211"/>
      <c r="X1002" s="211"/>
      <c r="Y1002" s="211">
        <f>20000+1000000</f>
        <v>1020000</v>
      </c>
      <c r="Z1002" s="211">
        <v>960882.32</v>
      </c>
      <c r="AA1002" s="211">
        <v>922578.43</v>
      </c>
      <c r="AB1002" s="211">
        <f t="shared" si="1838"/>
        <v>1020000</v>
      </c>
      <c r="AC1002" s="211">
        <f t="shared" si="1839"/>
        <v>960882.32</v>
      </c>
      <c r="AD1002" s="211">
        <f t="shared" si="1840"/>
        <v>922578.43</v>
      </c>
    </row>
    <row r="1003" spans="1:30" s="202" customFormat="1" ht="32.25" hidden="1" customHeight="1">
      <c r="A1003" s="347" t="s">
        <v>367</v>
      </c>
      <c r="B1003" s="200" t="s">
        <v>303</v>
      </c>
      <c r="C1003" s="200" t="s">
        <v>18</v>
      </c>
      <c r="D1003" s="200" t="s">
        <v>13</v>
      </c>
      <c r="E1003" s="200" t="s">
        <v>365</v>
      </c>
      <c r="F1003" s="200" t="s">
        <v>68</v>
      </c>
      <c r="G1003" s="200" t="s">
        <v>140</v>
      </c>
      <c r="H1003" s="200" t="s">
        <v>141</v>
      </c>
      <c r="I1003" s="210"/>
      <c r="J1003" s="346"/>
      <c r="K1003" s="346"/>
      <c r="L1003" s="346"/>
      <c r="M1003" s="346"/>
      <c r="N1003" s="346"/>
      <c r="O1003" s="346"/>
      <c r="P1003" s="346"/>
      <c r="Q1003" s="346"/>
      <c r="R1003" s="346"/>
      <c r="S1003" s="346"/>
      <c r="T1003" s="346"/>
      <c r="U1003" s="346"/>
      <c r="V1003" s="346"/>
      <c r="W1003" s="346"/>
      <c r="X1003" s="346"/>
      <c r="Y1003" s="346">
        <f>Y1014+Y1004</f>
        <v>2973629</v>
      </c>
      <c r="Z1003" s="346">
        <f t="shared" ref="Z1003:AA1003" si="1841">Z1014+Z1004</f>
        <v>0</v>
      </c>
      <c r="AA1003" s="346">
        <f t="shared" si="1841"/>
        <v>0</v>
      </c>
      <c r="AB1003" s="346">
        <f t="shared" si="1838"/>
        <v>2973629</v>
      </c>
      <c r="AC1003" s="346">
        <f t="shared" si="1839"/>
        <v>0</v>
      </c>
      <c r="AD1003" s="346">
        <f t="shared" si="1840"/>
        <v>0</v>
      </c>
    </row>
    <row r="1004" spans="1:30" s="202" customFormat="1" ht="26.4" hidden="1">
      <c r="A1004" s="347" t="s">
        <v>368</v>
      </c>
      <c r="B1004" s="200" t="s">
        <v>303</v>
      </c>
      <c r="C1004" s="200" t="s">
        <v>18</v>
      </c>
      <c r="D1004" s="200" t="s">
        <v>13</v>
      </c>
      <c r="E1004" s="200" t="s">
        <v>365</v>
      </c>
      <c r="F1004" s="200" t="s">
        <v>68</v>
      </c>
      <c r="G1004" s="200" t="s">
        <v>140</v>
      </c>
      <c r="H1004" s="200" t="s">
        <v>366</v>
      </c>
      <c r="I1004" s="210"/>
      <c r="J1004" s="211">
        <f>J1014</f>
        <v>0</v>
      </c>
      <c r="K1004" s="211">
        <f t="shared" ref="K1004:O1004" si="1842">K1014</f>
        <v>0</v>
      </c>
      <c r="L1004" s="211">
        <f t="shared" si="1842"/>
        <v>0</v>
      </c>
      <c r="M1004" s="211">
        <f t="shared" si="1842"/>
        <v>0</v>
      </c>
      <c r="N1004" s="211">
        <f t="shared" si="1842"/>
        <v>0</v>
      </c>
      <c r="O1004" s="211">
        <f t="shared" si="1842"/>
        <v>0</v>
      </c>
      <c r="P1004" s="211">
        <f t="shared" ref="P1004" si="1843">J1004+M1004</f>
        <v>0</v>
      </c>
      <c r="Q1004" s="211">
        <f t="shared" ref="Q1004" si="1844">K1004+N1004</f>
        <v>0</v>
      </c>
      <c r="R1004" s="211">
        <f t="shared" ref="R1004" si="1845">L1004+O1004</f>
        <v>0</v>
      </c>
      <c r="S1004" s="211">
        <f t="shared" ref="S1004:U1004" si="1846">S1014</f>
        <v>0</v>
      </c>
      <c r="T1004" s="211">
        <f t="shared" si="1846"/>
        <v>0</v>
      </c>
      <c r="U1004" s="211">
        <f t="shared" si="1846"/>
        <v>0</v>
      </c>
      <c r="V1004" s="211">
        <f>P1004+S1004</f>
        <v>0</v>
      </c>
      <c r="W1004" s="211">
        <f>Q1004+T1004</f>
        <v>0</v>
      </c>
      <c r="X1004" s="211">
        <f>R1004+U1004</f>
        <v>0</v>
      </c>
      <c r="Y1004" s="211">
        <f>Y1005+Y1008+Y1011</f>
        <v>297312</v>
      </c>
      <c r="Z1004" s="211">
        <f t="shared" ref="Z1004:AA1004" si="1847">Z1005+Z1008+Z1011</f>
        <v>0</v>
      </c>
      <c r="AA1004" s="211">
        <f t="shared" si="1847"/>
        <v>0</v>
      </c>
      <c r="AB1004" s="211">
        <f t="shared" si="1838"/>
        <v>297312</v>
      </c>
      <c r="AC1004" s="211">
        <f t="shared" si="1839"/>
        <v>0</v>
      </c>
      <c r="AD1004" s="211">
        <f t="shared" si="1840"/>
        <v>0</v>
      </c>
    </row>
    <row r="1005" spans="1:30" s="202" customFormat="1" hidden="1">
      <c r="A1005" s="345" t="s">
        <v>465</v>
      </c>
      <c r="B1005" s="200" t="s">
        <v>303</v>
      </c>
      <c r="C1005" s="200" t="s">
        <v>18</v>
      </c>
      <c r="D1005" s="200" t="s">
        <v>13</v>
      </c>
      <c r="E1005" s="200" t="s">
        <v>365</v>
      </c>
      <c r="F1005" s="200" t="s">
        <v>68</v>
      </c>
      <c r="G1005" s="200" t="s">
        <v>140</v>
      </c>
      <c r="H1005" s="200" t="s">
        <v>476</v>
      </c>
      <c r="I1005" s="210"/>
      <c r="J1005" s="211"/>
      <c r="K1005" s="211"/>
      <c r="L1005" s="211"/>
      <c r="M1005" s="211"/>
      <c r="N1005" s="211"/>
      <c r="O1005" s="211"/>
      <c r="P1005" s="211"/>
      <c r="Q1005" s="211"/>
      <c r="R1005" s="211"/>
      <c r="S1005" s="211"/>
      <c r="T1005" s="211"/>
      <c r="U1005" s="211"/>
      <c r="V1005" s="211"/>
      <c r="W1005" s="211"/>
      <c r="X1005" s="211"/>
      <c r="Y1005" s="211">
        <f>Y1006</f>
        <v>115370</v>
      </c>
      <c r="Z1005" s="211">
        <f t="shared" ref="Z1005:AA1006" si="1848">Z1006</f>
        <v>0</v>
      </c>
      <c r="AA1005" s="211">
        <f t="shared" si="1848"/>
        <v>0</v>
      </c>
      <c r="AB1005" s="211">
        <f t="shared" ref="AB1005:AB1013" si="1849">V1005+Y1005</f>
        <v>115370</v>
      </c>
      <c r="AC1005" s="211">
        <f t="shared" ref="AC1005:AC1013" si="1850">W1005+Z1005</f>
        <v>0</v>
      </c>
      <c r="AD1005" s="211">
        <f t="shared" ref="AD1005:AD1013" si="1851">X1005+AA1005</f>
        <v>0</v>
      </c>
    </row>
    <row r="1006" spans="1:30" s="202" customFormat="1" ht="26.4" hidden="1">
      <c r="A1006" s="213" t="s">
        <v>222</v>
      </c>
      <c r="B1006" s="200" t="s">
        <v>303</v>
      </c>
      <c r="C1006" s="200" t="s">
        <v>18</v>
      </c>
      <c r="D1006" s="200" t="s">
        <v>13</v>
      </c>
      <c r="E1006" s="200" t="s">
        <v>365</v>
      </c>
      <c r="F1006" s="200" t="s">
        <v>68</v>
      </c>
      <c r="G1006" s="200" t="s">
        <v>140</v>
      </c>
      <c r="H1006" s="200" t="s">
        <v>476</v>
      </c>
      <c r="I1006" s="210" t="s">
        <v>92</v>
      </c>
      <c r="J1006" s="211"/>
      <c r="K1006" s="211"/>
      <c r="L1006" s="211"/>
      <c r="M1006" s="211"/>
      <c r="N1006" s="211"/>
      <c r="O1006" s="211"/>
      <c r="P1006" s="211"/>
      <c r="Q1006" s="211"/>
      <c r="R1006" s="211"/>
      <c r="S1006" s="211"/>
      <c r="T1006" s="211"/>
      <c r="U1006" s="211"/>
      <c r="V1006" s="211"/>
      <c r="W1006" s="211"/>
      <c r="X1006" s="211"/>
      <c r="Y1006" s="211">
        <f>Y1007</f>
        <v>115370</v>
      </c>
      <c r="Z1006" s="211">
        <f t="shared" si="1848"/>
        <v>0</v>
      </c>
      <c r="AA1006" s="211">
        <f t="shared" si="1848"/>
        <v>0</v>
      </c>
      <c r="AB1006" s="211">
        <f t="shared" si="1849"/>
        <v>115370</v>
      </c>
      <c r="AC1006" s="211">
        <f t="shared" si="1850"/>
        <v>0</v>
      </c>
      <c r="AD1006" s="211">
        <f t="shared" si="1851"/>
        <v>0</v>
      </c>
    </row>
    <row r="1007" spans="1:30" s="202" customFormat="1" ht="26.4" hidden="1">
      <c r="A1007" s="212" t="s">
        <v>96</v>
      </c>
      <c r="B1007" s="200" t="s">
        <v>303</v>
      </c>
      <c r="C1007" s="200" t="s">
        <v>18</v>
      </c>
      <c r="D1007" s="200" t="s">
        <v>13</v>
      </c>
      <c r="E1007" s="200" t="s">
        <v>365</v>
      </c>
      <c r="F1007" s="200" t="s">
        <v>68</v>
      </c>
      <c r="G1007" s="200" t="s">
        <v>140</v>
      </c>
      <c r="H1007" s="200" t="s">
        <v>476</v>
      </c>
      <c r="I1007" s="210" t="s">
        <v>93</v>
      </c>
      <c r="J1007" s="211"/>
      <c r="K1007" s="211"/>
      <c r="L1007" s="211"/>
      <c r="M1007" s="211"/>
      <c r="N1007" s="211"/>
      <c r="O1007" s="211"/>
      <c r="P1007" s="211"/>
      <c r="Q1007" s="211"/>
      <c r="R1007" s="211"/>
      <c r="S1007" s="211"/>
      <c r="T1007" s="211"/>
      <c r="U1007" s="211"/>
      <c r="V1007" s="211"/>
      <c r="W1007" s="211"/>
      <c r="X1007" s="211"/>
      <c r="Y1007" s="333">
        <f>57685+57685</f>
        <v>115370</v>
      </c>
      <c r="Z1007" s="211"/>
      <c r="AA1007" s="211"/>
      <c r="AB1007" s="211">
        <f t="shared" si="1849"/>
        <v>115370</v>
      </c>
      <c r="AC1007" s="211">
        <f t="shared" si="1850"/>
        <v>0</v>
      </c>
      <c r="AD1007" s="211">
        <f t="shared" si="1851"/>
        <v>0</v>
      </c>
    </row>
    <row r="1008" spans="1:30" s="202" customFormat="1" ht="26.4" hidden="1">
      <c r="A1008" s="345" t="s">
        <v>466</v>
      </c>
      <c r="B1008" s="200" t="s">
        <v>303</v>
      </c>
      <c r="C1008" s="200" t="s">
        <v>18</v>
      </c>
      <c r="D1008" s="200" t="s">
        <v>13</v>
      </c>
      <c r="E1008" s="200" t="s">
        <v>365</v>
      </c>
      <c r="F1008" s="200" t="s">
        <v>68</v>
      </c>
      <c r="G1008" s="200" t="s">
        <v>140</v>
      </c>
      <c r="H1008" s="200" t="s">
        <v>477</v>
      </c>
      <c r="I1008" s="210"/>
      <c r="J1008" s="211"/>
      <c r="K1008" s="211"/>
      <c r="L1008" s="211"/>
      <c r="M1008" s="211"/>
      <c r="N1008" s="211"/>
      <c r="O1008" s="211"/>
      <c r="P1008" s="211"/>
      <c r="Q1008" s="211"/>
      <c r="R1008" s="211"/>
      <c r="S1008" s="211"/>
      <c r="T1008" s="211"/>
      <c r="U1008" s="211"/>
      <c r="V1008" s="211"/>
      <c r="W1008" s="211"/>
      <c r="X1008" s="211"/>
      <c r="Y1008" s="211">
        <f>Y1009</f>
        <v>129922</v>
      </c>
      <c r="Z1008" s="211">
        <f t="shared" ref="Z1008:AA1009" si="1852">Z1009</f>
        <v>0</v>
      </c>
      <c r="AA1008" s="211">
        <f t="shared" si="1852"/>
        <v>0</v>
      </c>
      <c r="AB1008" s="211">
        <f t="shared" si="1849"/>
        <v>129922</v>
      </c>
      <c r="AC1008" s="211">
        <f t="shared" si="1850"/>
        <v>0</v>
      </c>
      <c r="AD1008" s="211">
        <f t="shared" si="1851"/>
        <v>0</v>
      </c>
    </row>
    <row r="1009" spans="1:30" s="202" customFormat="1" ht="26.4" hidden="1">
      <c r="A1009" s="213" t="s">
        <v>222</v>
      </c>
      <c r="B1009" s="200" t="s">
        <v>303</v>
      </c>
      <c r="C1009" s="200" t="s">
        <v>18</v>
      </c>
      <c r="D1009" s="200" t="s">
        <v>13</v>
      </c>
      <c r="E1009" s="200" t="s">
        <v>365</v>
      </c>
      <c r="F1009" s="200" t="s">
        <v>68</v>
      </c>
      <c r="G1009" s="200" t="s">
        <v>140</v>
      </c>
      <c r="H1009" s="200" t="s">
        <v>477</v>
      </c>
      <c r="I1009" s="210" t="s">
        <v>92</v>
      </c>
      <c r="J1009" s="211"/>
      <c r="K1009" s="211"/>
      <c r="L1009" s="211"/>
      <c r="M1009" s="211"/>
      <c r="N1009" s="211"/>
      <c r="O1009" s="211"/>
      <c r="P1009" s="211"/>
      <c r="Q1009" s="211"/>
      <c r="R1009" s="211"/>
      <c r="S1009" s="211"/>
      <c r="T1009" s="211"/>
      <c r="U1009" s="211"/>
      <c r="V1009" s="211"/>
      <c r="W1009" s="211"/>
      <c r="X1009" s="211"/>
      <c r="Y1009" s="211">
        <f>Y1010</f>
        <v>129922</v>
      </c>
      <c r="Z1009" s="211">
        <f t="shared" si="1852"/>
        <v>0</v>
      </c>
      <c r="AA1009" s="211">
        <f t="shared" si="1852"/>
        <v>0</v>
      </c>
      <c r="AB1009" s="211">
        <f t="shared" si="1849"/>
        <v>129922</v>
      </c>
      <c r="AC1009" s="211">
        <f t="shared" si="1850"/>
        <v>0</v>
      </c>
      <c r="AD1009" s="211">
        <f t="shared" si="1851"/>
        <v>0</v>
      </c>
    </row>
    <row r="1010" spans="1:30" s="202" customFormat="1" ht="26.4" hidden="1">
      <c r="A1010" s="212" t="s">
        <v>96</v>
      </c>
      <c r="B1010" s="200" t="s">
        <v>303</v>
      </c>
      <c r="C1010" s="200" t="s">
        <v>18</v>
      </c>
      <c r="D1010" s="200" t="s">
        <v>13</v>
      </c>
      <c r="E1010" s="200" t="s">
        <v>365</v>
      </c>
      <c r="F1010" s="200" t="s">
        <v>68</v>
      </c>
      <c r="G1010" s="200" t="s">
        <v>140</v>
      </c>
      <c r="H1010" s="200" t="s">
        <v>477</v>
      </c>
      <c r="I1010" s="210" t="s">
        <v>93</v>
      </c>
      <c r="J1010" s="211"/>
      <c r="K1010" s="211"/>
      <c r="L1010" s="211"/>
      <c r="M1010" s="211"/>
      <c r="N1010" s="211"/>
      <c r="O1010" s="211"/>
      <c r="P1010" s="211"/>
      <c r="Q1010" s="211"/>
      <c r="R1010" s="211"/>
      <c r="S1010" s="211"/>
      <c r="T1010" s="211"/>
      <c r="U1010" s="211"/>
      <c r="V1010" s="211"/>
      <c r="W1010" s="211"/>
      <c r="X1010" s="211"/>
      <c r="Y1010" s="333">
        <f>64961+64961</f>
        <v>129922</v>
      </c>
      <c r="Z1010" s="211"/>
      <c r="AA1010" s="211"/>
      <c r="AB1010" s="211">
        <f t="shared" si="1849"/>
        <v>129922</v>
      </c>
      <c r="AC1010" s="211">
        <f t="shared" si="1850"/>
        <v>0</v>
      </c>
      <c r="AD1010" s="211">
        <f t="shared" si="1851"/>
        <v>0</v>
      </c>
    </row>
    <row r="1011" spans="1:30" s="202" customFormat="1" ht="26.4" hidden="1">
      <c r="A1011" s="345" t="s">
        <v>467</v>
      </c>
      <c r="B1011" s="200" t="s">
        <v>303</v>
      </c>
      <c r="C1011" s="200" t="s">
        <v>18</v>
      </c>
      <c r="D1011" s="200" t="s">
        <v>13</v>
      </c>
      <c r="E1011" s="200" t="s">
        <v>365</v>
      </c>
      <c r="F1011" s="200" t="s">
        <v>68</v>
      </c>
      <c r="G1011" s="200" t="s">
        <v>140</v>
      </c>
      <c r="H1011" s="200" t="s">
        <v>478</v>
      </c>
      <c r="I1011" s="210"/>
      <c r="J1011" s="211"/>
      <c r="K1011" s="211"/>
      <c r="L1011" s="211"/>
      <c r="M1011" s="211"/>
      <c r="N1011" s="211"/>
      <c r="O1011" s="211"/>
      <c r="P1011" s="211"/>
      <c r="Q1011" s="211"/>
      <c r="R1011" s="211"/>
      <c r="S1011" s="211"/>
      <c r="T1011" s="211"/>
      <c r="U1011" s="211"/>
      <c r="V1011" s="211"/>
      <c r="W1011" s="211"/>
      <c r="X1011" s="211"/>
      <c r="Y1011" s="211">
        <f>Y1012</f>
        <v>52020</v>
      </c>
      <c r="Z1011" s="211">
        <f t="shared" ref="Z1011:AA1012" si="1853">Z1012</f>
        <v>0</v>
      </c>
      <c r="AA1011" s="211">
        <f t="shared" si="1853"/>
        <v>0</v>
      </c>
      <c r="AB1011" s="211">
        <f t="shared" si="1849"/>
        <v>52020</v>
      </c>
      <c r="AC1011" s="211">
        <f t="shared" si="1850"/>
        <v>0</v>
      </c>
      <c r="AD1011" s="211">
        <f t="shared" si="1851"/>
        <v>0</v>
      </c>
    </row>
    <row r="1012" spans="1:30" s="202" customFormat="1" ht="26.4" hidden="1">
      <c r="A1012" s="213" t="s">
        <v>222</v>
      </c>
      <c r="B1012" s="200" t="s">
        <v>303</v>
      </c>
      <c r="C1012" s="200" t="s">
        <v>18</v>
      </c>
      <c r="D1012" s="200" t="s">
        <v>13</v>
      </c>
      <c r="E1012" s="200" t="s">
        <v>365</v>
      </c>
      <c r="F1012" s="200" t="s">
        <v>68</v>
      </c>
      <c r="G1012" s="200" t="s">
        <v>140</v>
      </c>
      <c r="H1012" s="200" t="s">
        <v>478</v>
      </c>
      <c r="I1012" s="210" t="s">
        <v>92</v>
      </c>
      <c r="J1012" s="211"/>
      <c r="K1012" s="211"/>
      <c r="L1012" s="211"/>
      <c r="M1012" s="211"/>
      <c r="N1012" s="211"/>
      <c r="O1012" s="211"/>
      <c r="P1012" s="211"/>
      <c r="Q1012" s="211"/>
      <c r="R1012" s="211"/>
      <c r="S1012" s="211"/>
      <c r="T1012" s="211"/>
      <c r="U1012" s="211"/>
      <c r="V1012" s="211"/>
      <c r="W1012" s="211"/>
      <c r="X1012" s="211"/>
      <c r="Y1012" s="211">
        <f>Y1013</f>
        <v>52020</v>
      </c>
      <c r="Z1012" s="211">
        <f t="shared" si="1853"/>
        <v>0</v>
      </c>
      <c r="AA1012" s="211">
        <f t="shared" si="1853"/>
        <v>0</v>
      </c>
      <c r="AB1012" s="211">
        <f t="shared" si="1849"/>
        <v>52020</v>
      </c>
      <c r="AC1012" s="211">
        <f t="shared" si="1850"/>
        <v>0</v>
      </c>
      <c r="AD1012" s="211">
        <f t="shared" si="1851"/>
        <v>0</v>
      </c>
    </row>
    <row r="1013" spans="1:30" s="202" customFormat="1" ht="26.4" hidden="1">
      <c r="A1013" s="212" t="s">
        <v>96</v>
      </c>
      <c r="B1013" s="200" t="s">
        <v>303</v>
      </c>
      <c r="C1013" s="200" t="s">
        <v>18</v>
      </c>
      <c r="D1013" s="200" t="s">
        <v>13</v>
      </c>
      <c r="E1013" s="200" t="s">
        <v>365</v>
      </c>
      <c r="F1013" s="200" t="s">
        <v>68</v>
      </c>
      <c r="G1013" s="200" t="s">
        <v>140</v>
      </c>
      <c r="H1013" s="200" t="s">
        <v>478</v>
      </c>
      <c r="I1013" s="210" t="s">
        <v>93</v>
      </c>
      <c r="J1013" s="211"/>
      <c r="K1013" s="211"/>
      <c r="L1013" s="211"/>
      <c r="M1013" s="211"/>
      <c r="N1013" s="211"/>
      <c r="O1013" s="211"/>
      <c r="P1013" s="211"/>
      <c r="Q1013" s="211"/>
      <c r="R1013" s="211"/>
      <c r="S1013" s="211"/>
      <c r="T1013" s="211"/>
      <c r="U1013" s="211"/>
      <c r="V1013" s="211"/>
      <c r="W1013" s="211"/>
      <c r="X1013" s="211"/>
      <c r="Y1013" s="333">
        <f>26010+26010</f>
        <v>52020</v>
      </c>
      <c r="Z1013" s="211"/>
      <c r="AA1013" s="211"/>
      <c r="AB1013" s="211">
        <f t="shared" si="1849"/>
        <v>52020</v>
      </c>
      <c r="AC1013" s="211">
        <f t="shared" si="1850"/>
        <v>0</v>
      </c>
      <c r="AD1013" s="211">
        <f t="shared" si="1851"/>
        <v>0</v>
      </c>
    </row>
    <row r="1014" spans="1:30" s="202" customFormat="1" ht="26.4" hidden="1">
      <c r="A1014" s="345" t="s">
        <v>448</v>
      </c>
      <c r="B1014" s="200" t="s">
        <v>303</v>
      </c>
      <c r="C1014" s="200" t="s">
        <v>18</v>
      </c>
      <c r="D1014" s="200" t="s">
        <v>13</v>
      </c>
      <c r="E1014" s="200" t="s">
        <v>365</v>
      </c>
      <c r="F1014" s="200" t="s">
        <v>68</v>
      </c>
      <c r="G1014" s="200" t="s">
        <v>140</v>
      </c>
      <c r="H1014" s="200" t="s">
        <v>445</v>
      </c>
      <c r="I1014" s="210"/>
      <c r="J1014" s="346"/>
      <c r="K1014" s="346"/>
      <c r="L1014" s="346"/>
      <c r="M1014" s="346"/>
      <c r="N1014" s="346"/>
      <c r="O1014" s="346"/>
      <c r="P1014" s="346"/>
      <c r="Q1014" s="346"/>
      <c r="R1014" s="346"/>
      <c r="S1014" s="346"/>
      <c r="T1014" s="346"/>
      <c r="U1014" s="346"/>
      <c r="V1014" s="346"/>
      <c r="W1014" s="346"/>
      <c r="X1014" s="346"/>
      <c r="Y1014" s="346">
        <f>Y1015+Y1018+Y1021</f>
        <v>2676317</v>
      </c>
      <c r="Z1014" s="346">
        <f t="shared" ref="Z1014:AA1014" si="1854">Z1015+Z1018+Z1021</f>
        <v>0</v>
      </c>
      <c r="AA1014" s="346">
        <f t="shared" si="1854"/>
        <v>0</v>
      </c>
      <c r="AB1014" s="346">
        <f t="shared" si="1838"/>
        <v>2676317</v>
      </c>
      <c r="AC1014" s="346">
        <f t="shared" si="1839"/>
        <v>0</v>
      </c>
      <c r="AD1014" s="346">
        <f t="shared" si="1840"/>
        <v>0</v>
      </c>
    </row>
    <row r="1015" spans="1:30" s="202" customFormat="1" hidden="1">
      <c r="A1015" s="345" t="s">
        <v>465</v>
      </c>
      <c r="B1015" s="200" t="s">
        <v>303</v>
      </c>
      <c r="C1015" s="200" t="s">
        <v>18</v>
      </c>
      <c r="D1015" s="200" t="s">
        <v>13</v>
      </c>
      <c r="E1015" s="200" t="s">
        <v>365</v>
      </c>
      <c r="F1015" s="200" t="s">
        <v>68</v>
      </c>
      <c r="G1015" s="200" t="s">
        <v>140</v>
      </c>
      <c r="H1015" s="200" t="s">
        <v>456</v>
      </c>
      <c r="I1015" s="210"/>
      <c r="J1015" s="346"/>
      <c r="K1015" s="346"/>
      <c r="L1015" s="346"/>
      <c r="M1015" s="346"/>
      <c r="N1015" s="346"/>
      <c r="O1015" s="346"/>
      <c r="P1015" s="346"/>
      <c r="Q1015" s="346"/>
      <c r="R1015" s="346"/>
      <c r="S1015" s="346"/>
      <c r="T1015" s="346"/>
      <c r="U1015" s="346"/>
      <c r="V1015" s="346"/>
      <c r="W1015" s="346"/>
      <c r="X1015" s="346"/>
      <c r="Y1015" s="346">
        <f>Y1016</f>
        <v>1038522</v>
      </c>
      <c r="Z1015" s="346">
        <f t="shared" ref="Z1015:Z1016" si="1855">Z1016</f>
        <v>0</v>
      </c>
      <c r="AA1015" s="346">
        <f t="shared" ref="AA1015:AA1016" si="1856">AA1016</f>
        <v>0</v>
      </c>
      <c r="AB1015" s="346">
        <f t="shared" si="1838"/>
        <v>1038522</v>
      </c>
      <c r="AC1015" s="346">
        <f t="shared" si="1839"/>
        <v>0</v>
      </c>
      <c r="AD1015" s="346">
        <f t="shared" si="1840"/>
        <v>0</v>
      </c>
    </row>
    <row r="1016" spans="1:30" s="202" customFormat="1" ht="26.4" hidden="1">
      <c r="A1016" s="213" t="s">
        <v>222</v>
      </c>
      <c r="B1016" s="200" t="s">
        <v>303</v>
      </c>
      <c r="C1016" s="200" t="s">
        <v>18</v>
      </c>
      <c r="D1016" s="200" t="s">
        <v>13</v>
      </c>
      <c r="E1016" s="200" t="s">
        <v>365</v>
      </c>
      <c r="F1016" s="200" t="s">
        <v>68</v>
      </c>
      <c r="G1016" s="200" t="s">
        <v>140</v>
      </c>
      <c r="H1016" s="200" t="s">
        <v>456</v>
      </c>
      <c r="I1016" s="210" t="s">
        <v>92</v>
      </c>
      <c r="J1016" s="346"/>
      <c r="K1016" s="346"/>
      <c r="L1016" s="346"/>
      <c r="M1016" s="346"/>
      <c r="N1016" s="346"/>
      <c r="O1016" s="346"/>
      <c r="P1016" s="346"/>
      <c r="Q1016" s="346"/>
      <c r="R1016" s="346"/>
      <c r="S1016" s="346"/>
      <c r="T1016" s="346"/>
      <c r="U1016" s="346"/>
      <c r="V1016" s="346"/>
      <c r="W1016" s="346"/>
      <c r="X1016" s="346"/>
      <c r="Y1016" s="346">
        <f>Y1017</f>
        <v>1038522</v>
      </c>
      <c r="Z1016" s="346">
        <f t="shared" si="1855"/>
        <v>0</v>
      </c>
      <c r="AA1016" s="346">
        <f t="shared" si="1856"/>
        <v>0</v>
      </c>
      <c r="AB1016" s="346">
        <f t="shared" si="1838"/>
        <v>1038522</v>
      </c>
      <c r="AC1016" s="346">
        <f t="shared" si="1839"/>
        <v>0</v>
      </c>
      <c r="AD1016" s="346">
        <f t="shared" si="1840"/>
        <v>0</v>
      </c>
    </row>
    <row r="1017" spans="1:30" s="202" customFormat="1" ht="26.4" hidden="1">
      <c r="A1017" s="212" t="s">
        <v>96</v>
      </c>
      <c r="B1017" s="200" t="s">
        <v>303</v>
      </c>
      <c r="C1017" s="200" t="s">
        <v>18</v>
      </c>
      <c r="D1017" s="200" t="s">
        <v>13</v>
      </c>
      <c r="E1017" s="200" t="s">
        <v>365</v>
      </c>
      <c r="F1017" s="200" t="s">
        <v>68</v>
      </c>
      <c r="G1017" s="200" t="s">
        <v>140</v>
      </c>
      <c r="H1017" s="200" t="s">
        <v>456</v>
      </c>
      <c r="I1017" s="210" t="s">
        <v>93</v>
      </c>
      <c r="J1017" s="346"/>
      <c r="K1017" s="346"/>
      <c r="L1017" s="346"/>
      <c r="M1017" s="346"/>
      <c r="N1017" s="346"/>
      <c r="O1017" s="346"/>
      <c r="P1017" s="346"/>
      <c r="Q1017" s="346"/>
      <c r="R1017" s="346"/>
      <c r="S1017" s="346"/>
      <c r="T1017" s="346"/>
      <c r="U1017" s="346"/>
      <c r="V1017" s="346"/>
      <c r="W1017" s="346"/>
      <c r="X1017" s="346"/>
      <c r="Y1017" s="346">
        <v>1038522</v>
      </c>
      <c r="Z1017" s="346"/>
      <c r="AA1017" s="346"/>
      <c r="AB1017" s="346">
        <f t="shared" si="1838"/>
        <v>1038522</v>
      </c>
      <c r="AC1017" s="346">
        <f t="shared" si="1839"/>
        <v>0</v>
      </c>
      <c r="AD1017" s="346">
        <f t="shared" si="1840"/>
        <v>0</v>
      </c>
    </row>
    <row r="1018" spans="1:30" s="202" customFormat="1" ht="26.4" hidden="1">
      <c r="A1018" s="345" t="s">
        <v>466</v>
      </c>
      <c r="B1018" s="200" t="s">
        <v>303</v>
      </c>
      <c r="C1018" s="200" t="s">
        <v>18</v>
      </c>
      <c r="D1018" s="200" t="s">
        <v>13</v>
      </c>
      <c r="E1018" s="200" t="s">
        <v>365</v>
      </c>
      <c r="F1018" s="200" t="s">
        <v>68</v>
      </c>
      <c r="G1018" s="200" t="s">
        <v>140</v>
      </c>
      <c r="H1018" s="200" t="s">
        <v>457</v>
      </c>
      <c r="I1018" s="210"/>
      <c r="J1018" s="346"/>
      <c r="K1018" s="346"/>
      <c r="L1018" s="346"/>
      <c r="M1018" s="346"/>
      <c r="N1018" s="346"/>
      <c r="O1018" s="346"/>
      <c r="P1018" s="346"/>
      <c r="Q1018" s="346"/>
      <c r="R1018" s="346"/>
      <c r="S1018" s="346"/>
      <c r="T1018" s="346"/>
      <c r="U1018" s="346"/>
      <c r="V1018" s="346"/>
      <c r="W1018" s="346"/>
      <c r="X1018" s="346"/>
      <c r="Y1018" s="346">
        <f>Y1019</f>
        <v>1169524</v>
      </c>
      <c r="Z1018" s="346">
        <f t="shared" ref="Z1018:Z1019" si="1857">Z1019</f>
        <v>0</v>
      </c>
      <c r="AA1018" s="346">
        <f t="shared" ref="AA1018:AA1019" si="1858">AA1019</f>
        <v>0</v>
      </c>
      <c r="AB1018" s="346">
        <f t="shared" si="1838"/>
        <v>1169524</v>
      </c>
      <c r="AC1018" s="346">
        <f t="shared" si="1839"/>
        <v>0</v>
      </c>
      <c r="AD1018" s="346">
        <f t="shared" si="1840"/>
        <v>0</v>
      </c>
    </row>
    <row r="1019" spans="1:30" s="202" customFormat="1" ht="26.4" hidden="1">
      <c r="A1019" s="213" t="s">
        <v>222</v>
      </c>
      <c r="B1019" s="200" t="s">
        <v>303</v>
      </c>
      <c r="C1019" s="200" t="s">
        <v>18</v>
      </c>
      <c r="D1019" s="200" t="s">
        <v>13</v>
      </c>
      <c r="E1019" s="200" t="s">
        <v>365</v>
      </c>
      <c r="F1019" s="200" t="s">
        <v>68</v>
      </c>
      <c r="G1019" s="200" t="s">
        <v>140</v>
      </c>
      <c r="H1019" s="200" t="s">
        <v>457</v>
      </c>
      <c r="I1019" s="210" t="s">
        <v>92</v>
      </c>
      <c r="J1019" s="346"/>
      <c r="K1019" s="346"/>
      <c r="L1019" s="346"/>
      <c r="M1019" s="346"/>
      <c r="N1019" s="346"/>
      <c r="O1019" s="346"/>
      <c r="P1019" s="346"/>
      <c r="Q1019" s="346"/>
      <c r="R1019" s="346"/>
      <c r="S1019" s="346"/>
      <c r="T1019" s="346"/>
      <c r="U1019" s="346"/>
      <c r="V1019" s="346"/>
      <c r="W1019" s="346"/>
      <c r="X1019" s="346"/>
      <c r="Y1019" s="346">
        <f>Y1020</f>
        <v>1169524</v>
      </c>
      <c r="Z1019" s="346">
        <f t="shared" si="1857"/>
        <v>0</v>
      </c>
      <c r="AA1019" s="346">
        <f t="shared" si="1858"/>
        <v>0</v>
      </c>
      <c r="AB1019" s="346">
        <f t="shared" si="1838"/>
        <v>1169524</v>
      </c>
      <c r="AC1019" s="346">
        <f t="shared" si="1839"/>
        <v>0</v>
      </c>
      <c r="AD1019" s="346">
        <f t="shared" si="1840"/>
        <v>0</v>
      </c>
    </row>
    <row r="1020" spans="1:30" s="202" customFormat="1" ht="26.4" hidden="1">
      <c r="A1020" s="212" t="s">
        <v>96</v>
      </c>
      <c r="B1020" s="200" t="s">
        <v>303</v>
      </c>
      <c r="C1020" s="200" t="s">
        <v>18</v>
      </c>
      <c r="D1020" s="200" t="s">
        <v>13</v>
      </c>
      <c r="E1020" s="200" t="s">
        <v>365</v>
      </c>
      <c r="F1020" s="200" t="s">
        <v>68</v>
      </c>
      <c r="G1020" s="200" t="s">
        <v>140</v>
      </c>
      <c r="H1020" s="200" t="s">
        <v>457</v>
      </c>
      <c r="I1020" s="210" t="s">
        <v>93</v>
      </c>
      <c r="J1020" s="346"/>
      <c r="K1020" s="346"/>
      <c r="L1020" s="346"/>
      <c r="M1020" s="346"/>
      <c r="N1020" s="346"/>
      <c r="O1020" s="346"/>
      <c r="P1020" s="346"/>
      <c r="Q1020" s="346"/>
      <c r="R1020" s="346"/>
      <c r="S1020" s="346"/>
      <c r="T1020" s="346"/>
      <c r="U1020" s="346"/>
      <c r="V1020" s="346"/>
      <c r="W1020" s="346"/>
      <c r="X1020" s="346"/>
      <c r="Y1020" s="346">
        <v>1169524</v>
      </c>
      <c r="Z1020" s="346"/>
      <c r="AA1020" s="346"/>
      <c r="AB1020" s="346">
        <f t="shared" si="1838"/>
        <v>1169524</v>
      </c>
      <c r="AC1020" s="346">
        <f t="shared" si="1839"/>
        <v>0</v>
      </c>
      <c r="AD1020" s="346">
        <f t="shared" si="1840"/>
        <v>0</v>
      </c>
    </row>
    <row r="1021" spans="1:30" s="202" customFormat="1" ht="26.4" hidden="1">
      <c r="A1021" s="345" t="s">
        <v>467</v>
      </c>
      <c r="B1021" s="200" t="s">
        <v>303</v>
      </c>
      <c r="C1021" s="200" t="s">
        <v>18</v>
      </c>
      <c r="D1021" s="200" t="s">
        <v>13</v>
      </c>
      <c r="E1021" s="200" t="s">
        <v>365</v>
      </c>
      <c r="F1021" s="200" t="s">
        <v>68</v>
      </c>
      <c r="G1021" s="200" t="s">
        <v>140</v>
      </c>
      <c r="H1021" s="200" t="s">
        <v>458</v>
      </c>
      <c r="I1021" s="210"/>
      <c r="J1021" s="346"/>
      <c r="K1021" s="346"/>
      <c r="L1021" s="346"/>
      <c r="M1021" s="346"/>
      <c r="N1021" s="346"/>
      <c r="O1021" s="346"/>
      <c r="P1021" s="346"/>
      <c r="Q1021" s="346"/>
      <c r="R1021" s="346"/>
      <c r="S1021" s="346"/>
      <c r="T1021" s="346"/>
      <c r="U1021" s="346"/>
      <c r="V1021" s="346"/>
      <c r="W1021" s="346"/>
      <c r="X1021" s="346"/>
      <c r="Y1021" s="346">
        <f>Y1022</f>
        <v>468271</v>
      </c>
      <c r="Z1021" s="346">
        <f t="shared" ref="Z1021:Z1022" si="1859">Z1022</f>
        <v>0</v>
      </c>
      <c r="AA1021" s="346">
        <f t="shared" ref="AA1021:AA1022" si="1860">AA1022</f>
        <v>0</v>
      </c>
      <c r="AB1021" s="346">
        <f t="shared" si="1838"/>
        <v>468271</v>
      </c>
      <c r="AC1021" s="346">
        <f t="shared" si="1839"/>
        <v>0</v>
      </c>
      <c r="AD1021" s="346">
        <f t="shared" si="1840"/>
        <v>0</v>
      </c>
    </row>
    <row r="1022" spans="1:30" s="202" customFormat="1" ht="26.4" hidden="1">
      <c r="A1022" s="213" t="s">
        <v>222</v>
      </c>
      <c r="B1022" s="200" t="s">
        <v>303</v>
      </c>
      <c r="C1022" s="200" t="s">
        <v>18</v>
      </c>
      <c r="D1022" s="200" t="s">
        <v>13</v>
      </c>
      <c r="E1022" s="200" t="s">
        <v>365</v>
      </c>
      <c r="F1022" s="200" t="s">
        <v>68</v>
      </c>
      <c r="G1022" s="200" t="s">
        <v>140</v>
      </c>
      <c r="H1022" s="200" t="s">
        <v>458</v>
      </c>
      <c r="I1022" s="210" t="s">
        <v>92</v>
      </c>
      <c r="J1022" s="346"/>
      <c r="K1022" s="346"/>
      <c r="L1022" s="346"/>
      <c r="M1022" s="346"/>
      <c r="N1022" s="346"/>
      <c r="O1022" s="346"/>
      <c r="P1022" s="346"/>
      <c r="Q1022" s="346"/>
      <c r="R1022" s="346"/>
      <c r="S1022" s="346"/>
      <c r="T1022" s="346"/>
      <c r="U1022" s="346"/>
      <c r="V1022" s="346"/>
      <c r="W1022" s="346"/>
      <c r="X1022" s="346"/>
      <c r="Y1022" s="346">
        <f>Y1023</f>
        <v>468271</v>
      </c>
      <c r="Z1022" s="346">
        <f t="shared" si="1859"/>
        <v>0</v>
      </c>
      <c r="AA1022" s="346">
        <f t="shared" si="1860"/>
        <v>0</v>
      </c>
      <c r="AB1022" s="346">
        <f t="shared" si="1838"/>
        <v>468271</v>
      </c>
      <c r="AC1022" s="346">
        <f t="shared" si="1839"/>
        <v>0</v>
      </c>
      <c r="AD1022" s="346">
        <f t="shared" si="1840"/>
        <v>0</v>
      </c>
    </row>
    <row r="1023" spans="1:30" s="202" customFormat="1" ht="26.4" hidden="1">
      <c r="A1023" s="212" t="s">
        <v>96</v>
      </c>
      <c r="B1023" s="200" t="s">
        <v>303</v>
      </c>
      <c r="C1023" s="200" t="s">
        <v>18</v>
      </c>
      <c r="D1023" s="200" t="s">
        <v>13</v>
      </c>
      <c r="E1023" s="200" t="s">
        <v>365</v>
      </c>
      <c r="F1023" s="200" t="s">
        <v>68</v>
      </c>
      <c r="G1023" s="200" t="s">
        <v>140</v>
      </c>
      <c r="H1023" s="200" t="s">
        <v>458</v>
      </c>
      <c r="I1023" s="210" t="s">
        <v>93</v>
      </c>
      <c r="J1023" s="346"/>
      <c r="K1023" s="346"/>
      <c r="L1023" s="346"/>
      <c r="M1023" s="346"/>
      <c r="N1023" s="346"/>
      <c r="O1023" s="346"/>
      <c r="P1023" s="346"/>
      <c r="Q1023" s="346"/>
      <c r="R1023" s="346"/>
      <c r="S1023" s="346"/>
      <c r="T1023" s="346"/>
      <c r="U1023" s="346"/>
      <c r="V1023" s="346"/>
      <c r="W1023" s="346"/>
      <c r="X1023" s="346"/>
      <c r="Y1023" s="346">
        <v>468271</v>
      </c>
      <c r="Z1023" s="346"/>
      <c r="AA1023" s="346"/>
      <c r="AB1023" s="346">
        <f t="shared" si="1838"/>
        <v>468271</v>
      </c>
      <c r="AC1023" s="346">
        <f t="shared" si="1839"/>
        <v>0</v>
      </c>
      <c r="AD1023" s="346">
        <f t="shared" si="1840"/>
        <v>0</v>
      </c>
    </row>
    <row r="1024" spans="1:30" s="202" customFormat="1" hidden="1">
      <c r="A1024" s="208" t="s">
        <v>81</v>
      </c>
      <c r="B1024" s="200" t="s">
        <v>303</v>
      </c>
      <c r="C1024" s="200" t="s">
        <v>18</v>
      </c>
      <c r="D1024" s="200" t="s">
        <v>13</v>
      </c>
      <c r="E1024" s="200" t="s">
        <v>80</v>
      </c>
      <c r="F1024" s="200" t="s">
        <v>68</v>
      </c>
      <c r="G1024" s="200" t="s">
        <v>140</v>
      </c>
      <c r="H1024" s="200" t="s">
        <v>141</v>
      </c>
      <c r="I1024" s="210"/>
      <c r="J1024" s="211">
        <f>J1025</f>
        <v>723000</v>
      </c>
      <c r="K1024" s="211">
        <f t="shared" ref="K1024:O1024" si="1861">K1025</f>
        <v>723000</v>
      </c>
      <c r="L1024" s="211">
        <f t="shared" si="1861"/>
        <v>723000</v>
      </c>
      <c r="M1024" s="211">
        <f t="shared" si="1861"/>
        <v>0</v>
      </c>
      <c r="N1024" s="211">
        <f t="shared" si="1861"/>
        <v>0</v>
      </c>
      <c r="O1024" s="211">
        <f t="shared" si="1861"/>
        <v>0</v>
      </c>
      <c r="P1024" s="211">
        <f t="shared" si="1764"/>
        <v>723000</v>
      </c>
      <c r="Q1024" s="211">
        <f t="shared" si="1765"/>
        <v>723000</v>
      </c>
      <c r="R1024" s="211">
        <f t="shared" si="1766"/>
        <v>723000</v>
      </c>
      <c r="S1024" s="211">
        <f t="shared" ref="S1024:U1026" si="1862">S1025</f>
        <v>0</v>
      </c>
      <c r="T1024" s="211">
        <f t="shared" si="1862"/>
        <v>0</v>
      </c>
      <c r="U1024" s="211">
        <f t="shared" si="1862"/>
        <v>0</v>
      </c>
      <c r="V1024" s="211">
        <f t="shared" ref="V1024:X1027" si="1863">P1024+S1024</f>
        <v>723000</v>
      </c>
      <c r="W1024" s="211">
        <f t="shared" si="1863"/>
        <v>723000</v>
      </c>
      <c r="X1024" s="211">
        <f t="shared" si="1863"/>
        <v>723000</v>
      </c>
      <c r="Y1024" s="211">
        <f>Y1025+Y1028</f>
        <v>780457</v>
      </c>
      <c r="Z1024" s="211">
        <f t="shared" ref="Z1024:AA1024" si="1864">Z1025+Z1028</f>
        <v>0</v>
      </c>
      <c r="AA1024" s="211">
        <f t="shared" si="1864"/>
        <v>0</v>
      </c>
      <c r="AB1024" s="211">
        <f t="shared" si="1803"/>
        <v>1503457</v>
      </c>
      <c r="AC1024" s="211">
        <f t="shared" si="1804"/>
        <v>723000</v>
      </c>
      <c r="AD1024" s="211">
        <f t="shared" si="1805"/>
        <v>723000</v>
      </c>
    </row>
    <row r="1025" spans="1:30" s="202" customFormat="1" hidden="1">
      <c r="A1025" s="212" t="s">
        <v>278</v>
      </c>
      <c r="B1025" s="200" t="s">
        <v>303</v>
      </c>
      <c r="C1025" s="200" t="s">
        <v>18</v>
      </c>
      <c r="D1025" s="200" t="s">
        <v>13</v>
      </c>
      <c r="E1025" s="200" t="s">
        <v>80</v>
      </c>
      <c r="F1025" s="200" t="s">
        <v>68</v>
      </c>
      <c r="G1025" s="200" t="s">
        <v>140</v>
      </c>
      <c r="H1025" s="200" t="s">
        <v>274</v>
      </c>
      <c r="I1025" s="210"/>
      <c r="J1025" s="211">
        <f>J1026</f>
        <v>723000</v>
      </c>
      <c r="K1025" s="211">
        <f t="shared" ref="K1025:O1026" si="1865">K1026</f>
        <v>723000</v>
      </c>
      <c r="L1025" s="211">
        <f t="shared" si="1865"/>
        <v>723000</v>
      </c>
      <c r="M1025" s="211">
        <f t="shared" si="1865"/>
        <v>0</v>
      </c>
      <c r="N1025" s="211">
        <f t="shared" si="1865"/>
        <v>0</v>
      </c>
      <c r="O1025" s="211">
        <f t="shared" si="1865"/>
        <v>0</v>
      </c>
      <c r="P1025" s="211">
        <f t="shared" si="1764"/>
        <v>723000</v>
      </c>
      <c r="Q1025" s="211">
        <f t="shared" si="1765"/>
        <v>723000</v>
      </c>
      <c r="R1025" s="211">
        <f t="shared" si="1766"/>
        <v>723000</v>
      </c>
      <c r="S1025" s="211">
        <f t="shared" si="1862"/>
        <v>0</v>
      </c>
      <c r="T1025" s="211">
        <f t="shared" si="1862"/>
        <v>0</v>
      </c>
      <c r="U1025" s="211">
        <f t="shared" si="1862"/>
        <v>0</v>
      </c>
      <c r="V1025" s="211">
        <f t="shared" si="1863"/>
        <v>723000</v>
      </c>
      <c r="W1025" s="211">
        <f t="shared" si="1863"/>
        <v>723000</v>
      </c>
      <c r="X1025" s="211">
        <f t="shared" si="1863"/>
        <v>723000</v>
      </c>
      <c r="Y1025" s="211">
        <f t="shared" ref="Y1025:AA1026" si="1866">Y1026</f>
        <v>0</v>
      </c>
      <c r="Z1025" s="211">
        <f t="shared" si="1866"/>
        <v>0</v>
      </c>
      <c r="AA1025" s="211">
        <f t="shared" si="1866"/>
        <v>0</v>
      </c>
      <c r="AB1025" s="211">
        <f t="shared" si="1803"/>
        <v>723000</v>
      </c>
      <c r="AC1025" s="211">
        <f t="shared" si="1804"/>
        <v>723000</v>
      </c>
      <c r="AD1025" s="211">
        <f t="shared" si="1805"/>
        <v>723000</v>
      </c>
    </row>
    <row r="1026" spans="1:30" s="202" customFormat="1" ht="26.4" hidden="1">
      <c r="A1026" s="213" t="s">
        <v>222</v>
      </c>
      <c r="B1026" s="200" t="s">
        <v>303</v>
      </c>
      <c r="C1026" s="200" t="s">
        <v>18</v>
      </c>
      <c r="D1026" s="200" t="s">
        <v>13</v>
      </c>
      <c r="E1026" s="200" t="s">
        <v>80</v>
      </c>
      <c r="F1026" s="200" t="s">
        <v>68</v>
      </c>
      <c r="G1026" s="200" t="s">
        <v>140</v>
      </c>
      <c r="H1026" s="200" t="s">
        <v>274</v>
      </c>
      <c r="I1026" s="210" t="s">
        <v>92</v>
      </c>
      <c r="J1026" s="211">
        <f>J1027</f>
        <v>723000</v>
      </c>
      <c r="K1026" s="211">
        <f t="shared" si="1865"/>
        <v>723000</v>
      </c>
      <c r="L1026" s="211">
        <f t="shared" si="1865"/>
        <v>723000</v>
      </c>
      <c r="M1026" s="211">
        <f t="shared" si="1865"/>
        <v>0</v>
      </c>
      <c r="N1026" s="211">
        <f t="shared" si="1865"/>
        <v>0</v>
      </c>
      <c r="O1026" s="211">
        <f t="shared" si="1865"/>
        <v>0</v>
      </c>
      <c r="P1026" s="211">
        <f t="shared" si="1764"/>
        <v>723000</v>
      </c>
      <c r="Q1026" s="211">
        <f t="shared" si="1765"/>
        <v>723000</v>
      </c>
      <c r="R1026" s="211">
        <f t="shared" si="1766"/>
        <v>723000</v>
      </c>
      <c r="S1026" s="211">
        <f t="shared" si="1862"/>
        <v>0</v>
      </c>
      <c r="T1026" s="211">
        <f t="shared" si="1862"/>
        <v>0</v>
      </c>
      <c r="U1026" s="211">
        <f t="shared" si="1862"/>
        <v>0</v>
      </c>
      <c r="V1026" s="211">
        <f t="shared" si="1863"/>
        <v>723000</v>
      </c>
      <c r="W1026" s="211">
        <f t="shared" si="1863"/>
        <v>723000</v>
      </c>
      <c r="X1026" s="211">
        <f t="shared" si="1863"/>
        <v>723000</v>
      </c>
      <c r="Y1026" s="211">
        <f t="shared" si="1866"/>
        <v>0</v>
      </c>
      <c r="Z1026" s="211">
        <f t="shared" si="1866"/>
        <v>0</v>
      </c>
      <c r="AA1026" s="211">
        <f t="shared" si="1866"/>
        <v>0</v>
      </c>
      <c r="AB1026" s="211">
        <f t="shared" si="1803"/>
        <v>723000</v>
      </c>
      <c r="AC1026" s="211">
        <f t="shared" si="1804"/>
        <v>723000</v>
      </c>
      <c r="AD1026" s="211">
        <f t="shared" si="1805"/>
        <v>723000</v>
      </c>
    </row>
    <row r="1027" spans="1:30" s="202" customFormat="1" ht="26.4" hidden="1">
      <c r="A1027" s="212" t="s">
        <v>96</v>
      </c>
      <c r="B1027" s="200" t="s">
        <v>303</v>
      </c>
      <c r="C1027" s="200" t="s">
        <v>18</v>
      </c>
      <c r="D1027" s="200" t="s">
        <v>13</v>
      </c>
      <c r="E1027" s="200" t="s">
        <v>80</v>
      </c>
      <c r="F1027" s="200" t="s">
        <v>68</v>
      </c>
      <c r="G1027" s="200" t="s">
        <v>140</v>
      </c>
      <c r="H1027" s="200" t="s">
        <v>274</v>
      </c>
      <c r="I1027" s="210" t="s">
        <v>93</v>
      </c>
      <c r="J1027" s="211">
        <v>723000</v>
      </c>
      <c r="K1027" s="211">
        <v>723000</v>
      </c>
      <c r="L1027" s="211">
        <v>723000</v>
      </c>
      <c r="M1027" s="211"/>
      <c r="N1027" s="211"/>
      <c r="O1027" s="211"/>
      <c r="P1027" s="211">
        <f t="shared" si="1764"/>
        <v>723000</v>
      </c>
      <c r="Q1027" s="211">
        <f t="shared" si="1765"/>
        <v>723000</v>
      </c>
      <c r="R1027" s="211">
        <f t="shared" si="1766"/>
        <v>723000</v>
      </c>
      <c r="S1027" s="211"/>
      <c r="T1027" s="211"/>
      <c r="U1027" s="211"/>
      <c r="V1027" s="211">
        <f t="shared" si="1863"/>
        <v>723000</v>
      </c>
      <c r="W1027" s="211">
        <f t="shared" si="1863"/>
        <v>723000</v>
      </c>
      <c r="X1027" s="211">
        <f t="shared" si="1863"/>
        <v>723000</v>
      </c>
      <c r="Y1027" s="211"/>
      <c r="Z1027" s="211"/>
      <c r="AA1027" s="211"/>
      <c r="AB1027" s="211">
        <f t="shared" si="1803"/>
        <v>723000</v>
      </c>
      <c r="AC1027" s="211">
        <f t="shared" si="1804"/>
        <v>723000</v>
      </c>
      <c r="AD1027" s="211">
        <f t="shared" si="1805"/>
        <v>723000</v>
      </c>
    </row>
    <row r="1028" spans="1:30" s="202" customFormat="1" hidden="1">
      <c r="A1028" s="208" t="s">
        <v>266</v>
      </c>
      <c r="B1028" s="200" t="s">
        <v>303</v>
      </c>
      <c r="C1028" s="200" t="s">
        <v>18</v>
      </c>
      <c r="D1028" s="200" t="s">
        <v>13</v>
      </c>
      <c r="E1028" s="200" t="s">
        <v>80</v>
      </c>
      <c r="F1028" s="200" t="s">
        <v>68</v>
      </c>
      <c r="G1028" s="200" t="s">
        <v>140</v>
      </c>
      <c r="H1028" s="200" t="s">
        <v>265</v>
      </c>
      <c r="I1028" s="210"/>
      <c r="J1028" s="211"/>
      <c r="K1028" s="211"/>
      <c r="L1028" s="211"/>
      <c r="M1028" s="211"/>
      <c r="N1028" s="211"/>
      <c r="O1028" s="211"/>
      <c r="P1028" s="211"/>
      <c r="Q1028" s="211"/>
      <c r="R1028" s="211"/>
      <c r="S1028" s="211"/>
      <c r="T1028" s="211"/>
      <c r="U1028" s="211"/>
      <c r="V1028" s="211"/>
      <c r="W1028" s="211"/>
      <c r="X1028" s="211"/>
      <c r="Y1028" s="211">
        <f>Y1029</f>
        <v>780457</v>
      </c>
      <c r="Z1028" s="211">
        <f t="shared" ref="Z1028:AA1029" si="1867">Z1029</f>
        <v>0</v>
      </c>
      <c r="AA1028" s="211">
        <f t="shared" si="1867"/>
        <v>0</v>
      </c>
      <c r="AB1028" s="211">
        <f t="shared" ref="AB1028:AB1030" si="1868">V1028+Y1028</f>
        <v>780457</v>
      </c>
      <c r="AC1028" s="211">
        <f t="shared" ref="AC1028:AC1030" si="1869">W1028+Z1028</f>
        <v>0</v>
      </c>
      <c r="AD1028" s="211">
        <f t="shared" ref="AD1028:AD1030" si="1870">X1028+AA1028</f>
        <v>0</v>
      </c>
    </row>
    <row r="1029" spans="1:30" s="202" customFormat="1" ht="26.4" hidden="1">
      <c r="A1029" s="239" t="s">
        <v>70</v>
      </c>
      <c r="B1029" s="200" t="s">
        <v>303</v>
      </c>
      <c r="C1029" s="200" t="s">
        <v>18</v>
      </c>
      <c r="D1029" s="200" t="s">
        <v>13</v>
      </c>
      <c r="E1029" s="200" t="s">
        <v>80</v>
      </c>
      <c r="F1029" s="200" t="s">
        <v>68</v>
      </c>
      <c r="G1029" s="200" t="s">
        <v>140</v>
      </c>
      <c r="H1029" s="200" t="s">
        <v>265</v>
      </c>
      <c r="I1029" s="210" t="s">
        <v>69</v>
      </c>
      <c r="J1029" s="211"/>
      <c r="K1029" s="211"/>
      <c r="L1029" s="211"/>
      <c r="M1029" s="211"/>
      <c r="N1029" s="211"/>
      <c r="O1029" s="211"/>
      <c r="P1029" s="211"/>
      <c r="Q1029" s="211"/>
      <c r="R1029" s="211"/>
      <c r="S1029" s="211"/>
      <c r="T1029" s="211"/>
      <c r="U1029" s="211"/>
      <c r="V1029" s="211"/>
      <c r="W1029" s="211"/>
      <c r="X1029" s="211"/>
      <c r="Y1029" s="211">
        <f>Y1030</f>
        <v>780457</v>
      </c>
      <c r="Z1029" s="211">
        <f t="shared" si="1867"/>
        <v>0</v>
      </c>
      <c r="AA1029" s="211">
        <f t="shared" si="1867"/>
        <v>0</v>
      </c>
      <c r="AB1029" s="211">
        <f t="shared" si="1868"/>
        <v>780457</v>
      </c>
      <c r="AC1029" s="211">
        <f t="shared" si="1869"/>
        <v>0</v>
      </c>
      <c r="AD1029" s="211">
        <f t="shared" si="1870"/>
        <v>0</v>
      </c>
    </row>
    <row r="1030" spans="1:30" s="202" customFormat="1" hidden="1">
      <c r="A1030" s="208" t="s">
        <v>217</v>
      </c>
      <c r="B1030" s="200" t="s">
        <v>303</v>
      </c>
      <c r="C1030" s="200" t="s">
        <v>18</v>
      </c>
      <c r="D1030" s="200" t="s">
        <v>13</v>
      </c>
      <c r="E1030" s="200" t="s">
        <v>80</v>
      </c>
      <c r="F1030" s="200" t="s">
        <v>68</v>
      </c>
      <c r="G1030" s="200" t="s">
        <v>140</v>
      </c>
      <c r="H1030" s="200" t="s">
        <v>265</v>
      </c>
      <c r="I1030" s="210" t="s">
        <v>214</v>
      </c>
      <c r="J1030" s="211"/>
      <c r="K1030" s="211"/>
      <c r="L1030" s="211"/>
      <c r="M1030" s="211"/>
      <c r="N1030" s="211"/>
      <c r="O1030" s="211"/>
      <c r="P1030" s="211"/>
      <c r="Q1030" s="211"/>
      <c r="R1030" s="211"/>
      <c r="S1030" s="211"/>
      <c r="T1030" s="211"/>
      <c r="U1030" s="211"/>
      <c r="V1030" s="211"/>
      <c r="W1030" s="211"/>
      <c r="X1030" s="211"/>
      <c r="Y1030" s="333">
        <f>730457+50000</f>
        <v>780457</v>
      </c>
      <c r="Z1030" s="211"/>
      <c r="AA1030" s="211"/>
      <c r="AB1030" s="211">
        <f t="shared" si="1868"/>
        <v>780457</v>
      </c>
      <c r="AC1030" s="211">
        <f t="shared" si="1869"/>
        <v>0</v>
      </c>
      <c r="AD1030" s="211">
        <f t="shared" si="1870"/>
        <v>0</v>
      </c>
    </row>
    <row r="1031" spans="1:30" s="227" customFormat="1" hidden="1">
      <c r="A1031" s="318" t="s">
        <v>210</v>
      </c>
      <c r="B1031" s="204" t="s">
        <v>303</v>
      </c>
      <c r="C1031" s="204" t="s">
        <v>18</v>
      </c>
      <c r="D1031" s="204" t="s">
        <v>18</v>
      </c>
      <c r="E1031" s="204"/>
      <c r="F1031" s="204"/>
      <c r="G1031" s="204"/>
      <c r="H1031" s="204"/>
      <c r="I1031" s="215"/>
      <c r="J1031" s="207"/>
      <c r="K1031" s="207"/>
      <c r="L1031" s="207"/>
      <c r="M1031" s="207"/>
      <c r="N1031" s="207"/>
      <c r="O1031" s="207"/>
      <c r="P1031" s="207"/>
      <c r="Q1031" s="207"/>
      <c r="R1031" s="207"/>
      <c r="S1031" s="207"/>
      <c r="T1031" s="207"/>
      <c r="U1031" s="207"/>
      <c r="V1031" s="207"/>
      <c r="W1031" s="207"/>
      <c r="X1031" s="207"/>
      <c r="Y1031" s="207">
        <f>Y1032</f>
        <v>72331405.060000002</v>
      </c>
      <c r="Z1031" s="207">
        <f t="shared" ref="Z1031:AA1034" si="1871">Z1032</f>
        <v>0</v>
      </c>
      <c r="AA1031" s="207">
        <f t="shared" si="1871"/>
        <v>0</v>
      </c>
      <c r="AB1031" s="207">
        <f t="shared" ref="AB1031:AB1035" si="1872">V1031+Y1031</f>
        <v>72331405.060000002</v>
      </c>
      <c r="AC1031" s="207">
        <f t="shared" ref="AC1031:AC1035" si="1873">W1031+Z1031</f>
        <v>0</v>
      </c>
      <c r="AD1031" s="207">
        <f t="shared" ref="AD1031:AD1035" si="1874">X1031+AA1031</f>
        <v>0</v>
      </c>
    </row>
    <row r="1032" spans="1:30" s="202" customFormat="1" ht="26.4" hidden="1">
      <c r="A1032" s="264" t="s">
        <v>359</v>
      </c>
      <c r="B1032" s="200" t="s">
        <v>303</v>
      </c>
      <c r="C1032" s="200" t="s">
        <v>18</v>
      </c>
      <c r="D1032" s="200" t="s">
        <v>18</v>
      </c>
      <c r="E1032" s="200" t="s">
        <v>277</v>
      </c>
      <c r="F1032" s="200" t="s">
        <v>68</v>
      </c>
      <c r="G1032" s="200" t="s">
        <v>140</v>
      </c>
      <c r="H1032" s="200" t="s">
        <v>141</v>
      </c>
      <c r="I1032" s="210"/>
      <c r="J1032" s="211"/>
      <c r="K1032" s="211"/>
      <c r="L1032" s="211"/>
      <c r="M1032" s="211"/>
      <c r="N1032" s="211"/>
      <c r="O1032" s="211"/>
      <c r="P1032" s="211"/>
      <c r="Q1032" s="211"/>
      <c r="R1032" s="211"/>
      <c r="S1032" s="211"/>
      <c r="T1032" s="211"/>
      <c r="U1032" s="211"/>
      <c r="V1032" s="211"/>
      <c r="W1032" s="211"/>
      <c r="X1032" s="211"/>
      <c r="Y1032" s="211">
        <f>Y1033</f>
        <v>72331405.060000002</v>
      </c>
      <c r="Z1032" s="211">
        <f t="shared" si="1871"/>
        <v>0</v>
      </c>
      <c r="AA1032" s="211">
        <f t="shared" si="1871"/>
        <v>0</v>
      </c>
      <c r="AB1032" s="207">
        <f t="shared" si="1872"/>
        <v>72331405.060000002</v>
      </c>
      <c r="AC1032" s="207">
        <f t="shared" si="1873"/>
        <v>0</v>
      </c>
      <c r="AD1032" s="207">
        <f t="shared" si="1874"/>
        <v>0</v>
      </c>
    </row>
    <row r="1033" spans="1:30" s="202" customFormat="1" ht="39.6" hidden="1">
      <c r="A1033" s="264" t="s">
        <v>442</v>
      </c>
      <c r="B1033" s="200" t="s">
        <v>303</v>
      </c>
      <c r="C1033" s="200" t="s">
        <v>18</v>
      </c>
      <c r="D1033" s="200" t="s">
        <v>18</v>
      </c>
      <c r="E1033" s="200" t="s">
        <v>277</v>
      </c>
      <c r="F1033" s="200" t="s">
        <v>68</v>
      </c>
      <c r="G1033" s="200" t="s">
        <v>440</v>
      </c>
      <c r="H1033" s="200" t="s">
        <v>441</v>
      </c>
      <c r="I1033" s="210"/>
      <c r="J1033" s="211"/>
      <c r="K1033" s="211"/>
      <c r="L1033" s="211"/>
      <c r="M1033" s="211"/>
      <c r="N1033" s="211"/>
      <c r="O1033" s="211"/>
      <c r="P1033" s="211"/>
      <c r="Q1033" s="211"/>
      <c r="R1033" s="211"/>
      <c r="S1033" s="211"/>
      <c r="T1033" s="211"/>
      <c r="U1033" s="211"/>
      <c r="V1033" s="211"/>
      <c r="W1033" s="211"/>
      <c r="X1033" s="211"/>
      <c r="Y1033" s="211">
        <f>Y1034</f>
        <v>72331405.060000002</v>
      </c>
      <c r="Z1033" s="211">
        <f t="shared" si="1871"/>
        <v>0</v>
      </c>
      <c r="AA1033" s="211">
        <f t="shared" si="1871"/>
        <v>0</v>
      </c>
      <c r="AB1033" s="211">
        <f t="shared" si="1872"/>
        <v>72331405.060000002</v>
      </c>
      <c r="AC1033" s="211">
        <f t="shared" si="1873"/>
        <v>0</v>
      </c>
      <c r="AD1033" s="211">
        <f t="shared" si="1874"/>
        <v>0</v>
      </c>
    </row>
    <row r="1034" spans="1:30" s="202" customFormat="1" ht="26.4" hidden="1">
      <c r="A1034" s="239" t="s">
        <v>70</v>
      </c>
      <c r="B1034" s="200" t="s">
        <v>303</v>
      </c>
      <c r="C1034" s="200" t="s">
        <v>18</v>
      </c>
      <c r="D1034" s="200" t="s">
        <v>18</v>
      </c>
      <c r="E1034" s="200" t="s">
        <v>277</v>
      </c>
      <c r="F1034" s="200" t="s">
        <v>68</v>
      </c>
      <c r="G1034" s="200" t="s">
        <v>440</v>
      </c>
      <c r="H1034" s="200" t="s">
        <v>441</v>
      </c>
      <c r="I1034" s="210" t="s">
        <v>69</v>
      </c>
      <c r="J1034" s="211"/>
      <c r="K1034" s="211"/>
      <c r="L1034" s="211"/>
      <c r="M1034" s="211"/>
      <c r="N1034" s="211"/>
      <c r="O1034" s="211"/>
      <c r="P1034" s="211"/>
      <c r="Q1034" s="211"/>
      <c r="R1034" s="211"/>
      <c r="S1034" s="211"/>
      <c r="T1034" s="211"/>
      <c r="U1034" s="211"/>
      <c r="V1034" s="211"/>
      <c r="W1034" s="211"/>
      <c r="X1034" s="211"/>
      <c r="Y1034" s="211">
        <f>Y1035</f>
        <v>72331405.060000002</v>
      </c>
      <c r="Z1034" s="211">
        <f t="shared" si="1871"/>
        <v>0</v>
      </c>
      <c r="AA1034" s="211">
        <f t="shared" si="1871"/>
        <v>0</v>
      </c>
      <c r="AB1034" s="211">
        <f t="shared" si="1872"/>
        <v>72331405.060000002</v>
      </c>
      <c r="AC1034" s="211">
        <f t="shared" si="1873"/>
        <v>0</v>
      </c>
      <c r="AD1034" s="211">
        <f t="shared" si="1874"/>
        <v>0</v>
      </c>
    </row>
    <row r="1035" spans="1:30" s="202" customFormat="1" hidden="1">
      <c r="A1035" s="208" t="s">
        <v>217</v>
      </c>
      <c r="B1035" s="200" t="s">
        <v>303</v>
      </c>
      <c r="C1035" s="200" t="s">
        <v>18</v>
      </c>
      <c r="D1035" s="200" t="s">
        <v>18</v>
      </c>
      <c r="E1035" s="200" t="s">
        <v>277</v>
      </c>
      <c r="F1035" s="200" t="s">
        <v>68</v>
      </c>
      <c r="G1035" s="200" t="s">
        <v>440</v>
      </c>
      <c r="H1035" s="200" t="s">
        <v>441</v>
      </c>
      <c r="I1035" s="210" t="s">
        <v>214</v>
      </c>
      <c r="J1035" s="211"/>
      <c r="K1035" s="211"/>
      <c r="L1035" s="211"/>
      <c r="M1035" s="211"/>
      <c r="N1035" s="211"/>
      <c r="O1035" s="211"/>
      <c r="P1035" s="211"/>
      <c r="Q1035" s="211"/>
      <c r="R1035" s="211"/>
      <c r="S1035" s="211"/>
      <c r="T1035" s="211"/>
      <c r="U1035" s="211"/>
      <c r="V1035" s="211"/>
      <c r="W1035" s="211"/>
      <c r="X1035" s="211"/>
      <c r="Y1035" s="211">
        <f>71615252.53+716152.53</f>
        <v>72331405.060000002</v>
      </c>
      <c r="Z1035" s="211"/>
      <c r="AA1035" s="211"/>
      <c r="AB1035" s="211">
        <f t="shared" si="1872"/>
        <v>72331405.060000002</v>
      </c>
      <c r="AC1035" s="211">
        <f t="shared" si="1873"/>
        <v>0</v>
      </c>
      <c r="AD1035" s="211">
        <f t="shared" si="1874"/>
        <v>0</v>
      </c>
    </row>
    <row r="1036" spans="1:30" s="202" customFormat="1" ht="15.6" hidden="1">
      <c r="A1036" s="198" t="s">
        <v>63</v>
      </c>
      <c r="B1036" s="243" t="s">
        <v>303</v>
      </c>
      <c r="C1036" s="243" t="s">
        <v>3</v>
      </c>
      <c r="D1036" s="243"/>
      <c r="E1036" s="243"/>
      <c r="F1036" s="243"/>
      <c r="G1036" s="243"/>
      <c r="H1036" s="243"/>
      <c r="I1036" s="244"/>
      <c r="J1036" s="201">
        <f>J1037</f>
        <v>10890200</v>
      </c>
      <c r="K1036" s="201">
        <f t="shared" ref="K1036:O1037" si="1875">K1037</f>
        <v>10721500</v>
      </c>
      <c r="L1036" s="201">
        <f t="shared" si="1875"/>
        <v>10721500</v>
      </c>
      <c r="M1036" s="201">
        <f t="shared" si="1875"/>
        <v>0</v>
      </c>
      <c r="N1036" s="201">
        <f t="shared" si="1875"/>
        <v>0</v>
      </c>
      <c r="O1036" s="201">
        <f t="shared" si="1875"/>
        <v>0</v>
      </c>
      <c r="P1036" s="201">
        <f t="shared" si="1764"/>
        <v>10890200</v>
      </c>
      <c r="Q1036" s="201">
        <f t="shared" si="1765"/>
        <v>10721500</v>
      </c>
      <c r="R1036" s="201">
        <f t="shared" si="1766"/>
        <v>10721500</v>
      </c>
      <c r="S1036" s="201">
        <f t="shared" ref="S1036:U1037" si="1876">S1037</f>
        <v>26982366.039999999</v>
      </c>
      <c r="T1036" s="201">
        <f t="shared" si="1876"/>
        <v>0</v>
      </c>
      <c r="U1036" s="201">
        <f t="shared" si="1876"/>
        <v>0</v>
      </c>
      <c r="V1036" s="201">
        <f t="shared" ref="V1036:V1048" si="1877">P1036+S1036</f>
        <v>37872566.039999999</v>
      </c>
      <c r="W1036" s="201">
        <f t="shared" ref="W1036:W1048" si="1878">Q1036+T1036</f>
        <v>10721500</v>
      </c>
      <c r="X1036" s="201">
        <f t="shared" ref="X1036:X1048" si="1879">R1036+U1036</f>
        <v>10721500</v>
      </c>
      <c r="Y1036" s="201">
        <f t="shared" ref="Y1036:AA1037" si="1880">Y1037</f>
        <v>0</v>
      </c>
      <c r="Z1036" s="201">
        <f t="shared" si="1880"/>
        <v>0</v>
      </c>
      <c r="AA1036" s="201">
        <f t="shared" si="1880"/>
        <v>0</v>
      </c>
      <c r="AB1036" s="201">
        <f t="shared" si="1803"/>
        <v>37872566.039999999</v>
      </c>
      <c r="AC1036" s="201">
        <f t="shared" si="1804"/>
        <v>10721500</v>
      </c>
      <c r="AD1036" s="201">
        <f t="shared" si="1805"/>
        <v>10721500</v>
      </c>
    </row>
    <row r="1037" spans="1:30" s="202" customFormat="1" hidden="1">
      <c r="A1037" s="203" t="s">
        <v>196</v>
      </c>
      <c r="B1037" s="205" t="s">
        <v>303</v>
      </c>
      <c r="C1037" s="205" t="s">
        <v>3</v>
      </c>
      <c r="D1037" s="205" t="s">
        <v>18</v>
      </c>
      <c r="E1037" s="205"/>
      <c r="F1037" s="205"/>
      <c r="G1037" s="205"/>
      <c r="H1037" s="205"/>
      <c r="I1037" s="206"/>
      <c r="J1037" s="207">
        <f>J1038</f>
        <v>10890200</v>
      </c>
      <c r="K1037" s="207">
        <f t="shared" si="1875"/>
        <v>10721500</v>
      </c>
      <c r="L1037" s="207">
        <f t="shared" si="1875"/>
        <v>10721500</v>
      </c>
      <c r="M1037" s="207">
        <f t="shared" si="1875"/>
        <v>0</v>
      </c>
      <c r="N1037" s="207">
        <f t="shared" si="1875"/>
        <v>0</v>
      </c>
      <c r="O1037" s="207">
        <f t="shared" si="1875"/>
        <v>0</v>
      </c>
      <c r="P1037" s="207">
        <f t="shared" si="1764"/>
        <v>10890200</v>
      </c>
      <c r="Q1037" s="207">
        <f t="shared" si="1765"/>
        <v>10721500</v>
      </c>
      <c r="R1037" s="207">
        <f t="shared" si="1766"/>
        <v>10721500</v>
      </c>
      <c r="S1037" s="207">
        <f t="shared" si="1876"/>
        <v>26982366.039999999</v>
      </c>
      <c r="T1037" s="207">
        <f t="shared" si="1876"/>
        <v>0</v>
      </c>
      <c r="U1037" s="207">
        <f t="shared" si="1876"/>
        <v>0</v>
      </c>
      <c r="V1037" s="207">
        <f t="shared" si="1877"/>
        <v>37872566.039999999</v>
      </c>
      <c r="W1037" s="207">
        <f t="shared" si="1878"/>
        <v>10721500</v>
      </c>
      <c r="X1037" s="207">
        <f t="shared" si="1879"/>
        <v>10721500</v>
      </c>
      <c r="Y1037" s="207">
        <f t="shared" si="1880"/>
        <v>0</v>
      </c>
      <c r="Z1037" s="207">
        <f t="shared" si="1880"/>
        <v>0</v>
      </c>
      <c r="AA1037" s="207">
        <f t="shared" si="1880"/>
        <v>0</v>
      </c>
      <c r="AB1037" s="207">
        <f t="shared" si="1803"/>
        <v>37872566.039999999</v>
      </c>
      <c r="AC1037" s="207">
        <f t="shared" si="1804"/>
        <v>10721500</v>
      </c>
      <c r="AD1037" s="207">
        <f t="shared" si="1805"/>
        <v>10721500</v>
      </c>
    </row>
    <row r="1038" spans="1:30" s="202" customFormat="1" ht="26.4" hidden="1">
      <c r="A1038" s="280" t="s">
        <v>360</v>
      </c>
      <c r="B1038" s="200" t="s">
        <v>303</v>
      </c>
      <c r="C1038" s="200" t="s">
        <v>3</v>
      </c>
      <c r="D1038" s="200" t="s">
        <v>18</v>
      </c>
      <c r="E1038" s="200" t="s">
        <v>271</v>
      </c>
      <c r="F1038" s="200" t="s">
        <v>68</v>
      </c>
      <c r="G1038" s="200" t="s">
        <v>140</v>
      </c>
      <c r="H1038" s="200" t="s">
        <v>141</v>
      </c>
      <c r="I1038" s="210"/>
      <c r="J1038" s="211">
        <f>J1039+J1042</f>
        <v>10890200</v>
      </c>
      <c r="K1038" s="211">
        <f t="shared" ref="K1038:L1038" si="1881">K1039+K1042</f>
        <v>10721500</v>
      </c>
      <c r="L1038" s="211">
        <f t="shared" si="1881"/>
        <v>10721500</v>
      </c>
      <c r="M1038" s="211">
        <f t="shared" ref="M1038:O1038" si="1882">M1039+M1042</f>
        <v>0</v>
      </c>
      <c r="N1038" s="211">
        <f t="shared" si="1882"/>
        <v>0</v>
      </c>
      <c r="O1038" s="211">
        <f t="shared" si="1882"/>
        <v>0</v>
      </c>
      <c r="P1038" s="211">
        <f t="shared" si="1764"/>
        <v>10890200</v>
      </c>
      <c r="Q1038" s="211">
        <f t="shared" si="1765"/>
        <v>10721500</v>
      </c>
      <c r="R1038" s="211">
        <f t="shared" si="1766"/>
        <v>10721500</v>
      </c>
      <c r="S1038" s="211">
        <f t="shared" ref="S1038:U1038" si="1883">S1039+S1042</f>
        <v>26982366.039999999</v>
      </c>
      <c r="T1038" s="211">
        <f t="shared" si="1883"/>
        <v>0</v>
      </c>
      <c r="U1038" s="211">
        <f t="shared" si="1883"/>
        <v>0</v>
      </c>
      <c r="V1038" s="211">
        <f t="shared" si="1877"/>
        <v>37872566.039999999</v>
      </c>
      <c r="W1038" s="211">
        <f t="shared" si="1878"/>
        <v>10721500</v>
      </c>
      <c r="X1038" s="211">
        <f t="shared" si="1879"/>
        <v>10721500</v>
      </c>
      <c r="Y1038" s="211">
        <f t="shared" ref="Y1038:AA1038" si="1884">Y1039+Y1042</f>
        <v>0</v>
      </c>
      <c r="Z1038" s="211">
        <f t="shared" si="1884"/>
        <v>0</v>
      </c>
      <c r="AA1038" s="211">
        <f t="shared" si="1884"/>
        <v>0</v>
      </c>
      <c r="AB1038" s="211">
        <f t="shared" si="1803"/>
        <v>37872566.039999999</v>
      </c>
      <c r="AC1038" s="211">
        <f t="shared" si="1804"/>
        <v>10721500</v>
      </c>
      <c r="AD1038" s="211">
        <f t="shared" si="1805"/>
        <v>10721500</v>
      </c>
    </row>
    <row r="1039" spans="1:30" s="202" customFormat="1" ht="26.4" hidden="1">
      <c r="A1039" s="212" t="s">
        <v>282</v>
      </c>
      <c r="B1039" s="200" t="s">
        <v>303</v>
      </c>
      <c r="C1039" s="200" t="s">
        <v>3</v>
      </c>
      <c r="D1039" s="200" t="s">
        <v>18</v>
      </c>
      <c r="E1039" s="200" t="s">
        <v>271</v>
      </c>
      <c r="F1039" s="200" t="s">
        <v>68</v>
      </c>
      <c r="G1039" s="200" t="s">
        <v>140</v>
      </c>
      <c r="H1039" s="200" t="s">
        <v>415</v>
      </c>
      <c r="I1039" s="210"/>
      <c r="J1039" s="211">
        <f>J1040</f>
        <v>8500000</v>
      </c>
      <c r="K1039" s="211">
        <f t="shared" ref="K1039:O1040" si="1885">K1040</f>
        <v>8500000</v>
      </c>
      <c r="L1039" s="211">
        <f t="shared" si="1885"/>
        <v>8500000</v>
      </c>
      <c r="M1039" s="211">
        <f t="shared" si="1885"/>
        <v>0</v>
      </c>
      <c r="N1039" s="211">
        <f t="shared" si="1885"/>
        <v>0</v>
      </c>
      <c r="O1039" s="211">
        <f t="shared" si="1885"/>
        <v>0</v>
      </c>
      <c r="P1039" s="211">
        <f t="shared" si="1764"/>
        <v>8500000</v>
      </c>
      <c r="Q1039" s="211">
        <f t="shared" si="1765"/>
        <v>8500000</v>
      </c>
      <c r="R1039" s="211">
        <f t="shared" si="1766"/>
        <v>8500000</v>
      </c>
      <c r="S1039" s="211">
        <f t="shared" ref="S1039:U1040" si="1886">S1040</f>
        <v>17219600</v>
      </c>
      <c r="T1039" s="211">
        <f t="shared" si="1886"/>
        <v>0</v>
      </c>
      <c r="U1039" s="211">
        <f t="shared" si="1886"/>
        <v>0</v>
      </c>
      <c r="V1039" s="211">
        <f t="shared" si="1877"/>
        <v>25719600</v>
      </c>
      <c r="W1039" s="211">
        <f t="shared" si="1878"/>
        <v>8500000</v>
      </c>
      <c r="X1039" s="211">
        <f t="shared" si="1879"/>
        <v>8500000</v>
      </c>
      <c r="Y1039" s="211">
        <f t="shared" ref="Y1039:AA1040" si="1887">Y1040</f>
        <v>0</v>
      </c>
      <c r="Z1039" s="211">
        <f t="shared" si="1887"/>
        <v>0</v>
      </c>
      <c r="AA1039" s="211">
        <f t="shared" si="1887"/>
        <v>0</v>
      </c>
      <c r="AB1039" s="211">
        <f t="shared" si="1803"/>
        <v>25719600</v>
      </c>
      <c r="AC1039" s="211">
        <f t="shared" si="1804"/>
        <v>8500000</v>
      </c>
      <c r="AD1039" s="211">
        <f t="shared" si="1805"/>
        <v>8500000</v>
      </c>
    </row>
    <row r="1040" spans="1:30" s="202" customFormat="1" ht="26.4" hidden="1">
      <c r="A1040" s="213" t="s">
        <v>222</v>
      </c>
      <c r="B1040" s="200" t="s">
        <v>303</v>
      </c>
      <c r="C1040" s="200" t="s">
        <v>3</v>
      </c>
      <c r="D1040" s="200" t="s">
        <v>18</v>
      </c>
      <c r="E1040" s="200" t="s">
        <v>271</v>
      </c>
      <c r="F1040" s="200" t="s">
        <v>68</v>
      </c>
      <c r="G1040" s="200" t="s">
        <v>140</v>
      </c>
      <c r="H1040" s="200" t="s">
        <v>415</v>
      </c>
      <c r="I1040" s="210" t="s">
        <v>92</v>
      </c>
      <c r="J1040" s="211">
        <f>J1041</f>
        <v>8500000</v>
      </c>
      <c r="K1040" s="211">
        <f t="shared" si="1885"/>
        <v>8500000</v>
      </c>
      <c r="L1040" s="211">
        <f t="shared" si="1885"/>
        <v>8500000</v>
      </c>
      <c r="M1040" s="211">
        <f t="shared" si="1885"/>
        <v>0</v>
      </c>
      <c r="N1040" s="211">
        <f t="shared" si="1885"/>
        <v>0</v>
      </c>
      <c r="O1040" s="211">
        <f t="shared" si="1885"/>
        <v>0</v>
      </c>
      <c r="P1040" s="211">
        <f t="shared" si="1764"/>
        <v>8500000</v>
      </c>
      <c r="Q1040" s="211">
        <f t="shared" si="1765"/>
        <v>8500000</v>
      </c>
      <c r="R1040" s="211">
        <f t="shared" si="1766"/>
        <v>8500000</v>
      </c>
      <c r="S1040" s="211">
        <f t="shared" si="1886"/>
        <v>17219600</v>
      </c>
      <c r="T1040" s="211">
        <f t="shared" si="1886"/>
        <v>0</v>
      </c>
      <c r="U1040" s="211">
        <f t="shared" si="1886"/>
        <v>0</v>
      </c>
      <c r="V1040" s="211">
        <f t="shared" si="1877"/>
        <v>25719600</v>
      </c>
      <c r="W1040" s="211">
        <f t="shared" si="1878"/>
        <v>8500000</v>
      </c>
      <c r="X1040" s="211">
        <f t="shared" si="1879"/>
        <v>8500000</v>
      </c>
      <c r="Y1040" s="211">
        <f t="shared" si="1887"/>
        <v>0</v>
      </c>
      <c r="Z1040" s="211">
        <f t="shared" si="1887"/>
        <v>0</v>
      </c>
      <c r="AA1040" s="211">
        <f t="shared" si="1887"/>
        <v>0</v>
      </c>
      <c r="AB1040" s="211">
        <f t="shared" si="1803"/>
        <v>25719600</v>
      </c>
      <c r="AC1040" s="211">
        <f t="shared" si="1804"/>
        <v>8500000</v>
      </c>
      <c r="AD1040" s="211">
        <f t="shared" si="1805"/>
        <v>8500000</v>
      </c>
    </row>
    <row r="1041" spans="1:30" s="202" customFormat="1" ht="26.4" hidden="1">
      <c r="A1041" s="212" t="s">
        <v>96</v>
      </c>
      <c r="B1041" s="200" t="s">
        <v>303</v>
      </c>
      <c r="C1041" s="200" t="s">
        <v>3</v>
      </c>
      <c r="D1041" s="200" t="s">
        <v>18</v>
      </c>
      <c r="E1041" s="200" t="s">
        <v>271</v>
      </c>
      <c r="F1041" s="200" t="s">
        <v>68</v>
      </c>
      <c r="G1041" s="200" t="s">
        <v>140</v>
      </c>
      <c r="H1041" s="200" t="s">
        <v>415</v>
      </c>
      <c r="I1041" s="210" t="s">
        <v>93</v>
      </c>
      <c r="J1041" s="211">
        <v>8500000</v>
      </c>
      <c r="K1041" s="211">
        <v>8500000</v>
      </c>
      <c r="L1041" s="211">
        <v>8500000</v>
      </c>
      <c r="M1041" s="211"/>
      <c r="N1041" s="211"/>
      <c r="O1041" s="211"/>
      <c r="P1041" s="211">
        <f t="shared" si="1764"/>
        <v>8500000</v>
      </c>
      <c r="Q1041" s="211">
        <f t="shared" si="1765"/>
        <v>8500000</v>
      </c>
      <c r="R1041" s="211">
        <f t="shared" si="1766"/>
        <v>8500000</v>
      </c>
      <c r="S1041" s="333">
        <f>16512745.55+706854.45</f>
        <v>17219600</v>
      </c>
      <c r="T1041" s="211"/>
      <c r="U1041" s="211"/>
      <c r="V1041" s="211">
        <f t="shared" si="1877"/>
        <v>25719600</v>
      </c>
      <c r="W1041" s="211">
        <f t="shared" si="1878"/>
        <v>8500000</v>
      </c>
      <c r="X1041" s="211">
        <f t="shared" si="1879"/>
        <v>8500000</v>
      </c>
      <c r="Y1041" s="211"/>
      <c r="Z1041" s="211"/>
      <c r="AA1041" s="211"/>
      <c r="AB1041" s="211">
        <f t="shared" si="1803"/>
        <v>25719600</v>
      </c>
      <c r="AC1041" s="211">
        <f t="shared" si="1804"/>
        <v>8500000</v>
      </c>
      <c r="AD1041" s="211">
        <f t="shared" si="1805"/>
        <v>8500000</v>
      </c>
    </row>
    <row r="1042" spans="1:30" s="202" customFormat="1" ht="15.75" hidden="1" customHeight="1">
      <c r="A1042" s="212" t="s">
        <v>280</v>
      </c>
      <c r="B1042" s="200" t="s">
        <v>303</v>
      </c>
      <c r="C1042" s="200" t="s">
        <v>3</v>
      </c>
      <c r="D1042" s="200" t="s">
        <v>18</v>
      </c>
      <c r="E1042" s="200" t="s">
        <v>271</v>
      </c>
      <c r="F1042" s="200" t="s">
        <v>68</v>
      </c>
      <c r="G1042" s="200" t="s">
        <v>140</v>
      </c>
      <c r="H1042" s="200" t="s">
        <v>416</v>
      </c>
      <c r="I1042" s="210"/>
      <c r="J1042" s="211">
        <f>J1043</f>
        <v>2390200</v>
      </c>
      <c r="K1042" s="211">
        <f t="shared" ref="K1042:O1043" si="1888">K1043</f>
        <v>2221500</v>
      </c>
      <c r="L1042" s="211">
        <f t="shared" si="1888"/>
        <v>2221500</v>
      </c>
      <c r="M1042" s="211">
        <f t="shared" si="1888"/>
        <v>0</v>
      </c>
      <c r="N1042" s="211">
        <f t="shared" si="1888"/>
        <v>0</v>
      </c>
      <c r="O1042" s="211">
        <f t="shared" si="1888"/>
        <v>0</v>
      </c>
      <c r="P1042" s="211">
        <f t="shared" si="1764"/>
        <v>2390200</v>
      </c>
      <c r="Q1042" s="211">
        <f t="shared" si="1765"/>
        <v>2221500</v>
      </c>
      <c r="R1042" s="211">
        <f t="shared" si="1766"/>
        <v>2221500</v>
      </c>
      <c r="S1042" s="211">
        <f t="shared" ref="S1042:U1043" si="1889">S1043</f>
        <v>9762766.040000001</v>
      </c>
      <c r="T1042" s="211">
        <f t="shared" si="1889"/>
        <v>0</v>
      </c>
      <c r="U1042" s="211">
        <f t="shared" si="1889"/>
        <v>0</v>
      </c>
      <c r="V1042" s="211">
        <f t="shared" si="1877"/>
        <v>12152966.040000001</v>
      </c>
      <c r="W1042" s="211">
        <f t="shared" si="1878"/>
        <v>2221500</v>
      </c>
      <c r="X1042" s="211">
        <f t="shared" si="1879"/>
        <v>2221500</v>
      </c>
      <c r="Y1042" s="211">
        <f t="shared" ref="Y1042:AA1043" si="1890">Y1043</f>
        <v>0</v>
      </c>
      <c r="Z1042" s="211">
        <f t="shared" si="1890"/>
        <v>0</v>
      </c>
      <c r="AA1042" s="211">
        <f t="shared" si="1890"/>
        <v>0</v>
      </c>
      <c r="AB1042" s="211">
        <f t="shared" si="1803"/>
        <v>12152966.040000001</v>
      </c>
      <c r="AC1042" s="211">
        <f t="shared" si="1804"/>
        <v>2221500</v>
      </c>
      <c r="AD1042" s="211">
        <f t="shared" si="1805"/>
        <v>2221500</v>
      </c>
    </row>
    <row r="1043" spans="1:30" s="202" customFormat="1" ht="26.4" hidden="1">
      <c r="A1043" s="213" t="s">
        <v>222</v>
      </c>
      <c r="B1043" s="200" t="s">
        <v>303</v>
      </c>
      <c r="C1043" s="200" t="s">
        <v>3</v>
      </c>
      <c r="D1043" s="200" t="s">
        <v>18</v>
      </c>
      <c r="E1043" s="200" t="s">
        <v>271</v>
      </c>
      <c r="F1043" s="200" t="s">
        <v>68</v>
      </c>
      <c r="G1043" s="200" t="s">
        <v>140</v>
      </c>
      <c r="H1043" s="200" t="s">
        <v>416</v>
      </c>
      <c r="I1043" s="210" t="s">
        <v>92</v>
      </c>
      <c r="J1043" s="211">
        <f>J1044</f>
        <v>2390200</v>
      </c>
      <c r="K1043" s="211">
        <f t="shared" si="1888"/>
        <v>2221500</v>
      </c>
      <c r="L1043" s="211">
        <f t="shared" si="1888"/>
        <v>2221500</v>
      </c>
      <c r="M1043" s="211">
        <f t="shared" si="1888"/>
        <v>0</v>
      </c>
      <c r="N1043" s="211">
        <f t="shared" si="1888"/>
        <v>0</v>
      </c>
      <c r="O1043" s="211">
        <f t="shared" si="1888"/>
        <v>0</v>
      </c>
      <c r="P1043" s="211">
        <f t="shared" si="1764"/>
        <v>2390200</v>
      </c>
      <c r="Q1043" s="211">
        <f t="shared" si="1765"/>
        <v>2221500</v>
      </c>
      <c r="R1043" s="211">
        <f t="shared" si="1766"/>
        <v>2221500</v>
      </c>
      <c r="S1043" s="211">
        <f t="shared" si="1889"/>
        <v>9762766.040000001</v>
      </c>
      <c r="T1043" s="211">
        <f t="shared" si="1889"/>
        <v>0</v>
      </c>
      <c r="U1043" s="211">
        <f t="shared" si="1889"/>
        <v>0</v>
      </c>
      <c r="V1043" s="211">
        <f t="shared" si="1877"/>
        <v>12152966.040000001</v>
      </c>
      <c r="W1043" s="211">
        <f t="shared" si="1878"/>
        <v>2221500</v>
      </c>
      <c r="X1043" s="211">
        <f t="shared" si="1879"/>
        <v>2221500</v>
      </c>
      <c r="Y1043" s="211">
        <f t="shared" si="1890"/>
        <v>0</v>
      </c>
      <c r="Z1043" s="211">
        <f t="shared" si="1890"/>
        <v>0</v>
      </c>
      <c r="AA1043" s="211">
        <f t="shared" si="1890"/>
        <v>0</v>
      </c>
      <c r="AB1043" s="211">
        <f t="shared" si="1803"/>
        <v>12152966.040000001</v>
      </c>
      <c r="AC1043" s="211">
        <f t="shared" si="1804"/>
        <v>2221500</v>
      </c>
      <c r="AD1043" s="211">
        <f t="shared" si="1805"/>
        <v>2221500</v>
      </c>
    </row>
    <row r="1044" spans="1:30" s="202" customFormat="1" ht="26.4" hidden="1">
      <c r="A1044" s="212" t="s">
        <v>96</v>
      </c>
      <c r="B1044" s="200" t="s">
        <v>303</v>
      </c>
      <c r="C1044" s="200" t="s">
        <v>3</v>
      </c>
      <c r="D1044" s="200" t="s">
        <v>18</v>
      </c>
      <c r="E1044" s="200" t="s">
        <v>271</v>
      </c>
      <c r="F1044" s="200" t="s">
        <v>68</v>
      </c>
      <c r="G1044" s="200" t="s">
        <v>140</v>
      </c>
      <c r="H1044" s="200" t="s">
        <v>416</v>
      </c>
      <c r="I1044" s="210" t="s">
        <v>93</v>
      </c>
      <c r="J1044" s="211">
        <v>2390200</v>
      </c>
      <c r="K1044" s="211">
        <v>2221500</v>
      </c>
      <c r="L1044" s="211">
        <v>2221500</v>
      </c>
      <c r="M1044" s="211"/>
      <c r="N1044" s="211"/>
      <c r="O1044" s="211"/>
      <c r="P1044" s="211">
        <f t="shared" si="1764"/>
        <v>2390200</v>
      </c>
      <c r="Q1044" s="211">
        <f t="shared" si="1765"/>
        <v>2221500</v>
      </c>
      <c r="R1044" s="211">
        <f t="shared" si="1766"/>
        <v>2221500</v>
      </c>
      <c r="S1044" s="333">
        <f>10469620.49-706854.45</f>
        <v>9762766.040000001</v>
      </c>
      <c r="T1044" s="211"/>
      <c r="U1044" s="211"/>
      <c r="V1044" s="211">
        <f t="shared" si="1877"/>
        <v>12152966.040000001</v>
      </c>
      <c r="W1044" s="211">
        <f t="shared" si="1878"/>
        <v>2221500</v>
      </c>
      <c r="X1044" s="211">
        <f t="shared" si="1879"/>
        <v>2221500</v>
      </c>
      <c r="Y1044" s="211"/>
      <c r="Z1044" s="211"/>
      <c r="AA1044" s="211"/>
      <c r="AB1044" s="211">
        <f t="shared" si="1803"/>
        <v>12152966.040000001</v>
      </c>
      <c r="AC1044" s="211">
        <f t="shared" si="1804"/>
        <v>2221500</v>
      </c>
      <c r="AD1044" s="211">
        <f t="shared" si="1805"/>
        <v>2221500</v>
      </c>
    </row>
    <row r="1045" spans="1:30" s="321" customFormat="1" ht="15.6" hidden="1">
      <c r="A1045" s="317" t="s">
        <v>24</v>
      </c>
      <c r="B1045" s="199" t="s">
        <v>303</v>
      </c>
      <c r="C1045" s="199" t="s">
        <v>2</v>
      </c>
      <c r="D1045" s="199"/>
      <c r="E1045" s="199"/>
      <c r="F1045" s="199"/>
      <c r="G1045" s="199"/>
      <c r="H1045" s="199"/>
      <c r="I1045" s="320"/>
      <c r="J1045" s="201">
        <f t="shared" ref="J1045:J1053" si="1891">J1046</f>
        <v>460000</v>
      </c>
      <c r="K1045" s="201">
        <f t="shared" ref="K1045:O1053" si="1892">K1046</f>
        <v>0</v>
      </c>
      <c r="L1045" s="201">
        <f t="shared" si="1892"/>
        <v>0</v>
      </c>
      <c r="M1045" s="201">
        <f t="shared" si="1892"/>
        <v>832000</v>
      </c>
      <c r="N1045" s="201">
        <f t="shared" si="1892"/>
        <v>0</v>
      </c>
      <c r="O1045" s="201">
        <f t="shared" si="1892"/>
        <v>0</v>
      </c>
      <c r="P1045" s="201">
        <f t="shared" si="1764"/>
        <v>1292000</v>
      </c>
      <c r="Q1045" s="201">
        <f t="shared" si="1765"/>
        <v>0</v>
      </c>
      <c r="R1045" s="201">
        <f t="shared" si="1766"/>
        <v>0</v>
      </c>
      <c r="S1045" s="201">
        <f t="shared" ref="S1045:U1053" si="1893">S1046</f>
        <v>647010</v>
      </c>
      <c r="T1045" s="201">
        <f t="shared" si="1893"/>
        <v>0</v>
      </c>
      <c r="U1045" s="201">
        <f t="shared" si="1893"/>
        <v>0</v>
      </c>
      <c r="V1045" s="201">
        <f t="shared" si="1877"/>
        <v>1939010</v>
      </c>
      <c r="W1045" s="201">
        <f t="shared" si="1878"/>
        <v>0</v>
      </c>
      <c r="X1045" s="201">
        <f t="shared" si="1879"/>
        <v>0</v>
      </c>
      <c r="Y1045" s="201">
        <f t="shared" ref="Y1045:AA1053" si="1894">Y1046</f>
        <v>400000</v>
      </c>
      <c r="Z1045" s="201">
        <f t="shared" si="1894"/>
        <v>0</v>
      </c>
      <c r="AA1045" s="201">
        <f t="shared" si="1894"/>
        <v>0</v>
      </c>
      <c r="AB1045" s="201">
        <f t="shared" si="1803"/>
        <v>2339010</v>
      </c>
      <c r="AC1045" s="201">
        <f t="shared" si="1804"/>
        <v>0</v>
      </c>
      <c r="AD1045" s="201">
        <f t="shared" si="1805"/>
        <v>0</v>
      </c>
    </row>
    <row r="1046" spans="1:30" s="227" customFormat="1" hidden="1">
      <c r="A1046" s="318" t="s">
        <v>25</v>
      </c>
      <c r="B1046" s="204" t="s">
        <v>303</v>
      </c>
      <c r="C1046" s="204" t="s">
        <v>2</v>
      </c>
      <c r="D1046" s="204" t="s">
        <v>17</v>
      </c>
      <c r="E1046" s="204"/>
      <c r="F1046" s="204"/>
      <c r="G1046" s="204"/>
      <c r="H1046" s="204"/>
      <c r="I1046" s="215"/>
      <c r="J1046" s="207">
        <f t="shared" si="1891"/>
        <v>460000</v>
      </c>
      <c r="K1046" s="207">
        <f t="shared" si="1892"/>
        <v>0</v>
      </c>
      <c r="L1046" s="207">
        <f t="shared" si="1892"/>
        <v>0</v>
      </c>
      <c r="M1046" s="207">
        <f>M1047+M1055</f>
        <v>832000</v>
      </c>
      <c r="N1046" s="207">
        <f t="shared" ref="N1046:O1046" si="1895">N1047+N1055</f>
        <v>0</v>
      </c>
      <c r="O1046" s="207">
        <f t="shared" si="1895"/>
        <v>0</v>
      </c>
      <c r="P1046" s="207">
        <f t="shared" si="1764"/>
        <v>1292000</v>
      </c>
      <c r="Q1046" s="207">
        <f t="shared" si="1765"/>
        <v>0</v>
      </c>
      <c r="R1046" s="207">
        <f t="shared" si="1766"/>
        <v>0</v>
      </c>
      <c r="S1046" s="207">
        <f>S1047+S1055</f>
        <v>647010</v>
      </c>
      <c r="T1046" s="207">
        <f t="shared" ref="T1046:U1046" si="1896">T1047+T1055</f>
        <v>0</v>
      </c>
      <c r="U1046" s="207">
        <f t="shared" si="1896"/>
        <v>0</v>
      </c>
      <c r="V1046" s="207">
        <f t="shared" si="1877"/>
        <v>1939010</v>
      </c>
      <c r="W1046" s="207">
        <f t="shared" si="1878"/>
        <v>0</v>
      </c>
      <c r="X1046" s="207">
        <f t="shared" si="1879"/>
        <v>0</v>
      </c>
      <c r="Y1046" s="207">
        <f>Y1047+Y1055</f>
        <v>400000</v>
      </c>
      <c r="Z1046" s="207">
        <f t="shared" ref="Z1046:AA1046" si="1897">Z1047+Z1055</f>
        <v>0</v>
      </c>
      <c r="AA1046" s="207">
        <f t="shared" si="1897"/>
        <v>0</v>
      </c>
      <c r="AB1046" s="207">
        <f t="shared" si="1803"/>
        <v>2339010</v>
      </c>
      <c r="AC1046" s="207">
        <f t="shared" si="1804"/>
        <v>0</v>
      </c>
      <c r="AD1046" s="207">
        <f t="shared" si="1805"/>
        <v>0</v>
      </c>
    </row>
    <row r="1047" spans="1:30" s="202" customFormat="1" ht="39.6" hidden="1">
      <c r="A1047" s="319" t="s">
        <v>351</v>
      </c>
      <c r="B1047" s="200" t="s">
        <v>303</v>
      </c>
      <c r="C1047" s="200" t="s">
        <v>2</v>
      </c>
      <c r="D1047" s="200" t="s">
        <v>17</v>
      </c>
      <c r="E1047" s="200" t="s">
        <v>27</v>
      </c>
      <c r="F1047" s="200" t="s">
        <v>68</v>
      </c>
      <c r="G1047" s="200" t="s">
        <v>140</v>
      </c>
      <c r="H1047" s="200" t="s">
        <v>141</v>
      </c>
      <c r="I1047" s="210"/>
      <c r="J1047" s="211">
        <f t="shared" si="1891"/>
        <v>460000</v>
      </c>
      <c r="K1047" s="211">
        <f t="shared" si="1892"/>
        <v>0</v>
      </c>
      <c r="L1047" s="211">
        <f t="shared" si="1892"/>
        <v>0</v>
      </c>
      <c r="M1047" s="211">
        <f t="shared" si="1892"/>
        <v>0</v>
      </c>
      <c r="N1047" s="211">
        <f t="shared" si="1892"/>
        <v>0</v>
      </c>
      <c r="O1047" s="211">
        <f t="shared" si="1892"/>
        <v>0</v>
      </c>
      <c r="P1047" s="211">
        <f t="shared" si="1764"/>
        <v>460000</v>
      </c>
      <c r="Q1047" s="211">
        <f t="shared" si="1765"/>
        <v>0</v>
      </c>
      <c r="R1047" s="211">
        <f t="shared" si="1766"/>
        <v>0</v>
      </c>
      <c r="S1047" s="211">
        <f t="shared" si="1893"/>
        <v>0</v>
      </c>
      <c r="T1047" s="211">
        <f t="shared" si="1893"/>
        <v>0</v>
      </c>
      <c r="U1047" s="211">
        <f t="shared" si="1893"/>
        <v>0</v>
      </c>
      <c r="V1047" s="211">
        <f t="shared" si="1877"/>
        <v>460000</v>
      </c>
      <c r="W1047" s="211">
        <f t="shared" si="1878"/>
        <v>0</v>
      </c>
      <c r="X1047" s="211">
        <f t="shared" si="1879"/>
        <v>0</v>
      </c>
      <c r="Y1047" s="211">
        <f t="shared" si="1894"/>
        <v>400000</v>
      </c>
      <c r="Z1047" s="211">
        <f t="shared" si="1894"/>
        <v>0</v>
      </c>
      <c r="AA1047" s="211">
        <f t="shared" si="1894"/>
        <v>0</v>
      </c>
      <c r="AB1047" s="211">
        <f t="shared" si="1803"/>
        <v>860000</v>
      </c>
      <c r="AC1047" s="211">
        <f t="shared" si="1804"/>
        <v>0</v>
      </c>
      <c r="AD1047" s="211">
        <f t="shared" si="1805"/>
        <v>0</v>
      </c>
    </row>
    <row r="1048" spans="1:30" s="202" customFormat="1" hidden="1">
      <c r="A1048" s="212" t="s">
        <v>410</v>
      </c>
      <c r="B1048" s="200" t="s">
        <v>303</v>
      </c>
      <c r="C1048" s="200" t="s">
        <v>2</v>
      </c>
      <c r="D1048" s="200" t="s">
        <v>17</v>
      </c>
      <c r="E1048" s="200" t="s">
        <v>27</v>
      </c>
      <c r="F1048" s="200" t="s">
        <v>126</v>
      </c>
      <c r="G1048" s="200" t="s">
        <v>140</v>
      </c>
      <c r="H1048" s="200" t="s">
        <v>141</v>
      </c>
      <c r="I1048" s="210"/>
      <c r="J1048" s="211">
        <f t="shared" ref="J1048:O1048" si="1898">J1052</f>
        <v>460000</v>
      </c>
      <c r="K1048" s="211">
        <f t="shared" si="1898"/>
        <v>0</v>
      </c>
      <c r="L1048" s="211">
        <f t="shared" si="1898"/>
        <v>0</v>
      </c>
      <c r="M1048" s="211">
        <f t="shared" si="1898"/>
        <v>0</v>
      </c>
      <c r="N1048" s="211">
        <f t="shared" si="1898"/>
        <v>0</v>
      </c>
      <c r="O1048" s="211">
        <f t="shared" si="1898"/>
        <v>0</v>
      </c>
      <c r="P1048" s="211">
        <f t="shared" si="1764"/>
        <v>460000</v>
      </c>
      <c r="Q1048" s="211">
        <f t="shared" si="1765"/>
        <v>0</v>
      </c>
      <c r="R1048" s="211">
        <f t="shared" si="1766"/>
        <v>0</v>
      </c>
      <c r="S1048" s="211">
        <f>S1052</f>
        <v>0</v>
      </c>
      <c r="T1048" s="211">
        <f>T1052</f>
        <v>0</v>
      </c>
      <c r="U1048" s="211">
        <f>U1052</f>
        <v>0</v>
      </c>
      <c r="V1048" s="211">
        <f t="shared" si="1877"/>
        <v>460000</v>
      </c>
      <c r="W1048" s="211">
        <f t="shared" si="1878"/>
        <v>0</v>
      </c>
      <c r="X1048" s="211">
        <f t="shared" si="1879"/>
        <v>0</v>
      </c>
      <c r="Y1048" s="211">
        <f>Y1052+Y1049</f>
        <v>400000</v>
      </c>
      <c r="Z1048" s="211">
        <f t="shared" ref="Z1048:AA1048" si="1899">Z1052+Z1049</f>
        <v>0</v>
      </c>
      <c r="AA1048" s="211">
        <f t="shared" si="1899"/>
        <v>0</v>
      </c>
      <c r="AB1048" s="211">
        <f t="shared" si="1803"/>
        <v>860000</v>
      </c>
      <c r="AC1048" s="211">
        <f t="shared" si="1804"/>
        <v>0</v>
      </c>
      <c r="AD1048" s="211">
        <f t="shared" si="1805"/>
        <v>0</v>
      </c>
    </row>
    <row r="1049" spans="1:30" s="202" customFormat="1" hidden="1">
      <c r="A1049" s="264" t="s">
        <v>255</v>
      </c>
      <c r="B1049" s="200" t="s">
        <v>303</v>
      </c>
      <c r="C1049" s="200" t="s">
        <v>2</v>
      </c>
      <c r="D1049" s="200" t="s">
        <v>17</v>
      </c>
      <c r="E1049" s="200" t="s">
        <v>27</v>
      </c>
      <c r="F1049" s="200" t="s">
        <v>126</v>
      </c>
      <c r="G1049" s="200" t="s">
        <v>140</v>
      </c>
      <c r="H1049" s="200" t="s">
        <v>169</v>
      </c>
      <c r="I1049" s="210"/>
      <c r="J1049" s="211"/>
      <c r="K1049" s="211"/>
      <c r="L1049" s="211"/>
      <c r="M1049" s="211"/>
      <c r="N1049" s="211"/>
      <c r="O1049" s="211"/>
      <c r="P1049" s="211"/>
      <c r="Q1049" s="211"/>
      <c r="R1049" s="211"/>
      <c r="S1049" s="211"/>
      <c r="T1049" s="211"/>
      <c r="U1049" s="211"/>
      <c r="V1049" s="211"/>
      <c r="W1049" s="211"/>
      <c r="X1049" s="211"/>
      <c r="Y1049" s="211">
        <f>Y1050</f>
        <v>400000</v>
      </c>
      <c r="Z1049" s="211">
        <f t="shared" ref="Z1049:AA1050" si="1900">Z1050</f>
        <v>0</v>
      </c>
      <c r="AA1049" s="211">
        <f t="shared" si="1900"/>
        <v>0</v>
      </c>
      <c r="AB1049" s="211">
        <f t="shared" ref="AB1049:AB1051" si="1901">V1049+Y1049</f>
        <v>400000</v>
      </c>
      <c r="AC1049" s="211">
        <f t="shared" ref="AC1049:AC1051" si="1902">W1049+Z1049</f>
        <v>0</v>
      </c>
      <c r="AD1049" s="211">
        <f t="shared" ref="AD1049:AD1051" si="1903">X1049+AA1049</f>
        <v>0</v>
      </c>
    </row>
    <row r="1050" spans="1:30" s="202" customFormat="1" ht="26.4" hidden="1">
      <c r="A1050" s="292" t="s">
        <v>387</v>
      </c>
      <c r="B1050" s="200" t="s">
        <v>303</v>
      </c>
      <c r="C1050" s="200" t="s">
        <v>2</v>
      </c>
      <c r="D1050" s="200" t="s">
        <v>17</v>
      </c>
      <c r="E1050" s="200" t="s">
        <v>27</v>
      </c>
      <c r="F1050" s="200" t="s">
        <v>126</v>
      </c>
      <c r="G1050" s="200" t="s">
        <v>140</v>
      </c>
      <c r="H1050" s="200" t="s">
        <v>169</v>
      </c>
      <c r="I1050" s="210" t="s">
        <v>385</v>
      </c>
      <c r="J1050" s="211"/>
      <c r="K1050" s="211"/>
      <c r="L1050" s="211"/>
      <c r="M1050" s="211"/>
      <c r="N1050" s="211"/>
      <c r="O1050" s="211"/>
      <c r="P1050" s="211"/>
      <c r="Q1050" s="211"/>
      <c r="R1050" s="211"/>
      <c r="S1050" s="211"/>
      <c r="T1050" s="211"/>
      <c r="U1050" s="211"/>
      <c r="V1050" s="211"/>
      <c r="W1050" s="211"/>
      <c r="X1050" s="211"/>
      <c r="Y1050" s="211">
        <f>Y1051</f>
        <v>400000</v>
      </c>
      <c r="Z1050" s="211">
        <f t="shared" si="1900"/>
        <v>0</v>
      </c>
      <c r="AA1050" s="211">
        <f t="shared" si="1900"/>
        <v>0</v>
      </c>
      <c r="AB1050" s="211">
        <f t="shared" si="1901"/>
        <v>400000</v>
      </c>
      <c r="AC1050" s="211">
        <f t="shared" si="1902"/>
        <v>0</v>
      </c>
      <c r="AD1050" s="211">
        <f t="shared" si="1903"/>
        <v>0</v>
      </c>
    </row>
    <row r="1051" spans="1:30" s="202" customFormat="1" hidden="1">
      <c r="A1051" s="264" t="s">
        <v>388</v>
      </c>
      <c r="B1051" s="200" t="s">
        <v>303</v>
      </c>
      <c r="C1051" s="200" t="s">
        <v>2</v>
      </c>
      <c r="D1051" s="200" t="s">
        <v>17</v>
      </c>
      <c r="E1051" s="200" t="s">
        <v>27</v>
      </c>
      <c r="F1051" s="200" t="s">
        <v>126</v>
      </c>
      <c r="G1051" s="200" t="s">
        <v>140</v>
      </c>
      <c r="H1051" s="200" t="s">
        <v>169</v>
      </c>
      <c r="I1051" s="210" t="s">
        <v>386</v>
      </c>
      <c r="J1051" s="211"/>
      <c r="K1051" s="211"/>
      <c r="L1051" s="211"/>
      <c r="M1051" s="211"/>
      <c r="N1051" s="211"/>
      <c r="O1051" s="211"/>
      <c r="P1051" s="211"/>
      <c r="Q1051" s="211"/>
      <c r="R1051" s="211"/>
      <c r="S1051" s="211"/>
      <c r="T1051" s="211"/>
      <c r="U1051" s="211"/>
      <c r="V1051" s="211"/>
      <c r="W1051" s="211"/>
      <c r="X1051" s="211"/>
      <c r="Y1051" s="211">
        <v>400000</v>
      </c>
      <c r="Z1051" s="211"/>
      <c r="AA1051" s="211"/>
      <c r="AB1051" s="211">
        <f t="shared" si="1901"/>
        <v>400000</v>
      </c>
      <c r="AC1051" s="211">
        <f t="shared" si="1902"/>
        <v>0</v>
      </c>
      <c r="AD1051" s="211">
        <f t="shared" si="1903"/>
        <v>0</v>
      </c>
    </row>
    <row r="1052" spans="1:30" s="202" customFormat="1" ht="26.4" hidden="1">
      <c r="A1052" s="319" t="s">
        <v>411</v>
      </c>
      <c r="B1052" s="200" t="s">
        <v>303</v>
      </c>
      <c r="C1052" s="200" t="s">
        <v>2</v>
      </c>
      <c r="D1052" s="200" t="s">
        <v>17</v>
      </c>
      <c r="E1052" s="200" t="s">
        <v>27</v>
      </c>
      <c r="F1052" s="200" t="s">
        <v>126</v>
      </c>
      <c r="G1052" s="200" t="s">
        <v>140</v>
      </c>
      <c r="H1052" s="200" t="s">
        <v>412</v>
      </c>
      <c r="I1052" s="210"/>
      <c r="J1052" s="211">
        <f t="shared" si="1891"/>
        <v>460000</v>
      </c>
      <c r="K1052" s="211">
        <f t="shared" si="1892"/>
        <v>0</v>
      </c>
      <c r="L1052" s="211">
        <f t="shared" si="1892"/>
        <v>0</v>
      </c>
      <c r="M1052" s="211">
        <f t="shared" si="1892"/>
        <v>0</v>
      </c>
      <c r="N1052" s="211">
        <f t="shared" si="1892"/>
        <v>0</v>
      </c>
      <c r="O1052" s="211">
        <f t="shared" si="1892"/>
        <v>0</v>
      </c>
      <c r="P1052" s="211">
        <f t="shared" si="1764"/>
        <v>460000</v>
      </c>
      <c r="Q1052" s="211">
        <f t="shared" si="1765"/>
        <v>0</v>
      </c>
      <c r="R1052" s="211">
        <f t="shared" si="1766"/>
        <v>0</v>
      </c>
      <c r="S1052" s="211">
        <f t="shared" si="1893"/>
        <v>0</v>
      </c>
      <c r="T1052" s="211">
        <f t="shared" si="1893"/>
        <v>0</v>
      </c>
      <c r="U1052" s="211">
        <f t="shared" si="1893"/>
        <v>0</v>
      </c>
      <c r="V1052" s="211">
        <f t="shared" ref="V1052:V1083" si="1904">P1052+S1052</f>
        <v>460000</v>
      </c>
      <c r="W1052" s="211">
        <f t="shared" ref="W1052:W1083" si="1905">Q1052+T1052</f>
        <v>0</v>
      </c>
      <c r="X1052" s="211">
        <f t="shared" ref="X1052:X1083" si="1906">R1052+U1052</f>
        <v>0</v>
      </c>
      <c r="Y1052" s="211">
        <f t="shared" si="1894"/>
        <v>0</v>
      </c>
      <c r="Z1052" s="211">
        <f t="shared" si="1894"/>
        <v>0</v>
      </c>
      <c r="AA1052" s="211">
        <f t="shared" si="1894"/>
        <v>0</v>
      </c>
      <c r="AB1052" s="211">
        <f t="shared" si="1803"/>
        <v>460000</v>
      </c>
      <c r="AC1052" s="211">
        <f t="shared" si="1804"/>
        <v>0</v>
      </c>
      <c r="AD1052" s="211">
        <f t="shared" si="1805"/>
        <v>0</v>
      </c>
    </row>
    <row r="1053" spans="1:30" s="202" customFormat="1" ht="26.4" hidden="1">
      <c r="A1053" s="213" t="s">
        <v>222</v>
      </c>
      <c r="B1053" s="200" t="s">
        <v>303</v>
      </c>
      <c r="C1053" s="200" t="s">
        <v>2</v>
      </c>
      <c r="D1053" s="200" t="s">
        <v>17</v>
      </c>
      <c r="E1053" s="200" t="s">
        <v>27</v>
      </c>
      <c r="F1053" s="200" t="s">
        <v>126</v>
      </c>
      <c r="G1053" s="200" t="s">
        <v>140</v>
      </c>
      <c r="H1053" s="200" t="s">
        <v>412</v>
      </c>
      <c r="I1053" s="210" t="s">
        <v>92</v>
      </c>
      <c r="J1053" s="211">
        <f t="shared" si="1891"/>
        <v>460000</v>
      </c>
      <c r="K1053" s="211">
        <f t="shared" si="1892"/>
        <v>0</v>
      </c>
      <c r="L1053" s="211">
        <f t="shared" si="1892"/>
        <v>0</v>
      </c>
      <c r="M1053" s="211">
        <f t="shared" si="1892"/>
        <v>0</v>
      </c>
      <c r="N1053" s="211">
        <f t="shared" si="1892"/>
        <v>0</v>
      </c>
      <c r="O1053" s="211">
        <f t="shared" si="1892"/>
        <v>0</v>
      </c>
      <c r="P1053" s="211">
        <f t="shared" si="1764"/>
        <v>460000</v>
      </c>
      <c r="Q1053" s="211">
        <f t="shared" si="1765"/>
        <v>0</v>
      </c>
      <c r="R1053" s="211">
        <f t="shared" si="1766"/>
        <v>0</v>
      </c>
      <c r="S1053" s="211">
        <f t="shared" si="1893"/>
        <v>0</v>
      </c>
      <c r="T1053" s="211">
        <f t="shared" si="1893"/>
        <v>0</v>
      </c>
      <c r="U1053" s="211">
        <f t="shared" si="1893"/>
        <v>0</v>
      </c>
      <c r="V1053" s="211">
        <f t="shared" si="1904"/>
        <v>460000</v>
      </c>
      <c r="W1053" s="211">
        <f t="shared" si="1905"/>
        <v>0</v>
      </c>
      <c r="X1053" s="211">
        <f t="shared" si="1906"/>
        <v>0</v>
      </c>
      <c r="Y1053" s="211">
        <f t="shared" si="1894"/>
        <v>0</v>
      </c>
      <c r="Z1053" s="211">
        <f t="shared" si="1894"/>
        <v>0</v>
      </c>
      <c r="AA1053" s="211">
        <f t="shared" si="1894"/>
        <v>0</v>
      </c>
      <c r="AB1053" s="211">
        <f t="shared" si="1803"/>
        <v>460000</v>
      </c>
      <c r="AC1053" s="211">
        <f t="shared" si="1804"/>
        <v>0</v>
      </c>
      <c r="AD1053" s="211">
        <f t="shared" si="1805"/>
        <v>0</v>
      </c>
    </row>
    <row r="1054" spans="1:30" s="202" customFormat="1" ht="26.4" hidden="1">
      <c r="A1054" s="212" t="s">
        <v>96</v>
      </c>
      <c r="B1054" s="200" t="s">
        <v>303</v>
      </c>
      <c r="C1054" s="200" t="s">
        <v>2</v>
      </c>
      <c r="D1054" s="200" t="s">
        <v>17</v>
      </c>
      <c r="E1054" s="200" t="s">
        <v>27</v>
      </c>
      <c r="F1054" s="200" t="s">
        <v>126</v>
      </c>
      <c r="G1054" s="200" t="s">
        <v>140</v>
      </c>
      <c r="H1054" s="200" t="s">
        <v>412</v>
      </c>
      <c r="I1054" s="210" t="s">
        <v>93</v>
      </c>
      <c r="J1054" s="211">
        <v>460000</v>
      </c>
      <c r="K1054" s="211"/>
      <c r="L1054" s="211"/>
      <c r="M1054" s="211"/>
      <c r="N1054" s="211"/>
      <c r="O1054" s="211"/>
      <c r="P1054" s="211">
        <f t="shared" si="1764"/>
        <v>460000</v>
      </c>
      <c r="Q1054" s="211">
        <f t="shared" si="1765"/>
        <v>0</v>
      </c>
      <c r="R1054" s="211">
        <f t="shared" si="1766"/>
        <v>0</v>
      </c>
      <c r="S1054" s="211"/>
      <c r="T1054" s="211"/>
      <c r="U1054" s="211"/>
      <c r="V1054" s="211">
        <f t="shared" si="1904"/>
        <v>460000</v>
      </c>
      <c r="W1054" s="211">
        <f t="shared" si="1905"/>
        <v>0</v>
      </c>
      <c r="X1054" s="211">
        <f t="shared" si="1906"/>
        <v>0</v>
      </c>
      <c r="Y1054" s="211"/>
      <c r="Z1054" s="211"/>
      <c r="AA1054" s="211"/>
      <c r="AB1054" s="211">
        <f t="shared" si="1803"/>
        <v>460000</v>
      </c>
      <c r="AC1054" s="211">
        <f t="shared" si="1804"/>
        <v>0</v>
      </c>
      <c r="AD1054" s="211">
        <f t="shared" si="1805"/>
        <v>0</v>
      </c>
    </row>
    <row r="1055" spans="1:30" s="202" customFormat="1" hidden="1">
      <c r="A1055" s="208" t="s">
        <v>81</v>
      </c>
      <c r="B1055" s="200" t="s">
        <v>303</v>
      </c>
      <c r="C1055" s="200" t="s">
        <v>2</v>
      </c>
      <c r="D1055" s="200" t="s">
        <v>17</v>
      </c>
      <c r="E1055" s="200" t="s">
        <v>80</v>
      </c>
      <c r="F1055" s="200" t="s">
        <v>68</v>
      </c>
      <c r="G1055" s="200" t="s">
        <v>140</v>
      </c>
      <c r="H1055" s="200" t="s">
        <v>141</v>
      </c>
      <c r="I1055" s="210"/>
      <c r="J1055" s="211"/>
      <c r="K1055" s="211"/>
      <c r="L1055" s="211"/>
      <c r="M1055" s="211">
        <f>M1056</f>
        <v>832000</v>
      </c>
      <c r="N1055" s="211">
        <f t="shared" ref="N1055:O1057" si="1907">N1056</f>
        <v>0</v>
      </c>
      <c r="O1055" s="211">
        <f t="shared" si="1907"/>
        <v>0</v>
      </c>
      <c r="P1055" s="211">
        <f t="shared" ref="P1055:P1058" si="1908">J1055+M1055</f>
        <v>832000</v>
      </c>
      <c r="Q1055" s="211">
        <f t="shared" ref="Q1055:Q1058" si="1909">K1055+N1055</f>
        <v>0</v>
      </c>
      <c r="R1055" s="211">
        <f t="shared" ref="R1055:R1058" si="1910">L1055+O1055</f>
        <v>0</v>
      </c>
      <c r="S1055" s="211">
        <f>S1056</f>
        <v>647010</v>
      </c>
      <c r="T1055" s="211">
        <f t="shared" ref="T1055:U1057" si="1911">T1056</f>
        <v>0</v>
      </c>
      <c r="U1055" s="211">
        <f t="shared" si="1911"/>
        <v>0</v>
      </c>
      <c r="V1055" s="211">
        <f t="shared" si="1904"/>
        <v>1479010</v>
      </c>
      <c r="W1055" s="211">
        <f t="shared" si="1905"/>
        <v>0</v>
      </c>
      <c r="X1055" s="211">
        <f t="shared" si="1906"/>
        <v>0</v>
      </c>
      <c r="Y1055" s="211">
        <f>Y1056</f>
        <v>0</v>
      </c>
      <c r="Z1055" s="211">
        <f t="shared" ref="Z1055:AA1057" si="1912">Z1056</f>
        <v>0</v>
      </c>
      <c r="AA1055" s="211">
        <f t="shared" si="1912"/>
        <v>0</v>
      </c>
      <c r="AB1055" s="211">
        <f t="shared" si="1803"/>
        <v>1479010</v>
      </c>
      <c r="AC1055" s="211">
        <f t="shared" si="1804"/>
        <v>0</v>
      </c>
      <c r="AD1055" s="211">
        <f t="shared" si="1805"/>
        <v>0</v>
      </c>
    </row>
    <row r="1056" spans="1:30" s="202" customFormat="1" hidden="1">
      <c r="A1056" s="319" t="s">
        <v>371</v>
      </c>
      <c r="B1056" s="200" t="s">
        <v>303</v>
      </c>
      <c r="C1056" s="200" t="s">
        <v>2</v>
      </c>
      <c r="D1056" s="200" t="s">
        <v>17</v>
      </c>
      <c r="E1056" s="200" t="s">
        <v>80</v>
      </c>
      <c r="F1056" s="200" t="s">
        <v>68</v>
      </c>
      <c r="G1056" s="200" t="s">
        <v>140</v>
      </c>
      <c r="H1056" s="200" t="s">
        <v>370</v>
      </c>
      <c r="I1056" s="210"/>
      <c r="J1056" s="211"/>
      <c r="K1056" s="211"/>
      <c r="L1056" s="211"/>
      <c r="M1056" s="211">
        <f>M1057</f>
        <v>832000</v>
      </c>
      <c r="N1056" s="211">
        <f t="shared" si="1907"/>
        <v>0</v>
      </c>
      <c r="O1056" s="211">
        <f t="shared" si="1907"/>
        <v>0</v>
      </c>
      <c r="P1056" s="211">
        <f t="shared" si="1908"/>
        <v>832000</v>
      </c>
      <c r="Q1056" s="211">
        <f t="shared" si="1909"/>
        <v>0</v>
      </c>
      <c r="R1056" s="211">
        <f t="shared" si="1910"/>
        <v>0</v>
      </c>
      <c r="S1056" s="211">
        <f>S1057</f>
        <v>647010</v>
      </c>
      <c r="T1056" s="211">
        <f t="shared" si="1911"/>
        <v>0</v>
      </c>
      <c r="U1056" s="211">
        <f t="shared" si="1911"/>
        <v>0</v>
      </c>
      <c r="V1056" s="211">
        <f t="shared" si="1904"/>
        <v>1479010</v>
      </c>
      <c r="W1056" s="211">
        <f t="shared" si="1905"/>
        <v>0</v>
      </c>
      <c r="X1056" s="211">
        <f t="shared" si="1906"/>
        <v>0</v>
      </c>
      <c r="Y1056" s="211">
        <f>Y1057</f>
        <v>0</v>
      </c>
      <c r="Z1056" s="211">
        <f t="shared" si="1912"/>
        <v>0</v>
      </c>
      <c r="AA1056" s="211">
        <f t="shared" si="1912"/>
        <v>0</v>
      </c>
      <c r="AB1056" s="211">
        <f t="shared" si="1803"/>
        <v>1479010</v>
      </c>
      <c r="AC1056" s="211">
        <f t="shared" si="1804"/>
        <v>0</v>
      </c>
      <c r="AD1056" s="211">
        <f t="shared" si="1805"/>
        <v>0</v>
      </c>
    </row>
    <row r="1057" spans="1:30" s="202" customFormat="1" ht="26.4" hidden="1">
      <c r="A1057" s="213" t="s">
        <v>222</v>
      </c>
      <c r="B1057" s="200" t="s">
        <v>303</v>
      </c>
      <c r="C1057" s="200" t="s">
        <v>2</v>
      </c>
      <c r="D1057" s="200" t="s">
        <v>17</v>
      </c>
      <c r="E1057" s="200" t="s">
        <v>80</v>
      </c>
      <c r="F1057" s="200" t="s">
        <v>68</v>
      </c>
      <c r="G1057" s="200" t="s">
        <v>140</v>
      </c>
      <c r="H1057" s="200" t="s">
        <v>370</v>
      </c>
      <c r="I1057" s="210" t="s">
        <v>92</v>
      </c>
      <c r="J1057" s="211"/>
      <c r="K1057" s="211"/>
      <c r="L1057" s="211"/>
      <c r="M1057" s="211">
        <f>M1058</f>
        <v>832000</v>
      </c>
      <c r="N1057" s="211">
        <f t="shared" si="1907"/>
        <v>0</v>
      </c>
      <c r="O1057" s="211">
        <f t="shared" si="1907"/>
        <v>0</v>
      </c>
      <c r="P1057" s="211">
        <f t="shared" si="1908"/>
        <v>832000</v>
      </c>
      <c r="Q1057" s="211">
        <f t="shared" si="1909"/>
        <v>0</v>
      </c>
      <c r="R1057" s="211">
        <f t="shared" si="1910"/>
        <v>0</v>
      </c>
      <c r="S1057" s="211">
        <f>S1058</f>
        <v>647010</v>
      </c>
      <c r="T1057" s="211">
        <f t="shared" si="1911"/>
        <v>0</v>
      </c>
      <c r="U1057" s="211">
        <f t="shared" si="1911"/>
        <v>0</v>
      </c>
      <c r="V1057" s="211">
        <f t="shared" si="1904"/>
        <v>1479010</v>
      </c>
      <c r="W1057" s="211">
        <f t="shared" si="1905"/>
        <v>0</v>
      </c>
      <c r="X1057" s="211">
        <f t="shared" si="1906"/>
        <v>0</v>
      </c>
      <c r="Y1057" s="211">
        <f>Y1058</f>
        <v>0</v>
      </c>
      <c r="Z1057" s="211">
        <f t="shared" si="1912"/>
        <v>0</v>
      </c>
      <c r="AA1057" s="211">
        <f t="shared" si="1912"/>
        <v>0</v>
      </c>
      <c r="AB1057" s="211">
        <f t="shared" si="1803"/>
        <v>1479010</v>
      </c>
      <c r="AC1057" s="211">
        <f t="shared" si="1804"/>
        <v>0</v>
      </c>
      <c r="AD1057" s="211">
        <f t="shared" si="1805"/>
        <v>0</v>
      </c>
    </row>
    <row r="1058" spans="1:30" s="202" customFormat="1" ht="26.4" hidden="1">
      <c r="A1058" s="212" t="s">
        <v>96</v>
      </c>
      <c r="B1058" s="200" t="s">
        <v>303</v>
      </c>
      <c r="C1058" s="200" t="s">
        <v>2</v>
      </c>
      <c r="D1058" s="200" t="s">
        <v>17</v>
      </c>
      <c r="E1058" s="200" t="s">
        <v>80</v>
      </c>
      <c r="F1058" s="200" t="s">
        <v>68</v>
      </c>
      <c r="G1058" s="200" t="s">
        <v>140</v>
      </c>
      <c r="H1058" s="200" t="s">
        <v>370</v>
      </c>
      <c r="I1058" s="210" t="s">
        <v>93</v>
      </c>
      <c r="J1058" s="211"/>
      <c r="K1058" s="211"/>
      <c r="L1058" s="211"/>
      <c r="M1058" s="333">
        <v>832000</v>
      </c>
      <c r="N1058" s="211"/>
      <c r="O1058" s="211"/>
      <c r="P1058" s="211">
        <f t="shared" si="1908"/>
        <v>832000</v>
      </c>
      <c r="Q1058" s="211">
        <f t="shared" si="1909"/>
        <v>0</v>
      </c>
      <c r="R1058" s="211">
        <f t="shared" si="1910"/>
        <v>0</v>
      </c>
      <c r="S1058" s="333">
        <v>647010</v>
      </c>
      <c r="T1058" s="211"/>
      <c r="U1058" s="211"/>
      <c r="V1058" s="211">
        <f t="shared" si="1904"/>
        <v>1479010</v>
      </c>
      <c r="W1058" s="211">
        <f t="shared" si="1905"/>
        <v>0</v>
      </c>
      <c r="X1058" s="211">
        <f t="shared" si="1906"/>
        <v>0</v>
      </c>
      <c r="Y1058" s="211"/>
      <c r="Z1058" s="211"/>
      <c r="AA1058" s="211"/>
      <c r="AB1058" s="211">
        <f t="shared" si="1803"/>
        <v>1479010</v>
      </c>
      <c r="AC1058" s="211">
        <f t="shared" si="1804"/>
        <v>0</v>
      </c>
      <c r="AD1058" s="211">
        <f t="shared" si="1805"/>
        <v>0</v>
      </c>
    </row>
    <row r="1059" spans="1:30" s="202" customFormat="1" ht="15.6" hidden="1">
      <c r="A1059" s="242" t="s">
        <v>121</v>
      </c>
      <c r="B1059" s="199" t="s">
        <v>303</v>
      </c>
      <c r="C1059" s="199" t="s">
        <v>14</v>
      </c>
      <c r="D1059" s="199"/>
      <c r="E1059" s="199"/>
      <c r="F1059" s="199"/>
      <c r="G1059" s="199"/>
      <c r="H1059" s="199"/>
      <c r="I1059" s="244"/>
      <c r="J1059" s="201">
        <f>J1060</f>
        <v>172500</v>
      </c>
      <c r="K1059" s="201">
        <f t="shared" ref="K1059:O1059" si="1913">K1060</f>
        <v>172500</v>
      </c>
      <c r="L1059" s="201">
        <f t="shared" si="1913"/>
        <v>172500</v>
      </c>
      <c r="M1059" s="201">
        <f t="shared" si="1913"/>
        <v>0</v>
      </c>
      <c r="N1059" s="201">
        <f t="shared" si="1913"/>
        <v>0</v>
      </c>
      <c r="O1059" s="201">
        <f t="shared" si="1913"/>
        <v>0</v>
      </c>
      <c r="P1059" s="201">
        <f t="shared" si="1764"/>
        <v>172500</v>
      </c>
      <c r="Q1059" s="201">
        <f t="shared" si="1765"/>
        <v>172500</v>
      </c>
      <c r="R1059" s="201">
        <f t="shared" si="1766"/>
        <v>172500</v>
      </c>
      <c r="S1059" s="201">
        <f t="shared" ref="S1059:U1059" si="1914">S1060</f>
        <v>0</v>
      </c>
      <c r="T1059" s="201">
        <f t="shared" si="1914"/>
        <v>0</v>
      </c>
      <c r="U1059" s="201">
        <f t="shared" si="1914"/>
        <v>0</v>
      </c>
      <c r="V1059" s="201">
        <f t="shared" si="1904"/>
        <v>172500</v>
      </c>
      <c r="W1059" s="201">
        <f t="shared" si="1905"/>
        <v>172500</v>
      </c>
      <c r="X1059" s="201">
        <f t="shared" si="1906"/>
        <v>172500</v>
      </c>
      <c r="Y1059" s="201">
        <f t="shared" ref="Y1059:AA1059" si="1915">Y1060</f>
        <v>0</v>
      </c>
      <c r="Z1059" s="201">
        <f t="shared" si="1915"/>
        <v>0</v>
      </c>
      <c r="AA1059" s="201">
        <f t="shared" si="1915"/>
        <v>0</v>
      </c>
      <c r="AB1059" s="201">
        <f t="shared" si="1803"/>
        <v>172500</v>
      </c>
      <c r="AC1059" s="201">
        <f t="shared" si="1804"/>
        <v>172500</v>
      </c>
      <c r="AD1059" s="201">
        <f t="shared" si="1805"/>
        <v>172500</v>
      </c>
    </row>
    <row r="1060" spans="1:30" s="202" customFormat="1" hidden="1">
      <c r="A1060" s="203" t="s">
        <v>122</v>
      </c>
      <c r="B1060" s="204" t="s">
        <v>303</v>
      </c>
      <c r="C1060" s="204" t="s">
        <v>14</v>
      </c>
      <c r="D1060" s="204" t="s">
        <v>14</v>
      </c>
      <c r="E1060" s="204"/>
      <c r="F1060" s="204"/>
      <c r="G1060" s="204"/>
      <c r="H1060" s="204"/>
      <c r="I1060" s="206"/>
      <c r="J1060" s="207">
        <f>+J1061</f>
        <v>172500</v>
      </c>
      <c r="K1060" s="207">
        <f t="shared" ref="K1060:O1060" si="1916">+K1061</f>
        <v>172500</v>
      </c>
      <c r="L1060" s="207">
        <f t="shared" si="1916"/>
        <v>172500</v>
      </c>
      <c r="M1060" s="207">
        <f t="shared" si="1916"/>
        <v>0</v>
      </c>
      <c r="N1060" s="207">
        <f t="shared" si="1916"/>
        <v>0</v>
      </c>
      <c r="O1060" s="207">
        <f t="shared" si="1916"/>
        <v>0</v>
      </c>
      <c r="P1060" s="207">
        <f t="shared" si="1764"/>
        <v>172500</v>
      </c>
      <c r="Q1060" s="207">
        <f t="shared" si="1765"/>
        <v>172500</v>
      </c>
      <c r="R1060" s="207">
        <f t="shared" si="1766"/>
        <v>172500</v>
      </c>
      <c r="S1060" s="207">
        <f t="shared" ref="S1060:U1060" si="1917">+S1061</f>
        <v>0</v>
      </c>
      <c r="T1060" s="207">
        <f t="shared" si="1917"/>
        <v>0</v>
      </c>
      <c r="U1060" s="207">
        <f t="shared" si="1917"/>
        <v>0</v>
      </c>
      <c r="V1060" s="207">
        <f t="shared" si="1904"/>
        <v>172500</v>
      </c>
      <c r="W1060" s="207">
        <f t="shared" si="1905"/>
        <v>172500</v>
      </c>
      <c r="X1060" s="207">
        <f t="shared" si="1906"/>
        <v>172500</v>
      </c>
      <c r="Y1060" s="207">
        <f t="shared" ref="Y1060:AA1060" si="1918">+Y1061</f>
        <v>0</v>
      </c>
      <c r="Z1060" s="207">
        <f t="shared" si="1918"/>
        <v>0</v>
      </c>
      <c r="AA1060" s="207">
        <f t="shared" si="1918"/>
        <v>0</v>
      </c>
      <c r="AB1060" s="207">
        <f t="shared" si="1803"/>
        <v>172500</v>
      </c>
      <c r="AC1060" s="207">
        <f t="shared" si="1804"/>
        <v>172500</v>
      </c>
      <c r="AD1060" s="207">
        <f t="shared" si="1805"/>
        <v>172500</v>
      </c>
    </row>
    <row r="1061" spans="1:30" s="202" customFormat="1" ht="26.4" hidden="1">
      <c r="A1061" s="258" t="s">
        <v>361</v>
      </c>
      <c r="B1061" s="216" t="s">
        <v>303</v>
      </c>
      <c r="C1061" s="216" t="s">
        <v>14</v>
      </c>
      <c r="D1061" s="216" t="s">
        <v>14</v>
      </c>
      <c r="E1061" s="216" t="s">
        <v>179</v>
      </c>
      <c r="F1061" s="216" t="s">
        <v>68</v>
      </c>
      <c r="G1061" s="216" t="s">
        <v>140</v>
      </c>
      <c r="H1061" s="216" t="s">
        <v>141</v>
      </c>
      <c r="I1061" s="210"/>
      <c r="J1061" s="211">
        <f>J1062</f>
        <v>172500</v>
      </c>
      <c r="K1061" s="211">
        <f t="shared" ref="K1061:O1063" si="1919">K1062</f>
        <v>172500</v>
      </c>
      <c r="L1061" s="211">
        <f t="shared" si="1919"/>
        <v>172500</v>
      </c>
      <c r="M1061" s="211">
        <f t="shared" si="1919"/>
        <v>0</v>
      </c>
      <c r="N1061" s="211">
        <f t="shared" si="1919"/>
        <v>0</v>
      </c>
      <c r="O1061" s="211">
        <f t="shared" si="1919"/>
        <v>0</v>
      </c>
      <c r="P1061" s="211">
        <f t="shared" si="1764"/>
        <v>172500</v>
      </c>
      <c r="Q1061" s="211">
        <f t="shared" si="1765"/>
        <v>172500</v>
      </c>
      <c r="R1061" s="211">
        <f t="shared" si="1766"/>
        <v>172500</v>
      </c>
      <c r="S1061" s="211">
        <f t="shared" ref="S1061:U1063" si="1920">S1062</f>
        <v>0</v>
      </c>
      <c r="T1061" s="211">
        <f t="shared" si="1920"/>
        <v>0</v>
      </c>
      <c r="U1061" s="211">
        <f t="shared" si="1920"/>
        <v>0</v>
      </c>
      <c r="V1061" s="211">
        <f t="shared" si="1904"/>
        <v>172500</v>
      </c>
      <c r="W1061" s="211">
        <f t="shared" si="1905"/>
        <v>172500</v>
      </c>
      <c r="X1061" s="211">
        <f t="shared" si="1906"/>
        <v>172500</v>
      </c>
      <c r="Y1061" s="211">
        <f t="shared" ref="Y1061:AA1063" si="1921">Y1062</f>
        <v>0</v>
      </c>
      <c r="Z1061" s="211">
        <f t="shared" si="1921"/>
        <v>0</v>
      </c>
      <c r="AA1061" s="211">
        <f t="shared" si="1921"/>
        <v>0</v>
      </c>
      <c r="AB1061" s="211">
        <f t="shared" si="1803"/>
        <v>172500</v>
      </c>
      <c r="AC1061" s="211">
        <f t="shared" si="1804"/>
        <v>172500</v>
      </c>
      <c r="AD1061" s="211">
        <f t="shared" si="1805"/>
        <v>172500</v>
      </c>
    </row>
    <row r="1062" spans="1:30" s="202" customFormat="1" hidden="1">
      <c r="A1062" s="249" t="s">
        <v>180</v>
      </c>
      <c r="B1062" s="216" t="s">
        <v>303</v>
      </c>
      <c r="C1062" s="216" t="s">
        <v>14</v>
      </c>
      <c r="D1062" s="216" t="s">
        <v>14</v>
      </c>
      <c r="E1062" s="216" t="s">
        <v>179</v>
      </c>
      <c r="F1062" s="216" t="s">
        <v>68</v>
      </c>
      <c r="G1062" s="216" t="s">
        <v>140</v>
      </c>
      <c r="H1062" s="216" t="s">
        <v>181</v>
      </c>
      <c r="I1062" s="210"/>
      <c r="J1062" s="211">
        <f>J1063</f>
        <v>172500</v>
      </c>
      <c r="K1062" s="211">
        <f t="shared" si="1919"/>
        <v>172500</v>
      </c>
      <c r="L1062" s="211">
        <f t="shared" si="1919"/>
        <v>172500</v>
      </c>
      <c r="M1062" s="211">
        <f t="shared" si="1919"/>
        <v>0</v>
      </c>
      <c r="N1062" s="211">
        <f t="shared" si="1919"/>
        <v>0</v>
      </c>
      <c r="O1062" s="211">
        <f t="shared" si="1919"/>
        <v>0</v>
      </c>
      <c r="P1062" s="211">
        <f t="shared" si="1764"/>
        <v>172500</v>
      </c>
      <c r="Q1062" s="211">
        <f t="shared" si="1765"/>
        <v>172500</v>
      </c>
      <c r="R1062" s="211">
        <f t="shared" si="1766"/>
        <v>172500</v>
      </c>
      <c r="S1062" s="211">
        <f t="shared" si="1920"/>
        <v>0</v>
      </c>
      <c r="T1062" s="211">
        <f t="shared" si="1920"/>
        <v>0</v>
      </c>
      <c r="U1062" s="211">
        <f t="shared" si="1920"/>
        <v>0</v>
      </c>
      <c r="V1062" s="211">
        <f t="shared" si="1904"/>
        <v>172500</v>
      </c>
      <c r="W1062" s="211">
        <f t="shared" si="1905"/>
        <v>172500</v>
      </c>
      <c r="X1062" s="211">
        <f t="shared" si="1906"/>
        <v>172500</v>
      </c>
      <c r="Y1062" s="211">
        <f t="shared" si="1921"/>
        <v>0</v>
      </c>
      <c r="Z1062" s="211">
        <f t="shared" si="1921"/>
        <v>0</v>
      </c>
      <c r="AA1062" s="211">
        <f t="shared" si="1921"/>
        <v>0</v>
      </c>
      <c r="AB1062" s="211">
        <f t="shared" si="1803"/>
        <v>172500</v>
      </c>
      <c r="AC1062" s="211">
        <f t="shared" si="1804"/>
        <v>172500</v>
      </c>
      <c r="AD1062" s="211">
        <f t="shared" si="1805"/>
        <v>172500</v>
      </c>
    </row>
    <row r="1063" spans="1:30" s="202" customFormat="1" hidden="1">
      <c r="A1063" s="208" t="s">
        <v>98</v>
      </c>
      <c r="B1063" s="216" t="s">
        <v>303</v>
      </c>
      <c r="C1063" s="216" t="s">
        <v>14</v>
      </c>
      <c r="D1063" s="216" t="s">
        <v>14</v>
      </c>
      <c r="E1063" s="216" t="s">
        <v>179</v>
      </c>
      <c r="F1063" s="216" t="s">
        <v>68</v>
      </c>
      <c r="G1063" s="216" t="s">
        <v>140</v>
      </c>
      <c r="H1063" s="216" t="s">
        <v>181</v>
      </c>
      <c r="I1063" s="210" t="s">
        <v>97</v>
      </c>
      <c r="J1063" s="211">
        <f>J1064</f>
        <v>172500</v>
      </c>
      <c r="K1063" s="211">
        <f t="shared" si="1919"/>
        <v>172500</v>
      </c>
      <c r="L1063" s="211">
        <f t="shared" si="1919"/>
        <v>172500</v>
      </c>
      <c r="M1063" s="211">
        <f t="shared" si="1919"/>
        <v>0</v>
      </c>
      <c r="N1063" s="211">
        <f t="shared" si="1919"/>
        <v>0</v>
      </c>
      <c r="O1063" s="211">
        <f t="shared" si="1919"/>
        <v>0</v>
      </c>
      <c r="P1063" s="211">
        <f t="shared" si="1764"/>
        <v>172500</v>
      </c>
      <c r="Q1063" s="211">
        <f t="shared" si="1765"/>
        <v>172500</v>
      </c>
      <c r="R1063" s="211">
        <f t="shared" si="1766"/>
        <v>172500</v>
      </c>
      <c r="S1063" s="211">
        <f t="shared" si="1920"/>
        <v>0</v>
      </c>
      <c r="T1063" s="211">
        <f t="shared" si="1920"/>
        <v>0</v>
      </c>
      <c r="U1063" s="211">
        <f t="shared" si="1920"/>
        <v>0</v>
      </c>
      <c r="V1063" s="211">
        <f t="shared" si="1904"/>
        <v>172500</v>
      </c>
      <c r="W1063" s="211">
        <f t="shared" si="1905"/>
        <v>172500</v>
      </c>
      <c r="X1063" s="211">
        <f t="shared" si="1906"/>
        <v>172500</v>
      </c>
      <c r="Y1063" s="211">
        <f t="shared" si="1921"/>
        <v>0</v>
      </c>
      <c r="Z1063" s="211">
        <f t="shared" si="1921"/>
        <v>0</v>
      </c>
      <c r="AA1063" s="211">
        <f t="shared" si="1921"/>
        <v>0</v>
      </c>
      <c r="AB1063" s="211">
        <f t="shared" si="1803"/>
        <v>172500</v>
      </c>
      <c r="AC1063" s="211">
        <f t="shared" si="1804"/>
        <v>172500</v>
      </c>
      <c r="AD1063" s="211">
        <f t="shared" si="1805"/>
        <v>172500</v>
      </c>
    </row>
    <row r="1064" spans="1:30" s="202" customFormat="1" ht="26.4" hidden="1">
      <c r="A1064" s="208" t="s">
        <v>104</v>
      </c>
      <c r="B1064" s="216" t="s">
        <v>303</v>
      </c>
      <c r="C1064" s="216" t="s">
        <v>14</v>
      </c>
      <c r="D1064" s="216" t="s">
        <v>14</v>
      </c>
      <c r="E1064" s="216" t="s">
        <v>179</v>
      </c>
      <c r="F1064" s="216" t="s">
        <v>68</v>
      </c>
      <c r="G1064" s="216" t="s">
        <v>140</v>
      </c>
      <c r="H1064" s="216" t="s">
        <v>181</v>
      </c>
      <c r="I1064" s="210" t="s">
        <v>105</v>
      </c>
      <c r="J1064" s="211">
        <v>172500</v>
      </c>
      <c r="K1064" s="211">
        <v>172500</v>
      </c>
      <c r="L1064" s="211">
        <v>172500</v>
      </c>
      <c r="M1064" s="211"/>
      <c r="N1064" s="211"/>
      <c r="O1064" s="211"/>
      <c r="P1064" s="211">
        <f t="shared" si="1764"/>
        <v>172500</v>
      </c>
      <c r="Q1064" s="211">
        <f t="shared" si="1765"/>
        <v>172500</v>
      </c>
      <c r="R1064" s="211">
        <f t="shared" si="1766"/>
        <v>172500</v>
      </c>
      <c r="S1064" s="211"/>
      <c r="T1064" s="211"/>
      <c r="U1064" s="211"/>
      <c r="V1064" s="211">
        <f t="shared" si="1904"/>
        <v>172500</v>
      </c>
      <c r="W1064" s="211">
        <f t="shared" si="1905"/>
        <v>172500</v>
      </c>
      <c r="X1064" s="211">
        <f t="shared" si="1906"/>
        <v>172500</v>
      </c>
      <c r="Y1064" s="211"/>
      <c r="Z1064" s="211"/>
      <c r="AA1064" s="211"/>
      <c r="AB1064" s="211">
        <f t="shared" si="1803"/>
        <v>172500</v>
      </c>
      <c r="AC1064" s="211">
        <f t="shared" si="1804"/>
        <v>172500</v>
      </c>
      <c r="AD1064" s="211">
        <f t="shared" si="1805"/>
        <v>172500</v>
      </c>
    </row>
    <row r="1065" spans="1:30" s="202" customFormat="1" ht="15.6" hidden="1">
      <c r="A1065" s="198" t="s">
        <v>5</v>
      </c>
      <c r="B1065" s="243" t="s">
        <v>303</v>
      </c>
      <c r="C1065" s="243" t="s">
        <v>30</v>
      </c>
      <c r="D1065" s="243"/>
      <c r="E1065" s="243"/>
      <c r="F1065" s="243"/>
      <c r="G1065" s="243"/>
      <c r="H1065" s="243"/>
      <c r="I1065" s="244"/>
      <c r="J1065" s="201">
        <f>J1066+J1071+J1086</f>
        <v>9564650.5500000007</v>
      </c>
      <c r="K1065" s="201">
        <f>K1066+K1071+K1086</f>
        <v>9601290.0700000003</v>
      </c>
      <c r="L1065" s="201">
        <f>L1066+L1071+L1086</f>
        <v>9655302.870000001</v>
      </c>
      <c r="M1065" s="201">
        <f t="shared" ref="M1065:O1065" si="1922">M1066+M1071+M1086</f>
        <v>-724.42</v>
      </c>
      <c r="N1065" s="201">
        <f t="shared" si="1922"/>
        <v>-35316.28</v>
      </c>
      <c r="O1065" s="201">
        <f t="shared" si="1922"/>
        <v>-87200.13</v>
      </c>
      <c r="P1065" s="201">
        <f t="shared" si="1764"/>
        <v>9563926.1300000008</v>
      </c>
      <c r="Q1065" s="201">
        <f t="shared" si="1765"/>
        <v>9565973.790000001</v>
      </c>
      <c r="R1065" s="201">
        <f t="shared" si="1766"/>
        <v>9568102.7400000002</v>
      </c>
      <c r="S1065" s="201">
        <f t="shared" ref="S1065:U1065" si="1923">S1066+S1071+S1086</f>
        <v>0</v>
      </c>
      <c r="T1065" s="201">
        <f t="shared" si="1923"/>
        <v>0</v>
      </c>
      <c r="U1065" s="201">
        <f t="shared" si="1923"/>
        <v>0</v>
      </c>
      <c r="V1065" s="201">
        <f t="shared" si="1904"/>
        <v>9563926.1300000008</v>
      </c>
      <c r="W1065" s="201">
        <f t="shared" si="1905"/>
        <v>9565973.790000001</v>
      </c>
      <c r="X1065" s="201">
        <f t="shared" si="1906"/>
        <v>9568102.7400000002</v>
      </c>
      <c r="Y1065" s="201">
        <f t="shared" ref="Y1065:AA1065" si="1924">Y1066+Y1071+Y1086</f>
        <v>869640.46</v>
      </c>
      <c r="Z1065" s="201">
        <f t="shared" si="1924"/>
        <v>0</v>
      </c>
      <c r="AA1065" s="201">
        <f t="shared" si="1924"/>
        <v>0</v>
      </c>
      <c r="AB1065" s="201">
        <f t="shared" si="1803"/>
        <v>10433566.59</v>
      </c>
      <c r="AC1065" s="201">
        <f t="shared" si="1804"/>
        <v>9565973.790000001</v>
      </c>
      <c r="AD1065" s="201">
        <f t="shared" si="1805"/>
        <v>9568102.7400000002</v>
      </c>
    </row>
    <row r="1066" spans="1:30" s="202" customFormat="1" hidden="1">
      <c r="A1066" s="203" t="s">
        <v>6</v>
      </c>
      <c r="B1066" s="205" t="s">
        <v>303</v>
      </c>
      <c r="C1066" s="205" t="s">
        <v>30</v>
      </c>
      <c r="D1066" s="205" t="s">
        <v>20</v>
      </c>
      <c r="E1066" s="205"/>
      <c r="F1066" s="205"/>
      <c r="G1066" s="205"/>
      <c r="H1066" s="205"/>
      <c r="I1066" s="206"/>
      <c r="J1066" s="207">
        <f>J1067</f>
        <v>6500000</v>
      </c>
      <c r="K1066" s="207">
        <f t="shared" ref="K1066:O1068" si="1925">K1067</f>
        <v>6500000</v>
      </c>
      <c r="L1066" s="207">
        <f t="shared" si="1925"/>
        <v>6500000</v>
      </c>
      <c r="M1066" s="207">
        <f t="shared" si="1925"/>
        <v>0</v>
      </c>
      <c r="N1066" s="207">
        <f t="shared" si="1925"/>
        <v>0</v>
      </c>
      <c r="O1066" s="207">
        <f t="shared" si="1925"/>
        <v>0</v>
      </c>
      <c r="P1066" s="207">
        <f t="shared" si="1764"/>
        <v>6500000</v>
      </c>
      <c r="Q1066" s="207">
        <f t="shared" si="1765"/>
        <v>6500000</v>
      </c>
      <c r="R1066" s="207">
        <f t="shared" si="1766"/>
        <v>6500000</v>
      </c>
      <c r="S1066" s="207">
        <f t="shared" ref="S1066:U1069" si="1926">S1067</f>
        <v>0</v>
      </c>
      <c r="T1066" s="207">
        <f t="shared" si="1926"/>
        <v>0</v>
      </c>
      <c r="U1066" s="207">
        <f t="shared" si="1926"/>
        <v>0</v>
      </c>
      <c r="V1066" s="207">
        <f t="shared" si="1904"/>
        <v>6500000</v>
      </c>
      <c r="W1066" s="207">
        <f t="shared" si="1905"/>
        <v>6500000</v>
      </c>
      <c r="X1066" s="207">
        <f t="shared" si="1906"/>
        <v>6500000</v>
      </c>
      <c r="Y1066" s="207">
        <f t="shared" ref="Y1066:AA1069" si="1927">Y1067</f>
        <v>0</v>
      </c>
      <c r="Z1066" s="207">
        <f t="shared" si="1927"/>
        <v>0</v>
      </c>
      <c r="AA1066" s="207">
        <f t="shared" si="1927"/>
        <v>0</v>
      </c>
      <c r="AB1066" s="207">
        <f t="shared" si="1803"/>
        <v>6500000</v>
      </c>
      <c r="AC1066" s="207">
        <f t="shared" si="1804"/>
        <v>6500000</v>
      </c>
      <c r="AD1066" s="207">
        <f t="shared" si="1805"/>
        <v>6500000</v>
      </c>
    </row>
    <row r="1067" spans="1:30" s="202" customFormat="1" hidden="1">
      <c r="A1067" s="208" t="s">
        <v>81</v>
      </c>
      <c r="B1067" s="216" t="s">
        <v>303</v>
      </c>
      <c r="C1067" s="216" t="s">
        <v>30</v>
      </c>
      <c r="D1067" s="216" t="s">
        <v>20</v>
      </c>
      <c r="E1067" s="216" t="s">
        <v>80</v>
      </c>
      <c r="F1067" s="216" t="s">
        <v>68</v>
      </c>
      <c r="G1067" s="216" t="s">
        <v>140</v>
      </c>
      <c r="H1067" s="216" t="s">
        <v>141</v>
      </c>
      <c r="I1067" s="250"/>
      <c r="J1067" s="211">
        <f>J1068</f>
        <v>6500000</v>
      </c>
      <c r="K1067" s="211">
        <f t="shared" si="1925"/>
        <v>6500000</v>
      </c>
      <c r="L1067" s="211">
        <f t="shared" si="1925"/>
        <v>6500000</v>
      </c>
      <c r="M1067" s="211">
        <f t="shared" si="1925"/>
        <v>0</v>
      </c>
      <c r="N1067" s="211">
        <f t="shared" si="1925"/>
        <v>0</v>
      </c>
      <c r="O1067" s="211">
        <f t="shared" si="1925"/>
        <v>0</v>
      </c>
      <c r="P1067" s="211">
        <f t="shared" ref="P1067:P1130" si="1928">J1067+M1067</f>
        <v>6500000</v>
      </c>
      <c r="Q1067" s="211">
        <f t="shared" ref="Q1067:Q1130" si="1929">K1067+N1067</f>
        <v>6500000</v>
      </c>
      <c r="R1067" s="211">
        <f t="shared" ref="R1067:R1130" si="1930">L1067+O1067</f>
        <v>6500000</v>
      </c>
      <c r="S1067" s="211">
        <f t="shared" si="1926"/>
        <v>0</v>
      </c>
      <c r="T1067" s="211">
        <f t="shared" si="1926"/>
        <v>0</v>
      </c>
      <c r="U1067" s="211">
        <f t="shared" si="1926"/>
        <v>0</v>
      </c>
      <c r="V1067" s="211">
        <f t="shared" si="1904"/>
        <v>6500000</v>
      </c>
      <c r="W1067" s="211">
        <f t="shared" si="1905"/>
        <v>6500000</v>
      </c>
      <c r="X1067" s="211">
        <f t="shared" si="1906"/>
        <v>6500000</v>
      </c>
      <c r="Y1067" s="211">
        <f t="shared" si="1927"/>
        <v>0</v>
      </c>
      <c r="Z1067" s="211">
        <f t="shared" si="1927"/>
        <v>0</v>
      </c>
      <c r="AA1067" s="211">
        <f t="shared" si="1927"/>
        <v>0</v>
      </c>
      <c r="AB1067" s="211">
        <f t="shared" si="1803"/>
        <v>6500000</v>
      </c>
      <c r="AC1067" s="211">
        <f t="shared" si="1804"/>
        <v>6500000</v>
      </c>
      <c r="AD1067" s="211">
        <f t="shared" si="1805"/>
        <v>6500000</v>
      </c>
    </row>
    <row r="1068" spans="1:30" s="202" customFormat="1" ht="26.4" hidden="1">
      <c r="A1068" s="258" t="s">
        <v>197</v>
      </c>
      <c r="B1068" s="216" t="s">
        <v>303</v>
      </c>
      <c r="C1068" s="216" t="s">
        <v>30</v>
      </c>
      <c r="D1068" s="216" t="s">
        <v>20</v>
      </c>
      <c r="E1068" s="216" t="s">
        <v>80</v>
      </c>
      <c r="F1068" s="216" t="s">
        <v>68</v>
      </c>
      <c r="G1068" s="216" t="s">
        <v>140</v>
      </c>
      <c r="H1068" s="216" t="s">
        <v>164</v>
      </c>
      <c r="I1068" s="250"/>
      <c r="J1068" s="211">
        <f>J1069</f>
        <v>6500000</v>
      </c>
      <c r="K1068" s="211">
        <f t="shared" si="1925"/>
        <v>6500000</v>
      </c>
      <c r="L1068" s="211">
        <f t="shared" si="1925"/>
        <v>6500000</v>
      </c>
      <c r="M1068" s="211">
        <f t="shared" si="1925"/>
        <v>0</v>
      </c>
      <c r="N1068" s="211">
        <f t="shared" si="1925"/>
        <v>0</v>
      </c>
      <c r="O1068" s="211">
        <f t="shared" si="1925"/>
        <v>0</v>
      </c>
      <c r="P1068" s="211">
        <f t="shared" si="1928"/>
        <v>6500000</v>
      </c>
      <c r="Q1068" s="211">
        <f t="shared" si="1929"/>
        <v>6500000</v>
      </c>
      <c r="R1068" s="211">
        <f t="shared" si="1930"/>
        <v>6500000</v>
      </c>
      <c r="S1068" s="211">
        <f t="shared" si="1926"/>
        <v>0</v>
      </c>
      <c r="T1068" s="211">
        <f t="shared" si="1926"/>
        <v>0</v>
      </c>
      <c r="U1068" s="211">
        <f t="shared" si="1926"/>
        <v>0</v>
      </c>
      <c r="V1068" s="211">
        <f t="shared" si="1904"/>
        <v>6500000</v>
      </c>
      <c r="W1068" s="211">
        <f t="shared" si="1905"/>
        <v>6500000</v>
      </c>
      <c r="X1068" s="211">
        <f t="shared" si="1906"/>
        <v>6500000</v>
      </c>
      <c r="Y1068" s="211">
        <f t="shared" si="1927"/>
        <v>0</v>
      </c>
      <c r="Z1068" s="211">
        <f t="shared" si="1927"/>
        <v>0</v>
      </c>
      <c r="AA1068" s="211">
        <f t="shared" si="1927"/>
        <v>0</v>
      </c>
      <c r="AB1068" s="211">
        <f t="shared" si="1803"/>
        <v>6500000</v>
      </c>
      <c r="AC1068" s="211">
        <f t="shared" si="1804"/>
        <v>6500000</v>
      </c>
      <c r="AD1068" s="211">
        <f t="shared" si="1805"/>
        <v>6500000</v>
      </c>
    </row>
    <row r="1069" spans="1:30" s="202" customFormat="1" hidden="1">
      <c r="A1069" s="208" t="s">
        <v>98</v>
      </c>
      <c r="B1069" s="216" t="s">
        <v>303</v>
      </c>
      <c r="C1069" s="216" t="s">
        <v>30</v>
      </c>
      <c r="D1069" s="216" t="s">
        <v>20</v>
      </c>
      <c r="E1069" s="216" t="s">
        <v>80</v>
      </c>
      <c r="F1069" s="216" t="s">
        <v>68</v>
      </c>
      <c r="G1069" s="216" t="s">
        <v>140</v>
      </c>
      <c r="H1069" s="216" t="s">
        <v>164</v>
      </c>
      <c r="I1069" s="250" t="s">
        <v>97</v>
      </c>
      <c r="J1069" s="211">
        <f>J1070</f>
        <v>6500000</v>
      </c>
      <c r="K1069" s="211">
        <f t="shared" ref="K1069:O1069" si="1931">K1070</f>
        <v>6500000</v>
      </c>
      <c r="L1069" s="211">
        <f t="shared" si="1931"/>
        <v>6500000</v>
      </c>
      <c r="M1069" s="211">
        <f t="shared" si="1931"/>
        <v>0</v>
      </c>
      <c r="N1069" s="211">
        <f t="shared" si="1931"/>
        <v>0</v>
      </c>
      <c r="O1069" s="211">
        <f t="shared" si="1931"/>
        <v>0</v>
      </c>
      <c r="P1069" s="211">
        <f t="shared" si="1928"/>
        <v>6500000</v>
      </c>
      <c r="Q1069" s="211">
        <f t="shared" si="1929"/>
        <v>6500000</v>
      </c>
      <c r="R1069" s="211">
        <f t="shared" si="1930"/>
        <v>6500000</v>
      </c>
      <c r="S1069" s="211">
        <f t="shared" si="1926"/>
        <v>0</v>
      </c>
      <c r="T1069" s="211">
        <f t="shared" si="1926"/>
        <v>0</v>
      </c>
      <c r="U1069" s="211">
        <f t="shared" si="1926"/>
        <v>0</v>
      </c>
      <c r="V1069" s="211">
        <f t="shared" si="1904"/>
        <v>6500000</v>
      </c>
      <c r="W1069" s="211">
        <f t="shared" si="1905"/>
        <v>6500000</v>
      </c>
      <c r="X1069" s="211">
        <f t="shared" si="1906"/>
        <v>6500000</v>
      </c>
      <c r="Y1069" s="211">
        <f t="shared" si="1927"/>
        <v>0</v>
      </c>
      <c r="Z1069" s="211">
        <f t="shared" si="1927"/>
        <v>0</v>
      </c>
      <c r="AA1069" s="211">
        <f t="shared" si="1927"/>
        <v>0</v>
      </c>
      <c r="AB1069" s="211">
        <f t="shared" si="1803"/>
        <v>6500000</v>
      </c>
      <c r="AC1069" s="211">
        <f t="shared" si="1804"/>
        <v>6500000</v>
      </c>
      <c r="AD1069" s="211">
        <f t="shared" si="1805"/>
        <v>6500000</v>
      </c>
    </row>
    <row r="1070" spans="1:30" s="202" customFormat="1" hidden="1">
      <c r="A1070" s="208" t="s">
        <v>221</v>
      </c>
      <c r="B1070" s="216" t="s">
        <v>303</v>
      </c>
      <c r="C1070" s="216" t="s">
        <v>30</v>
      </c>
      <c r="D1070" s="216" t="s">
        <v>20</v>
      </c>
      <c r="E1070" s="216" t="s">
        <v>80</v>
      </c>
      <c r="F1070" s="216" t="s">
        <v>68</v>
      </c>
      <c r="G1070" s="216" t="s">
        <v>140</v>
      </c>
      <c r="H1070" s="216" t="s">
        <v>164</v>
      </c>
      <c r="I1070" s="246" t="s">
        <v>220</v>
      </c>
      <c r="J1070" s="211">
        <v>6500000</v>
      </c>
      <c r="K1070" s="211">
        <v>6500000</v>
      </c>
      <c r="L1070" s="211">
        <v>6500000</v>
      </c>
      <c r="M1070" s="211"/>
      <c r="N1070" s="211"/>
      <c r="O1070" s="211"/>
      <c r="P1070" s="211">
        <f t="shared" si="1928"/>
        <v>6500000</v>
      </c>
      <c r="Q1070" s="211">
        <f t="shared" si="1929"/>
        <v>6500000</v>
      </c>
      <c r="R1070" s="211">
        <f t="shared" si="1930"/>
        <v>6500000</v>
      </c>
      <c r="S1070" s="211"/>
      <c r="T1070" s="211"/>
      <c r="U1070" s="211"/>
      <c r="V1070" s="211">
        <f t="shared" si="1904"/>
        <v>6500000</v>
      </c>
      <c r="W1070" s="211">
        <f t="shared" si="1905"/>
        <v>6500000</v>
      </c>
      <c r="X1070" s="211">
        <f t="shared" si="1906"/>
        <v>6500000</v>
      </c>
      <c r="Y1070" s="211"/>
      <c r="Z1070" s="211"/>
      <c r="AA1070" s="211"/>
      <c r="AB1070" s="211">
        <f t="shared" si="1803"/>
        <v>6500000</v>
      </c>
      <c r="AC1070" s="211">
        <f t="shared" si="1804"/>
        <v>6500000</v>
      </c>
      <c r="AD1070" s="211">
        <f t="shared" si="1805"/>
        <v>6500000</v>
      </c>
    </row>
    <row r="1071" spans="1:30" s="202" customFormat="1" hidden="1">
      <c r="A1071" s="203" t="s">
        <v>7</v>
      </c>
      <c r="B1071" s="205" t="s">
        <v>303</v>
      </c>
      <c r="C1071" s="205" t="s">
        <v>30</v>
      </c>
      <c r="D1071" s="205" t="s">
        <v>13</v>
      </c>
      <c r="E1071" s="205"/>
      <c r="F1071" s="205"/>
      <c r="G1071" s="205"/>
      <c r="H1071" s="200"/>
      <c r="I1071" s="210"/>
      <c r="J1071" s="207">
        <f>J1072+J1076</f>
        <v>462000</v>
      </c>
      <c r="K1071" s="207">
        <f t="shared" ref="K1071:L1071" si="1932">K1072+K1076</f>
        <v>462000</v>
      </c>
      <c r="L1071" s="207">
        <f t="shared" si="1932"/>
        <v>462000</v>
      </c>
      <c r="M1071" s="207">
        <f t="shared" ref="M1071:O1071" si="1933">M1072+M1076</f>
        <v>0</v>
      </c>
      <c r="N1071" s="207">
        <f t="shared" si="1933"/>
        <v>0</v>
      </c>
      <c r="O1071" s="207">
        <f t="shared" si="1933"/>
        <v>0</v>
      </c>
      <c r="P1071" s="207">
        <f t="shared" si="1928"/>
        <v>462000</v>
      </c>
      <c r="Q1071" s="207">
        <f t="shared" si="1929"/>
        <v>462000</v>
      </c>
      <c r="R1071" s="207">
        <f t="shared" si="1930"/>
        <v>462000</v>
      </c>
      <c r="S1071" s="207">
        <f t="shared" ref="S1071:U1071" si="1934">S1072+S1076</f>
        <v>0</v>
      </c>
      <c r="T1071" s="207">
        <f t="shared" si="1934"/>
        <v>0</v>
      </c>
      <c r="U1071" s="207">
        <f t="shared" si="1934"/>
        <v>0</v>
      </c>
      <c r="V1071" s="207">
        <f t="shared" si="1904"/>
        <v>462000</v>
      </c>
      <c r="W1071" s="207">
        <f t="shared" si="1905"/>
        <v>462000</v>
      </c>
      <c r="X1071" s="207">
        <f t="shared" si="1906"/>
        <v>462000</v>
      </c>
      <c r="Y1071" s="207">
        <f t="shared" ref="Y1071:AA1071" si="1935">Y1072+Y1076</f>
        <v>869640.46</v>
      </c>
      <c r="Z1071" s="207">
        <f t="shared" si="1935"/>
        <v>0</v>
      </c>
      <c r="AA1071" s="207">
        <f t="shared" si="1935"/>
        <v>0</v>
      </c>
      <c r="AB1071" s="207">
        <f t="shared" si="1803"/>
        <v>1331640.46</v>
      </c>
      <c r="AC1071" s="207">
        <f t="shared" si="1804"/>
        <v>462000</v>
      </c>
      <c r="AD1071" s="207">
        <f t="shared" si="1805"/>
        <v>462000</v>
      </c>
    </row>
    <row r="1072" spans="1:30" s="202" customFormat="1" ht="26.4" hidden="1">
      <c r="A1072" s="257" t="s">
        <v>349</v>
      </c>
      <c r="B1072" s="200" t="s">
        <v>303</v>
      </c>
      <c r="C1072" s="216" t="s">
        <v>30</v>
      </c>
      <c r="D1072" s="216" t="s">
        <v>13</v>
      </c>
      <c r="E1072" s="216" t="s">
        <v>3</v>
      </c>
      <c r="F1072" s="216" t="s">
        <v>68</v>
      </c>
      <c r="G1072" s="216" t="s">
        <v>140</v>
      </c>
      <c r="H1072" s="216" t="s">
        <v>141</v>
      </c>
      <c r="I1072" s="250"/>
      <c r="J1072" s="217">
        <f>J1073</f>
        <v>200000</v>
      </c>
      <c r="K1072" s="217">
        <f t="shared" ref="K1072:O1074" si="1936">K1073</f>
        <v>200000</v>
      </c>
      <c r="L1072" s="217">
        <f t="shared" si="1936"/>
        <v>200000</v>
      </c>
      <c r="M1072" s="217">
        <f t="shared" si="1936"/>
        <v>0</v>
      </c>
      <c r="N1072" s="217">
        <f t="shared" si="1936"/>
        <v>0</v>
      </c>
      <c r="O1072" s="217">
        <f t="shared" si="1936"/>
        <v>0</v>
      </c>
      <c r="P1072" s="217">
        <f t="shared" si="1928"/>
        <v>200000</v>
      </c>
      <c r="Q1072" s="217">
        <f t="shared" si="1929"/>
        <v>200000</v>
      </c>
      <c r="R1072" s="217">
        <f t="shared" si="1930"/>
        <v>200000</v>
      </c>
      <c r="S1072" s="217">
        <f t="shared" ref="S1072:U1074" si="1937">S1073</f>
        <v>0</v>
      </c>
      <c r="T1072" s="217">
        <f t="shared" si="1937"/>
        <v>0</v>
      </c>
      <c r="U1072" s="217">
        <f t="shared" si="1937"/>
        <v>0</v>
      </c>
      <c r="V1072" s="217">
        <f t="shared" si="1904"/>
        <v>200000</v>
      </c>
      <c r="W1072" s="217">
        <f t="shared" si="1905"/>
        <v>200000</v>
      </c>
      <c r="X1072" s="217">
        <f t="shared" si="1906"/>
        <v>200000</v>
      </c>
      <c r="Y1072" s="217">
        <f t="shared" ref="Y1072:AA1074" si="1938">Y1073</f>
        <v>869640.46</v>
      </c>
      <c r="Z1072" s="217">
        <f t="shared" si="1938"/>
        <v>0</v>
      </c>
      <c r="AA1072" s="217">
        <f t="shared" si="1938"/>
        <v>0</v>
      </c>
      <c r="AB1072" s="217">
        <f t="shared" si="1803"/>
        <v>1069640.46</v>
      </c>
      <c r="AC1072" s="217">
        <f t="shared" si="1804"/>
        <v>200000</v>
      </c>
      <c r="AD1072" s="217">
        <f t="shared" si="1805"/>
        <v>200000</v>
      </c>
    </row>
    <row r="1073" spans="1:30" s="202" customFormat="1" ht="26.4" hidden="1">
      <c r="A1073" s="259" t="s">
        <v>400</v>
      </c>
      <c r="B1073" s="200" t="s">
        <v>303</v>
      </c>
      <c r="C1073" s="216" t="s">
        <v>30</v>
      </c>
      <c r="D1073" s="216" t="s">
        <v>13</v>
      </c>
      <c r="E1073" s="216" t="s">
        <v>3</v>
      </c>
      <c r="F1073" s="216" t="s">
        <v>68</v>
      </c>
      <c r="G1073" s="216" t="s">
        <v>140</v>
      </c>
      <c r="H1073" s="209" t="s">
        <v>401</v>
      </c>
      <c r="I1073" s="250"/>
      <c r="J1073" s="217">
        <f>J1074</f>
        <v>200000</v>
      </c>
      <c r="K1073" s="217">
        <f t="shared" si="1936"/>
        <v>200000</v>
      </c>
      <c r="L1073" s="217">
        <f t="shared" si="1936"/>
        <v>200000</v>
      </c>
      <c r="M1073" s="217">
        <f t="shared" si="1936"/>
        <v>0</v>
      </c>
      <c r="N1073" s="217">
        <f t="shared" si="1936"/>
        <v>0</v>
      </c>
      <c r="O1073" s="217">
        <f t="shared" si="1936"/>
        <v>0</v>
      </c>
      <c r="P1073" s="217">
        <f t="shared" si="1928"/>
        <v>200000</v>
      </c>
      <c r="Q1073" s="217">
        <f t="shared" si="1929"/>
        <v>200000</v>
      </c>
      <c r="R1073" s="217">
        <f t="shared" si="1930"/>
        <v>200000</v>
      </c>
      <c r="S1073" s="217">
        <f t="shared" si="1937"/>
        <v>0</v>
      </c>
      <c r="T1073" s="217">
        <f t="shared" si="1937"/>
        <v>0</v>
      </c>
      <c r="U1073" s="217">
        <f t="shared" si="1937"/>
        <v>0</v>
      </c>
      <c r="V1073" s="217">
        <f t="shared" si="1904"/>
        <v>200000</v>
      </c>
      <c r="W1073" s="217">
        <f t="shared" si="1905"/>
        <v>200000</v>
      </c>
      <c r="X1073" s="217">
        <f t="shared" si="1906"/>
        <v>200000</v>
      </c>
      <c r="Y1073" s="217">
        <f t="shared" si="1938"/>
        <v>869640.46</v>
      </c>
      <c r="Z1073" s="217">
        <f t="shared" si="1938"/>
        <v>0</v>
      </c>
      <c r="AA1073" s="217">
        <f t="shared" si="1938"/>
        <v>0</v>
      </c>
      <c r="AB1073" s="217">
        <f t="shared" si="1803"/>
        <v>1069640.46</v>
      </c>
      <c r="AC1073" s="217">
        <f t="shared" si="1804"/>
        <v>200000</v>
      </c>
      <c r="AD1073" s="217">
        <f t="shared" si="1805"/>
        <v>200000</v>
      </c>
    </row>
    <row r="1074" spans="1:30" s="202" customFormat="1" hidden="1">
      <c r="A1074" s="208" t="s">
        <v>98</v>
      </c>
      <c r="B1074" s="200" t="s">
        <v>303</v>
      </c>
      <c r="C1074" s="216" t="s">
        <v>30</v>
      </c>
      <c r="D1074" s="216" t="s">
        <v>13</v>
      </c>
      <c r="E1074" s="216" t="s">
        <v>3</v>
      </c>
      <c r="F1074" s="216" t="s">
        <v>68</v>
      </c>
      <c r="G1074" s="216" t="s">
        <v>140</v>
      </c>
      <c r="H1074" s="209" t="s">
        <v>401</v>
      </c>
      <c r="I1074" s="250" t="s">
        <v>97</v>
      </c>
      <c r="J1074" s="217">
        <f>J1075</f>
        <v>200000</v>
      </c>
      <c r="K1074" s="217">
        <f t="shared" si="1936"/>
        <v>200000</v>
      </c>
      <c r="L1074" s="217">
        <f t="shared" si="1936"/>
        <v>200000</v>
      </c>
      <c r="M1074" s="217">
        <f t="shared" si="1936"/>
        <v>0</v>
      </c>
      <c r="N1074" s="217">
        <f t="shared" si="1936"/>
        <v>0</v>
      </c>
      <c r="O1074" s="217">
        <f t="shared" si="1936"/>
        <v>0</v>
      </c>
      <c r="P1074" s="217">
        <f t="shared" si="1928"/>
        <v>200000</v>
      </c>
      <c r="Q1074" s="217">
        <f t="shared" si="1929"/>
        <v>200000</v>
      </c>
      <c r="R1074" s="217">
        <f t="shared" si="1930"/>
        <v>200000</v>
      </c>
      <c r="S1074" s="217">
        <f t="shared" si="1937"/>
        <v>0</v>
      </c>
      <c r="T1074" s="217">
        <f t="shared" si="1937"/>
        <v>0</v>
      </c>
      <c r="U1074" s="217">
        <f t="shared" si="1937"/>
        <v>0</v>
      </c>
      <c r="V1074" s="217">
        <f t="shared" si="1904"/>
        <v>200000</v>
      </c>
      <c r="W1074" s="217">
        <f t="shared" si="1905"/>
        <v>200000</v>
      </c>
      <c r="X1074" s="217">
        <f t="shared" si="1906"/>
        <v>200000</v>
      </c>
      <c r="Y1074" s="217">
        <f t="shared" si="1938"/>
        <v>869640.46</v>
      </c>
      <c r="Z1074" s="217">
        <f t="shared" si="1938"/>
        <v>0</v>
      </c>
      <c r="AA1074" s="217">
        <f t="shared" si="1938"/>
        <v>0</v>
      </c>
      <c r="AB1074" s="217">
        <f t="shared" si="1803"/>
        <v>1069640.46</v>
      </c>
      <c r="AC1074" s="217">
        <f t="shared" si="1804"/>
        <v>200000</v>
      </c>
      <c r="AD1074" s="217">
        <f t="shared" si="1805"/>
        <v>200000</v>
      </c>
    </row>
    <row r="1075" spans="1:30" s="202" customFormat="1" ht="26.4" hidden="1">
      <c r="A1075" s="208" t="s">
        <v>104</v>
      </c>
      <c r="B1075" s="200" t="s">
        <v>303</v>
      </c>
      <c r="C1075" s="216" t="s">
        <v>30</v>
      </c>
      <c r="D1075" s="216" t="s">
        <v>13</v>
      </c>
      <c r="E1075" s="216" t="s">
        <v>3</v>
      </c>
      <c r="F1075" s="216" t="s">
        <v>68</v>
      </c>
      <c r="G1075" s="216" t="s">
        <v>140</v>
      </c>
      <c r="H1075" s="209" t="s">
        <v>401</v>
      </c>
      <c r="I1075" s="250" t="s">
        <v>105</v>
      </c>
      <c r="J1075" s="217">
        <v>200000</v>
      </c>
      <c r="K1075" s="217">
        <v>200000</v>
      </c>
      <c r="L1075" s="217">
        <v>200000</v>
      </c>
      <c r="M1075" s="217"/>
      <c r="N1075" s="217"/>
      <c r="O1075" s="217"/>
      <c r="P1075" s="217">
        <f t="shared" si="1928"/>
        <v>200000</v>
      </c>
      <c r="Q1075" s="217">
        <f t="shared" si="1929"/>
        <v>200000</v>
      </c>
      <c r="R1075" s="217">
        <f t="shared" si="1930"/>
        <v>200000</v>
      </c>
      <c r="S1075" s="217"/>
      <c r="T1075" s="217"/>
      <c r="U1075" s="217"/>
      <c r="V1075" s="217">
        <f t="shared" si="1904"/>
        <v>200000</v>
      </c>
      <c r="W1075" s="217">
        <f t="shared" si="1905"/>
        <v>200000</v>
      </c>
      <c r="X1075" s="217">
        <f t="shared" si="1906"/>
        <v>200000</v>
      </c>
      <c r="Y1075" s="217">
        <v>869640.46</v>
      </c>
      <c r="Z1075" s="217"/>
      <c r="AA1075" s="217"/>
      <c r="AB1075" s="217">
        <f t="shared" si="1803"/>
        <v>1069640.46</v>
      </c>
      <c r="AC1075" s="217">
        <f t="shared" si="1804"/>
        <v>200000</v>
      </c>
      <c r="AD1075" s="217">
        <f t="shared" si="1805"/>
        <v>200000</v>
      </c>
    </row>
    <row r="1076" spans="1:30" s="202" customFormat="1" hidden="1">
      <c r="A1076" s="208" t="s">
        <v>81</v>
      </c>
      <c r="B1076" s="200" t="s">
        <v>303</v>
      </c>
      <c r="C1076" s="200" t="s">
        <v>30</v>
      </c>
      <c r="D1076" s="200" t="s">
        <v>13</v>
      </c>
      <c r="E1076" s="200" t="s">
        <v>80</v>
      </c>
      <c r="F1076" s="200" t="s">
        <v>68</v>
      </c>
      <c r="G1076" s="200" t="s">
        <v>140</v>
      </c>
      <c r="H1076" s="200" t="s">
        <v>141</v>
      </c>
      <c r="I1076" s="210"/>
      <c r="J1076" s="211">
        <f>J1077+J1080+J1083</f>
        <v>262000</v>
      </c>
      <c r="K1076" s="211">
        <f t="shared" ref="K1076:L1076" si="1939">K1077+K1080+K1083</f>
        <v>262000</v>
      </c>
      <c r="L1076" s="211">
        <f t="shared" si="1939"/>
        <v>262000</v>
      </c>
      <c r="M1076" s="211">
        <f t="shared" ref="M1076:O1076" si="1940">M1077+M1080+M1083</f>
        <v>0</v>
      </c>
      <c r="N1076" s="211">
        <f t="shared" si="1940"/>
        <v>0</v>
      </c>
      <c r="O1076" s="211">
        <f t="shared" si="1940"/>
        <v>0</v>
      </c>
      <c r="P1076" s="211">
        <f t="shared" si="1928"/>
        <v>262000</v>
      </c>
      <c r="Q1076" s="211">
        <f t="shared" si="1929"/>
        <v>262000</v>
      </c>
      <c r="R1076" s="211">
        <f t="shared" si="1930"/>
        <v>262000</v>
      </c>
      <c r="S1076" s="211">
        <f t="shared" ref="S1076:U1076" si="1941">S1077+S1080+S1083</f>
        <v>0</v>
      </c>
      <c r="T1076" s="211">
        <f t="shared" si="1941"/>
        <v>0</v>
      </c>
      <c r="U1076" s="211">
        <f t="shared" si="1941"/>
        <v>0</v>
      </c>
      <c r="V1076" s="211">
        <f t="shared" si="1904"/>
        <v>262000</v>
      </c>
      <c r="W1076" s="211">
        <f t="shared" si="1905"/>
        <v>262000</v>
      </c>
      <c r="X1076" s="211">
        <f t="shared" si="1906"/>
        <v>262000</v>
      </c>
      <c r="Y1076" s="211">
        <f t="shared" ref="Y1076:AA1076" si="1942">Y1077+Y1080+Y1083</f>
        <v>0</v>
      </c>
      <c r="Z1076" s="211">
        <f t="shared" si="1942"/>
        <v>0</v>
      </c>
      <c r="AA1076" s="211">
        <f t="shared" si="1942"/>
        <v>0</v>
      </c>
      <c r="AB1076" s="211">
        <f t="shared" si="1803"/>
        <v>262000</v>
      </c>
      <c r="AC1076" s="211">
        <f t="shared" si="1804"/>
        <v>262000</v>
      </c>
      <c r="AD1076" s="211">
        <f t="shared" si="1805"/>
        <v>262000</v>
      </c>
    </row>
    <row r="1077" spans="1:30" s="202" customFormat="1" hidden="1">
      <c r="A1077" s="208" t="s">
        <v>106</v>
      </c>
      <c r="B1077" s="200" t="s">
        <v>303</v>
      </c>
      <c r="C1077" s="200" t="s">
        <v>30</v>
      </c>
      <c r="D1077" s="200" t="s">
        <v>13</v>
      </c>
      <c r="E1077" s="200" t="s">
        <v>80</v>
      </c>
      <c r="F1077" s="200" t="s">
        <v>68</v>
      </c>
      <c r="G1077" s="200" t="s">
        <v>140</v>
      </c>
      <c r="H1077" s="200" t="s">
        <v>165</v>
      </c>
      <c r="I1077" s="210"/>
      <c r="J1077" s="211">
        <f>J1078</f>
        <v>150000</v>
      </c>
      <c r="K1077" s="211">
        <f t="shared" ref="K1077:O1078" si="1943">K1078</f>
        <v>150000</v>
      </c>
      <c r="L1077" s="211">
        <f t="shared" si="1943"/>
        <v>150000</v>
      </c>
      <c r="M1077" s="211">
        <f t="shared" si="1943"/>
        <v>0</v>
      </c>
      <c r="N1077" s="211">
        <f t="shared" si="1943"/>
        <v>0</v>
      </c>
      <c r="O1077" s="211">
        <f t="shared" si="1943"/>
        <v>0</v>
      </c>
      <c r="P1077" s="211">
        <f t="shared" si="1928"/>
        <v>150000</v>
      </c>
      <c r="Q1077" s="211">
        <f t="shared" si="1929"/>
        <v>150000</v>
      </c>
      <c r="R1077" s="211">
        <f t="shared" si="1930"/>
        <v>150000</v>
      </c>
      <c r="S1077" s="211">
        <f t="shared" ref="S1077:U1078" si="1944">S1078</f>
        <v>0</v>
      </c>
      <c r="T1077" s="211">
        <f t="shared" si="1944"/>
        <v>0</v>
      </c>
      <c r="U1077" s="211">
        <f t="shared" si="1944"/>
        <v>0</v>
      </c>
      <c r="V1077" s="211">
        <f t="shared" si="1904"/>
        <v>150000</v>
      </c>
      <c r="W1077" s="211">
        <f t="shared" si="1905"/>
        <v>150000</v>
      </c>
      <c r="X1077" s="211">
        <f t="shared" si="1906"/>
        <v>150000</v>
      </c>
      <c r="Y1077" s="211">
        <f t="shared" ref="Y1077:AA1078" si="1945">Y1078</f>
        <v>0</v>
      </c>
      <c r="Z1077" s="211">
        <f t="shared" si="1945"/>
        <v>0</v>
      </c>
      <c r="AA1077" s="211">
        <f t="shared" si="1945"/>
        <v>0</v>
      </c>
      <c r="AB1077" s="211">
        <f t="shared" si="1803"/>
        <v>150000</v>
      </c>
      <c r="AC1077" s="211">
        <f t="shared" si="1804"/>
        <v>150000</v>
      </c>
      <c r="AD1077" s="211">
        <f t="shared" si="1805"/>
        <v>150000</v>
      </c>
    </row>
    <row r="1078" spans="1:30" s="202" customFormat="1" hidden="1">
      <c r="A1078" s="208" t="s">
        <v>98</v>
      </c>
      <c r="B1078" s="200" t="s">
        <v>303</v>
      </c>
      <c r="C1078" s="200" t="s">
        <v>30</v>
      </c>
      <c r="D1078" s="200" t="s">
        <v>13</v>
      </c>
      <c r="E1078" s="200" t="s">
        <v>80</v>
      </c>
      <c r="F1078" s="200" t="s">
        <v>68</v>
      </c>
      <c r="G1078" s="200" t="s">
        <v>140</v>
      </c>
      <c r="H1078" s="200" t="s">
        <v>165</v>
      </c>
      <c r="I1078" s="210" t="s">
        <v>97</v>
      </c>
      <c r="J1078" s="211">
        <f>J1079</f>
        <v>150000</v>
      </c>
      <c r="K1078" s="211">
        <f t="shared" si="1943"/>
        <v>150000</v>
      </c>
      <c r="L1078" s="211">
        <f t="shared" si="1943"/>
        <v>150000</v>
      </c>
      <c r="M1078" s="211">
        <f t="shared" si="1943"/>
        <v>0</v>
      </c>
      <c r="N1078" s="211">
        <f t="shared" si="1943"/>
        <v>0</v>
      </c>
      <c r="O1078" s="211">
        <f t="shared" si="1943"/>
        <v>0</v>
      </c>
      <c r="P1078" s="211">
        <f t="shared" si="1928"/>
        <v>150000</v>
      </c>
      <c r="Q1078" s="211">
        <f t="shared" si="1929"/>
        <v>150000</v>
      </c>
      <c r="R1078" s="211">
        <f t="shared" si="1930"/>
        <v>150000</v>
      </c>
      <c r="S1078" s="211">
        <f t="shared" si="1944"/>
        <v>0</v>
      </c>
      <c r="T1078" s="211">
        <f t="shared" si="1944"/>
        <v>0</v>
      </c>
      <c r="U1078" s="211">
        <f t="shared" si="1944"/>
        <v>0</v>
      </c>
      <c r="V1078" s="211">
        <f t="shared" si="1904"/>
        <v>150000</v>
      </c>
      <c r="W1078" s="211">
        <f t="shared" si="1905"/>
        <v>150000</v>
      </c>
      <c r="X1078" s="211">
        <f t="shared" si="1906"/>
        <v>150000</v>
      </c>
      <c r="Y1078" s="211">
        <f t="shared" si="1945"/>
        <v>0</v>
      </c>
      <c r="Z1078" s="211">
        <f t="shared" si="1945"/>
        <v>0</v>
      </c>
      <c r="AA1078" s="211">
        <f t="shared" si="1945"/>
        <v>0</v>
      </c>
      <c r="AB1078" s="211">
        <f t="shared" si="1803"/>
        <v>150000</v>
      </c>
      <c r="AC1078" s="211">
        <f t="shared" si="1804"/>
        <v>150000</v>
      </c>
      <c r="AD1078" s="211">
        <f t="shared" si="1805"/>
        <v>150000</v>
      </c>
    </row>
    <row r="1079" spans="1:30" s="202" customFormat="1" ht="26.4" hidden="1">
      <c r="A1079" s="208" t="s">
        <v>104</v>
      </c>
      <c r="B1079" s="200" t="s">
        <v>303</v>
      </c>
      <c r="C1079" s="200" t="s">
        <v>30</v>
      </c>
      <c r="D1079" s="200" t="s">
        <v>13</v>
      </c>
      <c r="E1079" s="200" t="s">
        <v>80</v>
      </c>
      <c r="F1079" s="200" t="s">
        <v>68</v>
      </c>
      <c r="G1079" s="200" t="s">
        <v>140</v>
      </c>
      <c r="H1079" s="200" t="s">
        <v>165</v>
      </c>
      <c r="I1079" s="210" t="s">
        <v>105</v>
      </c>
      <c r="J1079" s="211">
        <v>150000</v>
      </c>
      <c r="K1079" s="211">
        <v>150000</v>
      </c>
      <c r="L1079" s="211">
        <v>150000</v>
      </c>
      <c r="M1079" s="211"/>
      <c r="N1079" s="211"/>
      <c r="O1079" s="211"/>
      <c r="P1079" s="211">
        <f t="shared" si="1928"/>
        <v>150000</v>
      </c>
      <c r="Q1079" s="211">
        <f t="shared" si="1929"/>
        <v>150000</v>
      </c>
      <c r="R1079" s="211">
        <f t="shared" si="1930"/>
        <v>150000</v>
      </c>
      <c r="S1079" s="211"/>
      <c r="T1079" s="211"/>
      <c r="U1079" s="211"/>
      <c r="V1079" s="211">
        <f t="shared" si="1904"/>
        <v>150000</v>
      </c>
      <c r="W1079" s="211">
        <f t="shared" si="1905"/>
        <v>150000</v>
      </c>
      <c r="X1079" s="211">
        <f t="shared" si="1906"/>
        <v>150000</v>
      </c>
      <c r="Y1079" s="211"/>
      <c r="Z1079" s="211"/>
      <c r="AA1079" s="211"/>
      <c r="AB1079" s="211">
        <f t="shared" si="1803"/>
        <v>150000</v>
      </c>
      <c r="AC1079" s="211">
        <f t="shared" si="1804"/>
        <v>150000</v>
      </c>
      <c r="AD1079" s="211">
        <f t="shared" si="1805"/>
        <v>150000</v>
      </c>
    </row>
    <row r="1080" spans="1:30" s="202" customFormat="1" ht="26.4" hidden="1">
      <c r="A1080" s="212" t="s">
        <v>300</v>
      </c>
      <c r="B1080" s="200" t="s">
        <v>303</v>
      </c>
      <c r="C1080" s="200" t="s">
        <v>30</v>
      </c>
      <c r="D1080" s="200" t="s">
        <v>13</v>
      </c>
      <c r="E1080" s="200" t="s">
        <v>80</v>
      </c>
      <c r="F1080" s="200" t="s">
        <v>68</v>
      </c>
      <c r="G1080" s="200" t="s">
        <v>140</v>
      </c>
      <c r="H1080" s="200" t="s">
        <v>166</v>
      </c>
      <c r="I1080" s="210"/>
      <c r="J1080" s="211">
        <f>J1081</f>
        <v>72000</v>
      </c>
      <c r="K1080" s="211">
        <f t="shared" ref="K1080:O1081" si="1946">K1081</f>
        <v>72000</v>
      </c>
      <c r="L1080" s="211">
        <f t="shared" si="1946"/>
        <v>72000</v>
      </c>
      <c r="M1080" s="211">
        <f t="shared" si="1946"/>
        <v>0</v>
      </c>
      <c r="N1080" s="211">
        <f t="shared" si="1946"/>
        <v>0</v>
      </c>
      <c r="O1080" s="211">
        <f t="shared" si="1946"/>
        <v>0</v>
      </c>
      <c r="P1080" s="211">
        <f t="shared" si="1928"/>
        <v>72000</v>
      </c>
      <c r="Q1080" s="211">
        <f t="shared" si="1929"/>
        <v>72000</v>
      </c>
      <c r="R1080" s="211">
        <f t="shared" si="1930"/>
        <v>72000</v>
      </c>
      <c r="S1080" s="211">
        <f t="shared" ref="S1080:U1081" si="1947">S1081</f>
        <v>0</v>
      </c>
      <c r="T1080" s="211">
        <f t="shared" si="1947"/>
        <v>0</v>
      </c>
      <c r="U1080" s="211">
        <f t="shared" si="1947"/>
        <v>0</v>
      </c>
      <c r="V1080" s="211">
        <f t="shared" si="1904"/>
        <v>72000</v>
      </c>
      <c r="W1080" s="211">
        <f t="shared" si="1905"/>
        <v>72000</v>
      </c>
      <c r="X1080" s="211">
        <f t="shared" si="1906"/>
        <v>72000</v>
      </c>
      <c r="Y1080" s="211">
        <f t="shared" ref="Y1080:AA1081" si="1948">Y1081</f>
        <v>0</v>
      </c>
      <c r="Z1080" s="211">
        <f t="shared" si="1948"/>
        <v>0</v>
      </c>
      <c r="AA1080" s="211">
        <f t="shared" si="1948"/>
        <v>0</v>
      </c>
      <c r="AB1080" s="211">
        <f t="shared" si="1803"/>
        <v>72000</v>
      </c>
      <c r="AC1080" s="211">
        <f t="shared" ref="AC1080:AC1143" si="1949">W1080+Z1080</f>
        <v>72000</v>
      </c>
      <c r="AD1080" s="211">
        <f t="shared" ref="AD1080:AD1143" si="1950">X1080+AA1080</f>
        <v>72000</v>
      </c>
    </row>
    <row r="1081" spans="1:30" s="202" customFormat="1" hidden="1">
      <c r="A1081" s="208" t="s">
        <v>98</v>
      </c>
      <c r="B1081" s="200" t="s">
        <v>303</v>
      </c>
      <c r="C1081" s="200" t="s">
        <v>30</v>
      </c>
      <c r="D1081" s="200" t="s">
        <v>13</v>
      </c>
      <c r="E1081" s="200" t="s">
        <v>80</v>
      </c>
      <c r="F1081" s="200" t="s">
        <v>68</v>
      </c>
      <c r="G1081" s="200" t="s">
        <v>140</v>
      </c>
      <c r="H1081" s="200" t="s">
        <v>166</v>
      </c>
      <c r="I1081" s="210" t="s">
        <v>97</v>
      </c>
      <c r="J1081" s="211">
        <f>J1082</f>
        <v>72000</v>
      </c>
      <c r="K1081" s="211">
        <f t="shared" si="1946"/>
        <v>72000</v>
      </c>
      <c r="L1081" s="211">
        <f t="shared" si="1946"/>
        <v>72000</v>
      </c>
      <c r="M1081" s="211">
        <f t="shared" si="1946"/>
        <v>0</v>
      </c>
      <c r="N1081" s="211">
        <f t="shared" si="1946"/>
        <v>0</v>
      </c>
      <c r="O1081" s="211">
        <f t="shared" si="1946"/>
        <v>0</v>
      </c>
      <c r="P1081" s="211">
        <f t="shared" si="1928"/>
        <v>72000</v>
      </c>
      <c r="Q1081" s="211">
        <f t="shared" si="1929"/>
        <v>72000</v>
      </c>
      <c r="R1081" s="211">
        <f t="shared" si="1930"/>
        <v>72000</v>
      </c>
      <c r="S1081" s="211">
        <f t="shared" si="1947"/>
        <v>0</v>
      </c>
      <c r="T1081" s="211">
        <f t="shared" si="1947"/>
        <v>0</v>
      </c>
      <c r="U1081" s="211">
        <f t="shared" si="1947"/>
        <v>0</v>
      </c>
      <c r="V1081" s="211">
        <f t="shared" si="1904"/>
        <v>72000</v>
      </c>
      <c r="W1081" s="211">
        <f t="shared" si="1905"/>
        <v>72000</v>
      </c>
      <c r="X1081" s="211">
        <f t="shared" si="1906"/>
        <v>72000</v>
      </c>
      <c r="Y1081" s="211">
        <f t="shared" si="1948"/>
        <v>0</v>
      </c>
      <c r="Z1081" s="211">
        <f t="shared" si="1948"/>
        <v>0</v>
      </c>
      <c r="AA1081" s="211">
        <f t="shared" si="1948"/>
        <v>0</v>
      </c>
      <c r="AB1081" s="211">
        <f t="shared" si="1803"/>
        <v>72000</v>
      </c>
      <c r="AC1081" s="211">
        <f t="shared" si="1949"/>
        <v>72000</v>
      </c>
      <c r="AD1081" s="211">
        <f t="shared" si="1950"/>
        <v>72000</v>
      </c>
    </row>
    <row r="1082" spans="1:30" s="202" customFormat="1" hidden="1">
      <c r="A1082" s="212" t="s">
        <v>114</v>
      </c>
      <c r="B1082" s="200" t="s">
        <v>303</v>
      </c>
      <c r="C1082" s="200" t="s">
        <v>30</v>
      </c>
      <c r="D1082" s="200" t="s">
        <v>13</v>
      </c>
      <c r="E1082" s="200" t="s">
        <v>80</v>
      </c>
      <c r="F1082" s="200" t="s">
        <v>68</v>
      </c>
      <c r="G1082" s="200" t="s">
        <v>140</v>
      </c>
      <c r="H1082" s="200" t="s">
        <v>166</v>
      </c>
      <c r="I1082" s="210" t="s">
        <v>113</v>
      </c>
      <c r="J1082" s="211">
        <v>72000</v>
      </c>
      <c r="K1082" s="211">
        <v>72000</v>
      </c>
      <c r="L1082" s="211">
        <v>72000</v>
      </c>
      <c r="M1082" s="211"/>
      <c r="N1082" s="211"/>
      <c r="O1082" s="211"/>
      <c r="P1082" s="211">
        <f t="shared" si="1928"/>
        <v>72000</v>
      </c>
      <c r="Q1082" s="211">
        <f t="shared" si="1929"/>
        <v>72000</v>
      </c>
      <c r="R1082" s="211">
        <f t="shared" si="1930"/>
        <v>72000</v>
      </c>
      <c r="S1082" s="211"/>
      <c r="T1082" s="211"/>
      <c r="U1082" s="211"/>
      <c r="V1082" s="211">
        <f t="shared" si="1904"/>
        <v>72000</v>
      </c>
      <c r="W1082" s="211">
        <f t="shared" si="1905"/>
        <v>72000</v>
      </c>
      <c r="X1082" s="211">
        <f t="shared" si="1906"/>
        <v>72000</v>
      </c>
      <c r="Y1082" s="211"/>
      <c r="Z1082" s="211"/>
      <c r="AA1082" s="211"/>
      <c r="AB1082" s="211">
        <f t="shared" si="1803"/>
        <v>72000</v>
      </c>
      <c r="AC1082" s="211">
        <f t="shared" si="1949"/>
        <v>72000</v>
      </c>
      <c r="AD1082" s="211">
        <f t="shared" si="1950"/>
        <v>72000</v>
      </c>
    </row>
    <row r="1083" spans="1:30" s="202" customFormat="1" ht="26.4" hidden="1">
      <c r="A1083" s="212" t="s">
        <v>301</v>
      </c>
      <c r="B1083" s="200" t="s">
        <v>303</v>
      </c>
      <c r="C1083" s="200" t="s">
        <v>30</v>
      </c>
      <c r="D1083" s="200" t="s">
        <v>13</v>
      </c>
      <c r="E1083" s="200" t="s">
        <v>80</v>
      </c>
      <c r="F1083" s="200" t="s">
        <v>68</v>
      </c>
      <c r="G1083" s="200" t="s">
        <v>140</v>
      </c>
      <c r="H1083" s="200" t="s">
        <v>167</v>
      </c>
      <c r="I1083" s="210"/>
      <c r="J1083" s="211">
        <f>J1084</f>
        <v>40000</v>
      </c>
      <c r="K1083" s="211">
        <f t="shared" ref="K1083:O1083" si="1951">K1084</f>
        <v>40000</v>
      </c>
      <c r="L1083" s="211">
        <f t="shared" si="1951"/>
        <v>40000</v>
      </c>
      <c r="M1083" s="211">
        <f t="shared" si="1951"/>
        <v>0</v>
      </c>
      <c r="N1083" s="211">
        <f t="shared" si="1951"/>
        <v>0</v>
      </c>
      <c r="O1083" s="211">
        <f t="shared" si="1951"/>
        <v>0</v>
      </c>
      <c r="P1083" s="211">
        <f t="shared" si="1928"/>
        <v>40000</v>
      </c>
      <c r="Q1083" s="211">
        <f t="shared" si="1929"/>
        <v>40000</v>
      </c>
      <c r="R1083" s="211">
        <f t="shared" si="1930"/>
        <v>40000</v>
      </c>
      <c r="S1083" s="211">
        <f t="shared" ref="S1083:U1084" si="1952">S1084</f>
        <v>0</v>
      </c>
      <c r="T1083" s="211">
        <f t="shared" si="1952"/>
        <v>0</v>
      </c>
      <c r="U1083" s="211">
        <f t="shared" si="1952"/>
        <v>0</v>
      </c>
      <c r="V1083" s="211">
        <f t="shared" si="1904"/>
        <v>40000</v>
      </c>
      <c r="W1083" s="211">
        <f t="shared" si="1905"/>
        <v>40000</v>
      </c>
      <c r="X1083" s="211">
        <f t="shared" si="1906"/>
        <v>40000</v>
      </c>
      <c r="Y1083" s="211">
        <f t="shared" ref="Y1083:AA1084" si="1953">Y1084</f>
        <v>0</v>
      </c>
      <c r="Z1083" s="211">
        <f t="shared" si="1953"/>
        <v>0</v>
      </c>
      <c r="AA1083" s="211">
        <f t="shared" si="1953"/>
        <v>0</v>
      </c>
      <c r="AB1083" s="211">
        <f t="shared" si="1803"/>
        <v>40000</v>
      </c>
      <c r="AC1083" s="211">
        <f t="shared" si="1949"/>
        <v>40000</v>
      </c>
      <c r="AD1083" s="211">
        <f t="shared" si="1950"/>
        <v>40000</v>
      </c>
    </row>
    <row r="1084" spans="1:30" s="202" customFormat="1" hidden="1">
      <c r="A1084" s="208" t="s">
        <v>98</v>
      </c>
      <c r="B1084" s="200" t="s">
        <v>303</v>
      </c>
      <c r="C1084" s="200" t="s">
        <v>30</v>
      </c>
      <c r="D1084" s="200" t="s">
        <v>13</v>
      </c>
      <c r="E1084" s="200" t="s">
        <v>80</v>
      </c>
      <c r="F1084" s="200" t="s">
        <v>68</v>
      </c>
      <c r="G1084" s="200" t="s">
        <v>140</v>
      </c>
      <c r="H1084" s="200" t="s">
        <v>167</v>
      </c>
      <c r="I1084" s="210" t="s">
        <v>97</v>
      </c>
      <c r="J1084" s="211">
        <f>J1085</f>
        <v>40000</v>
      </c>
      <c r="K1084" s="211">
        <f t="shared" ref="K1084:O1084" si="1954">K1085</f>
        <v>40000</v>
      </c>
      <c r="L1084" s="211">
        <f t="shared" si="1954"/>
        <v>40000</v>
      </c>
      <c r="M1084" s="211">
        <f t="shared" si="1954"/>
        <v>0</v>
      </c>
      <c r="N1084" s="211">
        <f t="shared" si="1954"/>
        <v>0</v>
      </c>
      <c r="O1084" s="211">
        <f t="shared" si="1954"/>
        <v>0</v>
      </c>
      <c r="P1084" s="211">
        <f t="shared" si="1928"/>
        <v>40000</v>
      </c>
      <c r="Q1084" s="211">
        <f t="shared" si="1929"/>
        <v>40000</v>
      </c>
      <c r="R1084" s="211">
        <f t="shared" si="1930"/>
        <v>40000</v>
      </c>
      <c r="S1084" s="211">
        <f t="shared" si="1952"/>
        <v>0</v>
      </c>
      <c r="T1084" s="211">
        <f t="shared" si="1952"/>
        <v>0</v>
      </c>
      <c r="U1084" s="211">
        <f t="shared" si="1952"/>
        <v>0</v>
      </c>
      <c r="V1084" s="211">
        <f t="shared" ref="V1084:V1115" si="1955">P1084+S1084</f>
        <v>40000</v>
      </c>
      <c r="W1084" s="211">
        <f t="shared" ref="W1084:W1115" si="1956">Q1084+T1084</f>
        <v>40000</v>
      </c>
      <c r="X1084" s="211">
        <f t="shared" ref="X1084:X1115" si="1957">R1084+U1084</f>
        <v>40000</v>
      </c>
      <c r="Y1084" s="211">
        <f t="shared" si="1953"/>
        <v>0</v>
      </c>
      <c r="Z1084" s="211">
        <f t="shared" si="1953"/>
        <v>0</v>
      </c>
      <c r="AA1084" s="211">
        <f t="shared" si="1953"/>
        <v>0</v>
      </c>
      <c r="AB1084" s="211">
        <f t="shared" si="1803"/>
        <v>40000</v>
      </c>
      <c r="AC1084" s="211">
        <f t="shared" si="1949"/>
        <v>40000</v>
      </c>
      <c r="AD1084" s="211">
        <f t="shared" si="1950"/>
        <v>40000</v>
      </c>
    </row>
    <row r="1085" spans="1:30" s="202" customFormat="1" hidden="1">
      <c r="A1085" s="212" t="s">
        <v>114</v>
      </c>
      <c r="B1085" s="200" t="s">
        <v>303</v>
      </c>
      <c r="C1085" s="200" t="s">
        <v>30</v>
      </c>
      <c r="D1085" s="200" t="s">
        <v>13</v>
      </c>
      <c r="E1085" s="200" t="s">
        <v>80</v>
      </c>
      <c r="F1085" s="200" t="s">
        <v>68</v>
      </c>
      <c r="G1085" s="200" t="s">
        <v>140</v>
      </c>
      <c r="H1085" s="200" t="s">
        <v>167</v>
      </c>
      <c r="I1085" s="210" t="s">
        <v>113</v>
      </c>
      <c r="J1085" s="211">
        <v>40000</v>
      </c>
      <c r="K1085" s="211">
        <v>40000</v>
      </c>
      <c r="L1085" s="211">
        <v>40000</v>
      </c>
      <c r="M1085" s="211"/>
      <c r="N1085" s="211"/>
      <c r="O1085" s="211"/>
      <c r="P1085" s="211">
        <f t="shared" si="1928"/>
        <v>40000</v>
      </c>
      <c r="Q1085" s="211">
        <f t="shared" si="1929"/>
        <v>40000</v>
      </c>
      <c r="R1085" s="211">
        <f t="shared" si="1930"/>
        <v>40000</v>
      </c>
      <c r="S1085" s="211"/>
      <c r="T1085" s="211"/>
      <c r="U1085" s="211"/>
      <c r="V1085" s="211">
        <f t="shared" si="1955"/>
        <v>40000</v>
      </c>
      <c r="W1085" s="211">
        <f t="shared" si="1956"/>
        <v>40000</v>
      </c>
      <c r="X1085" s="211">
        <f t="shared" si="1957"/>
        <v>40000</v>
      </c>
      <c r="Y1085" s="211"/>
      <c r="Z1085" s="211"/>
      <c r="AA1085" s="211"/>
      <c r="AB1085" s="211">
        <f t="shared" si="1803"/>
        <v>40000</v>
      </c>
      <c r="AC1085" s="211">
        <f t="shared" si="1949"/>
        <v>40000</v>
      </c>
      <c r="AD1085" s="211">
        <f t="shared" si="1950"/>
        <v>40000</v>
      </c>
    </row>
    <row r="1086" spans="1:30" s="202" customFormat="1" hidden="1">
      <c r="A1086" s="245" t="s">
        <v>21</v>
      </c>
      <c r="B1086" s="204" t="s">
        <v>303</v>
      </c>
      <c r="C1086" s="204" t="s">
        <v>30</v>
      </c>
      <c r="D1086" s="204" t="s">
        <v>16</v>
      </c>
      <c r="E1086" s="204"/>
      <c r="F1086" s="204"/>
      <c r="G1086" s="204"/>
      <c r="H1086" s="200"/>
      <c r="I1086" s="210"/>
      <c r="J1086" s="207">
        <f>J1087+J1091</f>
        <v>2602650.5499999998</v>
      </c>
      <c r="K1086" s="207">
        <f t="shared" ref="K1086:L1086" si="1958">K1087+K1091</f>
        <v>2639290.0700000003</v>
      </c>
      <c r="L1086" s="207">
        <f t="shared" si="1958"/>
        <v>2693302.87</v>
      </c>
      <c r="M1086" s="207">
        <f t="shared" ref="M1086:O1086" si="1959">M1087+M1091</f>
        <v>-724.42</v>
      </c>
      <c r="N1086" s="207">
        <f t="shared" si="1959"/>
        <v>-35316.28</v>
      </c>
      <c r="O1086" s="207">
        <f t="shared" si="1959"/>
        <v>-87200.13</v>
      </c>
      <c r="P1086" s="207">
        <f t="shared" si="1928"/>
        <v>2601926.13</v>
      </c>
      <c r="Q1086" s="207">
        <f t="shared" si="1929"/>
        <v>2603973.7900000005</v>
      </c>
      <c r="R1086" s="207">
        <f t="shared" si="1930"/>
        <v>2606102.7400000002</v>
      </c>
      <c r="S1086" s="207">
        <f t="shared" ref="S1086:U1086" si="1960">S1087+S1091</f>
        <v>0</v>
      </c>
      <c r="T1086" s="207">
        <f t="shared" si="1960"/>
        <v>0</v>
      </c>
      <c r="U1086" s="207">
        <f t="shared" si="1960"/>
        <v>0</v>
      </c>
      <c r="V1086" s="207">
        <f t="shared" si="1955"/>
        <v>2601926.13</v>
      </c>
      <c r="W1086" s="207">
        <f t="shared" si="1956"/>
        <v>2603973.7900000005</v>
      </c>
      <c r="X1086" s="207">
        <f t="shared" si="1957"/>
        <v>2606102.7400000002</v>
      </c>
      <c r="Y1086" s="207">
        <f t="shared" ref="Y1086:AA1086" si="1961">Y1087+Y1091</f>
        <v>0</v>
      </c>
      <c r="Z1086" s="207">
        <f t="shared" si="1961"/>
        <v>0</v>
      </c>
      <c r="AA1086" s="207">
        <f t="shared" si="1961"/>
        <v>0</v>
      </c>
      <c r="AB1086" s="207">
        <f t="shared" si="1803"/>
        <v>2601926.13</v>
      </c>
      <c r="AC1086" s="207">
        <f t="shared" si="1949"/>
        <v>2603973.7900000005</v>
      </c>
      <c r="AD1086" s="207">
        <f t="shared" si="1950"/>
        <v>2606102.7400000002</v>
      </c>
    </row>
    <row r="1087" spans="1:30" s="202" customFormat="1" ht="39.6" hidden="1">
      <c r="A1087" s="283" t="s">
        <v>362</v>
      </c>
      <c r="B1087" s="200" t="s">
        <v>303</v>
      </c>
      <c r="C1087" s="200" t="s">
        <v>30</v>
      </c>
      <c r="D1087" s="200" t="s">
        <v>16</v>
      </c>
      <c r="E1087" s="200" t="s">
        <v>31</v>
      </c>
      <c r="F1087" s="200" t="s">
        <v>68</v>
      </c>
      <c r="G1087" s="200" t="s">
        <v>140</v>
      </c>
      <c r="H1087" s="200" t="s">
        <v>141</v>
      </c>
      <c r="I1087" s="215"/>
      <c r="J1087" s="217">
        <f>J1088</f>
        <v>50000</v>
      </c>
      <c r="K1087" s="217">
        <f t="shared" ref="K1087:O1089" si="1962">K1088</f>
        <v>50000</v>
      </c>
      <c r="L1087" s="217">
        <f t="shared" si="1962"/>
        <v>50000</v>
      </c>
      <c r="M1087" s="217">
        <f t="shared" si="1962"/>
        <v>0</v>
      </c>
      <c r="N1087" s="217">
        <f t="shared" si="1962"/>
        <v>0</v>
      </c>
      <c r="O1087" s="217">
        <f t="shared" si="1962"/>
        <v>0</v>
      </c>
      <c r="P1087" s="217">
        <f t="shared" si="1928"/>
        <v>50000</v>
      </c>
      <c r="Q1087" s="217">
        <f t="shared" si="1929"/>
        <v>50000</v>
      </c>
      <c r="R1087" s="217">
        <f t="shared" si="1930"/>
        <v>50000</v>
      </c>
      <c r="S1087" s="217">
        <f t="shared" ref="S1087:U1089" si="1963">S1088</f>
        <v>0</v>
      </c>
      <c r="T1087" s="217">
        <f t="shared" si="1963"/>
        <v>0</v>
      </c>
      <c r="U1087" s="217">
        <f t="shared" si="1963"/>
        <v>0</v>
      </c>
      <c r="V1087" s="217">
        <f t="shared" si="1955"/>
        <v>50000</v>
      </c>
      <c r="W1087" s="217">
        <f t="shared" si="1956"/>
        <v>50000</v>
      </c>
      <c r="X1087" s="217">
        <f t="shared" si="1957"/>
        <v>50000</v>
      </c>
      <c r="Y1087" s="217">
        <f t="shared" ref="Y1087:AA1089" si="1964">Y1088</f>
        <v>0</v>
      </c>
      <c r="Z1087" s="217">
        <f t="shared" si="1964"/>
        <v>0</v>
      </c>
      <c r="AA1087" s="217">
        <f t="shared" si="1964"/>
        <v>0</v>
      </c>
      <c r="AB1087" s="217">
        <f t="shared" ref="AB1087:AB1150" si="1965">V1087+Y1087</f>
        <v>50000</v>
      </c>
      <c r="AC1087" s="217">
        <f t="shared" si="1949"/>
        <v>50000</v>
      </c>
      <c r="AD1087" s="217">
        <f t="shared" si="1950"/>
        <v>50000</v>
      </c>
    </row>
    <row r="1088" spans="1:30" s="202" customFormat="1" ht="26.4" hidden="1">
      <c r="A1088" s="208" t="s">
        <v>116</v>
      </c>
      <c r="B1088" s="200" t="s">
        <v>303</v>
      </c>
      <c r="C1088" s="200" t="s">
        <v>30</v>
      </c>
      <c r="D1088" s="200" t="s">
        <v>16</v>
      </c>
      <c r="E1088" s="200" t="s">
        <v>31</v>
      </c>
      <c r="F1088" s="200" t="s">
        <v>68</v>
      </c>
      <c r="G1088" s="200" t="s">
        <v>140</v>
      </c>
      <c r="H1088" s="200" t="s">
        <v>168</v>
      </c>
      <c r="I1088" s="215"/>
      <c r="J1088" s="217">
        <f>J1089</f>
        <v>50000</v>
      </c>
      <c r="K1088" s="217">
        <f t="shared" si="1962"/>
        <v>50000</v>
      </c>
      <c r="L1088" s="217">
        <f t="shared" si="1962"/>
        <v>50000</v>
      </c>
      <c r="M1088" s="217">
        <f t="shared" si="1962"/>
        <v>0</v>
      </c>
      <c r="N1088" s="217">
        <f t="shared" si="1962"/>
        <v>0</v>
      </c>
      <c r="O1088" s="217">
        <f t="shared" si="1962"/>
        <v>0</v>
      </c>
      <c r="P1088" s="217">
        <f t="shared" si="1928"/>
        <v>50000</v>
      </c>
      <c r="Q1088" s="217">
        <f t="shared" si="1929"/>
        <v>50000</v>
      </c>
      <c r="R1088" s="217">
        <f t="shared" si="1930"/>
        <v>50000</v>
      </c>
      <c r="S1088" s="217">
        <f t="shared" si="1963"/>
        <v>0</v>
      </c>
      <c r="T1088" s="217">
        <f t="shared" si="1963"/>
        <v>0</v>
      </c>
      <c r="U1088" s="217">
        <f t="shared" si="1963"/>
        <v>0</v>
      </c>
      <c r="V1088" s="217">
        <f t="shared" si="1955"/>
        <v>50000</v>
      </c>
      <c r="W1088" s="217">
        <f t="shared" si="1956"/>
        <v>50000</v>
      </c>
      <c r="X1088" s="217">
        <f t="shared" si="1957"/>
        <v>50000</v>
      </c>
      <c r="Y1088" s="217">
        <f t="shared" si="1964"/>
        <v>0</v>
      </c>
      <c r="Z1088" s="217">
        <f t="shared" si="1964"/>
        <v>0</v>
      </c>
      <c r="AA1088" s="217">
        <f t="shared" si="1964"/>
        <v>0</v>
      </c>
      <c r="AB1088" s="217">
        <f t="shared" si="1965"/>
        <v>50000</v>
      </c>
      <c r="AC1088" s="217">
        <f t="shared" si="1949"/>
        <v>50000</v>
      </c>
      <c r="AD1088" s="217">
        <f t="shared" si="1950"/>
        <v>50000</v>
      </c>
    </row>
    <row r="1089" spans="1:30" s="202" customFormat="1" ht="26.4" hidden="1">
      <c r="A1089" s="213" t="s">
        <v>222</v>
      </c>
      <c r="B1089" s="216" t="s">
        <v>303</v>
      </c>
      <c r="C1089" s="200" t="s">
        <v>30</v>
      </c>
      <c r="D1089" s="200" t="s">
        <v>16</v>
      </c>
      <c r="E1089" s="200" t="s">
        <v>31</v>
      </c>
      <c r="F1089" s="200" t="s">
        <v>68</v>
      </c>
      <c r="G1089" s="200" t="s">
        <v>140</v>
      </c>
      <c r="H1089" s="200" t="s">
        <v>168</v>
      </c>
      <c r="I1089" s="250" t="s">
        <v>92</v>
      </c>
      <c r="J1089" s="217">
        <f>J1090</f>
        <v>50000</v>
      </c>
      <c r="K1089" s="217">
        <f t="shared" si="1962"/>
        <v>50000</v>
      </c>
      <c r="L1089" s="217">
        <f t="shared" si="1962"/>
        <v>50000</v>
      </c>
      <c r="M1089" s="217">
        <f t="shared" si="1962"/>
        <v>0</v>
      </c>
      <c r="N1089" s="217">
        <f t="shared" si="1962"/>
        <v>0</v>
      </c>
      <c r="O1089" s="217">
        <f t="shared" si="1962"/>
        <v>0</v>
      </c>
      <c r="P1089" s="217">
        <f t="shared" si="1928"/>
        <v>50000</v>
      </c>
      <c r="Q1089" s="217">
        <f t="shared" si="1929"/>
        <v>50000</v>
      </c>
      <c r="R1089" s="217">
        <f t="shared" si="1930"/>
        <v>50000</v>
      </c>
      <c r="S1089" s="217">
        <f t="shared" si="1963"/>
        <v>0</v>
      </c>
      <c r="T1089" s="217">
        <f t="shared" si="1963"/>
        <v>0</v>
      </c>
      <c r="U1089" s="217">
        <f t="shared" si="1963"/>
        <v>0</v>
      </c>
      <c r="V1089" s="217">
        <f t="shared" si="1955"/>
        <v>50000</v>
      </c>
      <c r="W1089" s="217">
        <f t="shared" si="1956"/>
        <v>50000</v>
      </c>
      <c r="X1089" s="217">
        <f t="shared" si="1957"/>
        <v>50000</v>
      </c>
      <c r="Y1089" s="217">
        <f t="shared" si="1964"/>
        <v>0</v>
      </c>
      <c r="Z1089" s="217">
        <f t="shared" si="1964"/>
        <v>0</v>
      </c>
      <c r="AA1089" s="217">
        <f t="shared" si="1964"/>
        <v>0</v>
      </c>
      <c r="AB1089" s="217">
        <f t="shared" si="1965"/>
        <v>50000</v>
      </c>
      <c r="AC1089" s="217">
        <f t="shared" si="1949"/>
        <v>50000</v>
      </c>
      <c r="AD1089" s="217">
        <f t="shared" si="1950"/>
        <v>50000</v>
      </c>
    </row>
    <row r="1090" spans="1:30" s="202" customFormat="1" ht="26.4" hidden="1">
      <c r="A1090" s="212" t="s">
        <v>96</v>
      </c>
      <c r="B1090" s="216" t="s">
        <v>303</v>
      </c>
      <c r="C1090" s="200" t="s">
        <v>30</v>
      </c>
      <c r="D1090" s="200" t="s">
        <v>16</v>
      </c>
      <c r="E1090" s="200" t="s">
        <v>31</v>
      </c>
      <c r="F1090" s="200" t="s">
        <v>68</v>
      </c>
      <c r="G1090" s="200" t="s">
        <v>140</v>
      </c>
      <c r="H1090" s="200" t="s">
        <v>168</v>
      </c>
      <c r="I1090" s="250" t="s">
        <v>93</v>
      </c>
      <c r="J1090" s="217">
        <v>50000</v>
      </c>
      <c r="K1090" s="217">
        <v>50000</v>
      </c>
      <c r="L1090" s="217">
        <v>50000</v>
      </c>
      <c r="M1090" s="217"/>
      <c r="N1090" s="217"/>
      <c r="O1090" s="217"/>
      <c r="P1090" s="217">
        <f t="shared" si="1928"/>
        <v>50000</v>
      </c>
      <c r="Q1090" s="217">
        <f t="shared" si="1929"/>
        <v>50000</v>
      </c>
      <c r="R1090" s="217">
        <f t="shared" si="1930"/>
        <v>50000</v>
      </c>
      <c r="S1090" s="217"/>
      <c r="T1090" s="217"/>
      <c r="U1090" s="217"/>
      <c r="V1090" s="217">
        <f t="shared" si="1955"/>
        <v>50000</v>
      </c>
      <c r="W1090" s="217">
        <f t="shared" si="1956"/>
        <v>50000</v>
      </c>
      <c r="X1090" s="217">
        <f t="shared" si="1957"/>
        <v>50000</v>
      </c>
      <c r="Y1090" s="217"/>
      <c r="Z1090" s="217"/>
      <c r="AA1090" s="217"/>
      <c r="AB1090" s="217">
        <f t="shared" si="1965"/>
        <v>50000</v>
      </c>
      <c r="AC1090" s="217">
        <f t="shared" si="1949"/>
        <v>50000</v>
      </c>
      <c r="AD1090" s="217">
        <f t="shared" si="1950"/>
        <v>50000</v>
      </c>
    </row>
    <row r="1091" spans="1:30" s="202" customFormat="1" hidden="1">
      <c r="A1091" s="208" t="s">
        <v>81</v>
      </c>
      <c r="B1091" s="216" t="s">
        <v>303</v>
      </c>
      <c r="C1091" s="200" t="s">
        <v>30</v>
      </c>
      <c r="D1091" s="200" t="s">
        <v>16</v>
      </c>
      <c r="E1091" s="200" t="s">
        <v>80</v>
      </c>
      <c r="F1091" s="200" t="s">
        <v>68</v>
      </c>
      <c r="G1091" s="200" t="s">
        <v>140</v>
      </c>
      <c r="H1091" s="200" t="s">
        <v>141</v>
      </c>
      <c r="I1091" s="250"/>
      <c r="J1091" s="217">
        <f>J1092+J1095</f>
        <v>2552650.5499999998</v>
      </c>
      <c r="K1091" s="217">
        <f t="shared" ref="K1091:L1091" si="1966">K1092+K1095</f>
        <v>2589290.0700000003</v>
      </c>
      <c r="L1091" s="217">
        <f t="shared" si="1966"/>
        <v>2643302.87</v>
      </c>
      <c r="M1091" s="217">
        <f t="shared" ref="M1091:O1091" si="1967">M1092+M1095</f>
        <v>-724.42</v>
      </c>
      <c r="N1091" s="217">
        <f t="shared" si="1967"/>
        <v>-35316.28</v>
      </c>
      <c r="O1091" s="217">
        <f t="shared" si="1967"/>
        <v>-87200.13</v>
      </c>
      <c r="P1091" s="217">
        <f t="shared" si="1928"/>
        <v>2551926.13</v>
      </c>
      <c r="Q1091" s="217">
        <f t="shared" si="1929"/>
        <v>2553973.7900000005</v>
      </c>
      <c r="R1091" s="217">
        <f t="shared" si="1930"/>
        <v>2556102.7400000002</v>
      </c>
      <c r="S1091" s="217">
        <f t="shared" ref="S1091:U1091" si="1968">S1092+S1095</f>
        <v>0</v>
      </c>
      <c r="T1091" s="217">
        <f t="shared" si="1968"/>
        <v>0</v>
      </c>
      <c r="U1091" s="217">
        <f t="shared" si="1968"/>
        <v>0</v>
      </c>
      <c r="V1091" s="217">
        <f t="shared" si="1955"/>
        <v>2551926.13</v>
      </c>
      <c r="W1091" s="217">
        <f t="shared" si="1956"/>
        <v>2553973.7900000005</v>
      </c>
      <c r="X1091" s="217">
        <f t="shared" si="1957"/>
        <v>2556102.7400000002</v>
      </c>
      <c r="Y1091" s="217">
        <f t="shared" ref="Y1091:AA1091" si="1969">Y1092+Y1095</f>
        <v>0</v>
      </c>
      <c r="Z1091" s="217">
        <f t="shared" si="1969"/>
        <v>0</v>
      </c>
      <c r="AA1091" s="217">
        <f t="shared" si="1969"/>
        <v>0</v>
      </c>
      <c r="AB1091" s="217">
        <f t="shared" si="1965"/>
        <v>2551926.13</v>
      </c>
      <c r="AC1091" s="217">
        <f t="shared" si="1949"/>
        <v>2553973.7900000005</v>
      </c>
      <c r="AD1091" s="217">
        <f t="shared" si="1950"/>
        <v>2556102.7400000002</v>
      </c>
    </row>
    <row r="1092" spans="1:30" s="202" customFormat="1" ht="52.8" hidden="1">
      <c r="A1092" s="264" t="s">
        <v>396</v>
      </c>
      <c r="B1092" s="216" t="s">
        <v>303</v>
      </c>
      <c r="C1092" s="200" t="s">
        <v>30</v>
      </c>
      <c r="D1092" s="200" t="s">
        <v>16</v>
      </c>
      <c r="E1092" s="200" t="s">
        <v>80</v>
      </c>
      <c r="F1092" s="200" t="s">
        <v>68</v>
      </c>
      <c r="G1092" s="200" t="s">
        <v>140</v>
      </c>
      <c r="H1092" s="200" t="s">
        <v>395</v>
      </c>
      <c r="I1092" s="250"/>
      <c r="J1092" s="217">
        <f>J1093</f>
        <v>293746.03000000003</v>
      </c>
      <c r="K1092" s="217">
        <f t="shared" ref="K1092:O1093" si="1970">K1093</f>
        <v>293746.03000000003</v>
      </c>
      <c r="L1092" s="217">
        <f t="shared" si="1970"/>
        <v>293746.03000000003</v>
      </c>
      <c r="M1092" s="217">
        <f t="shared" si="1970"/>
        <v>0</v>
      </c>
      <c r="N1092" s="217">
        <f t="shared" si="1970"/>
        <v>0</v>
      </c>
      <c r="O1092" s="217">
        <f t="shared" si="1970"/>
        <v>0</v>
      </c>
      <c r="P1092" s="217">
        <f t="shared" si="1928"/>
        <v>293746.03000000003</v>
      </c>
      <c r="Q1092" s="217">
        <f t="shared" si="1929"/>
        <v>293746.03000000003</v>
      </c>
      <c r="R1092" s="217">
        <f t="shared" si="1930"/>
        <v>293746.03000000003</v>
      </c>
      <c r="S1092" s="217">
        <f t="shared" ref="S1092:U1093" si="1971">S1093</f>
        <v>0</v>
      </c>
      <c r="T1092" s="217">
        <f t="shared" si="1971"/>
        <v>0</v>
      </c>
      <c r="U1092" s="217">
        <f t="shared" si="1971"/>
        <v>0</v>
      </c>
      <c r="V1092" s="217">
        <f t="shared" si="1955"/>
        <v>293746.03000000003</v>
      </c>
      <c r="W1092" s="217">
        <f t="shared" si="1956"/>
        <v>293746.03000000003</v>
      </c>
      <c r="X1092" s="217">
        <f t="shared" si="1957"/>
        <v>293746.03000000003</v>
      </c>
      <c r="Y1092" s="217">
        <f t="shared" ref="Y1092:AA1093" si="1972">Y1093</f>
        <v>0</v>
      </c>
      <c r="Z1092" s="217">
        <f t="shared" si="1972"/>
        <v>0</v>
      </c>
      <c r="AA1092" s="217">
        <f t="shared" si="1972"/>
        <v>0</v>
      </c>
      <c r="AB1092" s="217">
        <f t="shared" si="1965"/>
        <v>293746.03000000003</v>
      </c>
      <c r="AC1092" s="217">
        <f t="shared" si="1949"/>
        <v>293746.03000000003</v>
      </c>
      <c r="AD1092" s="217">
        <f t="shared" si="1950"/>
        <v>293746.03000000003</v>
      </c>
    </row>
    <row r="1093" spans="1:30" s="202" customFormat="1" ht="26.4" hidden="1">
      <c r="A1093" s="292" t="s">
        <v>387</v>
      </c>
      <c r="B1093" s="216" t="s">
        <v>303</v>
      </c>
      <c r="C1093" s="200" t="s">
        <v>30</v>
      </c>
      <c r="D1093" s="200" t="s">
        <v>16</v>
      </c>
      <c r="E1093" s="200" t="s">
        <v>80</v>
      </c>
      <c r="F1093" s="200" t="s">
        <v>68</v>
      </c>
      <c r="G1093" s="200" t="s">
        <v>140</v>
      </c>
      <c r="H1093" s="200" t="s">
        <v>395</v>
      </c>
      <c r="I1093" s="297" t="s">
        <v>385</v>
      </c>
      <c r="J1093" s="217">
        <f>J1094</f>
        <v>293746.03000000003</v>
      </c>
      <c r="K1093" s="217">
        <f t="shared" si="1970"/>
        <v>293746.03000000003</v>
      </c>
      <c r="L1093" s="217">
        <f t="shared" si="1970"/>
        <v>293746.03000000003</v>
      </c>
      <c r="M1093" s="217">
        <f t="shared" si="1970"/>
        <v>0</v>
      </c>
      <c r="N1093" s="217">
        <f t="shared" si="1970"/>
        <v>0</v>
      </c>
      <c r="O1093" s="217">
        <f t="shared" si="1970"/>
        <v>0</v>
      </c>
      <c r="P1093" s="217">
        <f t="shared" si="1928"/>
        <v>293746.03000000003</v>
      </c>
      <c r="Q1093" s="217">
        <f t="shared" si="1929"/>
        <v>293746.03000000003</v>
      </c>
      <c r="R1093" s="217">
        <f t="shared" si="1930"/>
        <v>293746.03000000003</v>
      </c>
      <c r="S1093" s="217">
        <f t="shared" si="1971"/>
        <v>0</v>
      </c>
      <c r="T1093" s="217">
        <f t="shared" si="1971"/>
        <v>0</v>
      </c>
      <c r="U1093" s="217">
        <f t="shared" si="1971"/>
        <v>0</v>
      </c>
      <c r="V1093" s="217">
        <f t="shared" si="1955"/>
        <v>293746.03000000003</v>
      </c>
      <c r="W1093" s="217">
        <f t="shared" si="1956"/>
        <v>293746.03000000003</v>
      </c>
      <c r="X1093" s="217">
        <f t="shared" si="1957"/>
        <v>293746.03000000003</v>
      </c>
      <c r="Y1093" s="217">
        <f t="shared" si="1972"/>
        <v>0</v>
      </c>
      <c r="Z1093" s="217">
        <f t="shared" si="1972"/>
        <v>0</v>
      </c>
      <c r="AA1093" s="217">
        <f t="shared" si="1972"/>
        <v>0</v>
      </c>
      <c r="AB1093" s="217">
        <f t="shared" si="1965"/>
        <v>293746.03000000003</v>
      </c>
      <c r="AC1093" s="217">
        <f t="shared" si="1949"/>
        <v>293746.03000000003</v>
      </c>
      <c r="AD1093" s="217">
        <f t="shared" si="1950"/>
        <v>293746.03000000003</v>
      </c>
    </row>
    <row r="1094" spans="1:30" s="202" customFormat="1" hidden="1">
      <c r="A1094" s="264" t="s">
        <v>388</v>
      </c>
      <c r="B1094" s="216" t="s">
        <v>303</v>
      </c>
      <c r="C1094" s="200" t="s">
        <v>30</v>
      </c>
      <c r="D1094" s="200" t="s">
        <v>16</v>
      </c>
      <c r="E1094" s="200" t="s">
        <v>80</v>
      </c>
      <c r="F1094" s="200" t="s">
        <v>68</v>
      </c>
      <c r="G1094" s="200" t="s">
        <v>140</v>
      </c>
      <c r="H1094" s="200" t="s">
        <v>395</v>
      </c>
      <c r="I1094" s="297" t="s">
        <v>386</v>
      </c>
      <c r="J1094" s="217">
        <v>293746.03000000003</v>
      </c>
      <c r="K1094" s="217">
        <v>293746.03000000003</v>
      </c>
      <c r="L1094" s="217">
        <v>293746.03000000003</v>
      </c>
      <c r="M1094" s="217"/>
      <c r="N1094" s="217"/>
      <c r="O1094" s="217"/>
      <c r="P1094" s="217">
        <f t="shared" si="1928"/>
        <v>293746.03000000003</v>
      </c>
      <c r="Q1094" s="217">
        <f t="shared" si="1929"/>
        <v>293746.03000000003</v>
      </c>
      <c r="R1094" s="217">
        <f t="shared" si="1930"/>
        <v>293746.03000000003</v>
      </c>
      <c r="S1094" s="217"/>
      <c r="T1094" s="217"/>
      <c r="U1094" s="217"/>
      <c r="V1094" s="217">
        <f t="shared" si="1955"/>
        <v>293746.03000000003</v>
      </c>
      <c r="W1094" s="217">
        <f t="shared" si="1956"/>
        <v>293746.03000000003</v>
      </c>
      <c r="X1094" s="217">
        <f t="shared" si="1957"/>
        <v>293746.03000000003</v>
      </c>
      <c r="Y1094" s="217"/>
      <c r="Z1094" s="217"/>
      <c r="AA1094" s="217"/>
      <c r="AB1094" s="217">
        <f t="shared" si="1965"/>
        <v>293746.03000000003</v>
      </c>
      <c r="AC1094" s="217">
        <f t="shared" si="1949"/>
        <v>293746.03000000003</v>
      </c>
      <c r="AD1094" s="217">
        <f t="shared" si="1950"/>
        <v>293746.03000000003</v>
      </c>
    </row>
    <row r="1095" spans="1:30" s="202" customFormat="1" ht="39.6" hidden="1">
      <c r="A1095" s="264" t="s">
        <v>398</v>
      </c>
      <c r="B1095" s="216" t="s">
        <v>303</v>
      </c>
      <c r="C1095" s="200" t="s">
        <v>30</v>
      </c>
      <c r="D1095" s="200" t="s">
        <v>16</v>
      </c>
      <c r="E1095" s="200" t="s">
        <v>80</v>
      </c>
      <c r="F1095" s="200" t="s">
        <v>68</v>
      </c>
      <c r="G1095" s="200" t="s">
        <v>140</v>
      </c>
      <c r="H1095" s="200" t="s">
        <v>397</v>
      </c>
      <c r="I1095" s="297"/>
      <c r="J1095" s="217">
        <f>J1096</f>
        <v>2258904.52</v>
      </c>
      <c r="K1095" s="217">
        <f t="shared" ref="K1095:O1096" si="1973">K1096</f>
        <v>2295544.04</v>
      </c>
      <c r="L1095" s="217">
        <f t="shared" si="1973"/>
        <v>2349556.84</v>
      </c>
      <c r="M1095" s="217">
        <f t="shared" si="1973"/>
        <v>-724.42</v>
      </c>
      <c r="N1095" s="217">
        <f t="shared" si="1973"/>
        <v>-35316.28</v>
      </c>
      <c r="O1095" s="217">
        <f t="shared" si="1973"/>
        <v>-87200.13</v>
      </c>
      <c r="P1095" s="217">
        <f t="shared" si="1928"/>
        <v>2258180.1</v>
      </c>
      <c r="Q1095" s="217">
        <f t="shared" si="1929"/>
        <v>2260227.7600000002</v>
      </c>
      <c r="R1095" s="217">
        <f t="shared" si="1930"/>
        <v>2262356.71</v>
      </c>
      <c r="S1095" s="217">
        <f t="shared" ref="S1095:U1096" si="1974">S1096</f>
        <v>0</v>
      </c>
      <c r="T1095" s="217">
        <f t="shared" si="1974"/>
        <v>0</v>
      </c>
      <c r="U1095" s="217">
        <f t="shared" si="1974"/>
        <v>0</v>
      </c>
      <c r="V1095" s="217">
        <f t="shared" si="1955"/>
        <v>2258180.1</v>
      </c>
      <c r="W1095" s="217">
        <f t="shared" si="1956"/>
        <v>2260227.7600000002</v>
      </c>
      <c r="X1095" s="217">
        <f t="shared" si="1957"/>
        <v>2262356.71</v>
      </c>
      <c r="Y1095" s="217">
        <f t="shared" ref="Y1095:AA1096" si="1975">Y1096</f>
        <v>0</v>
      </c>
      <c r="Z1095" s="217">
        <f t="shared" si="1975"/>
        <v>0</v>
      </c>
      <c r="AA1095" s="217">
        <f t="shared" si="1975"/>
        <v>0</v>
      </c>
      <c r="AB1095" s="217">
        <f t="shared" si="1965"/>
        <v>2258180.1</v>
      </c>
      <c r="AC1095" s="217">
        <f t="shared" si="1949"/>
        <v>2260227.7600000002</v>
      </c>
      <c r="AD1095" s="217">
        <f t="shared" si="1950"/>
        <v>2262356.71</v>
      </c>
    </row>
    <row r="1096" spans="1:30" s="202" customFormat="1" ht="26.4" hidden="1">
      <c r="A1096" s="292" t="s">
        <v>387</v>
      </c>
      <c r="B1096" s="216" t="s">
        <v>303</v>
      </c>
      <c r="C1096" s="200" t="s">
        <v>30</v>
      </c>
      <c r="D1096" s="200" t="s">
        <v>16</v>
      </c>
      <c r="E1096" s="200" t="s">
        <v>80</v>
      </c>
      <c r="F1096" s="200" t="s">
        <v>68</v>
      </c>
      <c r="G1096" s="200" t="s">
        <v>140</v>
      </c>
      <c r="H1096" s="200" t="s">
        <v>397</v>
      </c>
      <c r="I1096" s="297" t="s">
        <v>385</v>
      </c>
      <c r="J1096" s="217">
        <f>J1097</f>
        <v>2258904.52</v>
      </c>
      <c r="K1096" s="217">
        <f t="shared" si="1973"/>
        <v>2295544.04</v>
      </c>
      <c r="L1096" s="217">
        <f t="shared" si="1973"/>
        <v>2349556.84</v>
      </c>
      <c r="M1096" s="217">
        <f t="shared" si="1973"/>
        <v>-724.42</v>
      </c>
      <c r="N1096" s="217">
        <f t="shared" si="1973"/>
        <v>-35316.28</v>
      </c>
      <c r="O1096" s="217">
        <f t="shared" si="1973"/>
        <v>-87200.13</v>
      </c>
      <c r="P1096" s="217">
        <f t="shared" si="1928"/>
        <v>2258180.1</v>
      </c>
      <c r="Q1096" s="217">
        <f t="shared" si="1929"/>
        <v>2260227.7600000002</v>
      </c>
      <c r="R1096" s="217">
        <f t="shared" si="1930"/>
        <v>2262356.71</v>
      </c>
      <c r="S1096" s="217">
        <f t="shared" si="1974"/>
        <v>0</v>
      </c>
      <c r="T1096" s="217">
        <f t="shared" si="1974"/>
        <v>0</v>
      </c>
      <c r="U1096" s="217">
        <f t="shared" si="1974"/>
        <v>0</v>
      </c>
      <c r="V1096" s="217">
        <f t="shared" si="1955"/>
        <v>2258180.1</v>
      </c>
      <c r="W1096" s="217">
        <f t="shared" si="1956"/>
        <v>2260227.7600000002</v>
      </c>
      <c r="X1096" s="217">
        <f t="shared" si="1957"/>
        <v>2262356.71</v>
      </c>
      <c r="Y1096" s="217">
        <f t="shared" si="1975"/>
        <v>0</v>
      </c>
      <c r="Z1096" s="217">
        <f t="shared" si="1975"/>
        <v>0</v>
      </c>
      <c r="AA1096" s="217">
        <f t="shared" si="1975"/>
        <v>0</v>
      </c>
      <c r="AB1096" s="217">
        <f t="shared" si="1965"/>
        <v>2258180.1</v>
      </c>
      <c r="AC1096" s="217">
        <f t="shared" si="1949"/>
        <v>2260227.7600000002</v>
      </c>
      <c r="AD1096" s="217">
        <f t="shared" si="1950"/>
        <v>2262356.71</v>
      </c>
    </row>
    <row r="1097" spans="1:30" s="202" customFormat="1" hidden="1">
      <c r="A1097" s="264" t="s">
        <v>388</v>
      </c>
      <c r="B1097" s="216" t="s">
        <v>303</v>
      </c>
      <c r="C1097" s="200" t="s">
        <v>30</v>
      </c>
      <c r="D1097" s="200" t="s">
        <v>16</v>
      </c>
      <c r="E1097" s="200" t="s">
        <v>80</v>
      </c>
      <c r="F1097" s="200" t="s">
        <v>68</v>
      </c>
      <c r="G1097" s="200" t="s">
        <v>140</v>
      </c>
      <c r="H1097" s="200" t="s">
        <v>397</v>
      </c>
      <c r="I1097" s="297" t="s">
        <v>386</v>
      </c>
      <c r="J1097" s="217">
        <v>2258904.52</v>
      </c>
      <c r="K1097" s="217">
        <v>2295544.04</v>
      </c>
      <c r="L1097" s="217">
        <v>2349556.84</v>
      </c>
      <c r="M1097" s="336">
        <v>-724.42</v>
      </c>
      <c r="N1097" s="336">
        <v>-35316.28</v>
      </c>
      <c r="O1097" s="336">
        <v>-87200.13</v>
      </c>
      <c r="P1097" s="217">
        <f t="shared" si="1928"/>
        <v>2258180.1</v>
      </c>
      <c r="Q1097" s="217">
        <f t="shared" si="1929"/>
        <v>2260227.7600000002</v>
      </c>
      <c r="R1097" s="217">
        <f t="shared" si="1930"/>
        <v>2262356.71</v>
      </c>
      <c r="S1097" s="217"/>
      <c r="T1097" s="217"/>
      <c r="U1097" s="217"/>
      <c r="V1097" s="217">
        <f t="shared" si="1955"/>
        <v>2258180.1</v>
      </c>
      <c r="W1097" s="217">
        <f t="shared" si="1956"/>
        <v>2260227.7600000002</v>
      </c>
      <c r="X1097" s="217">
        <f t="shared" si="1957"/>
        <v>2262356.71</v>
      </c>
      <c r="Y1097" s="217"/>
      <c r="Z1097" s="217"/>
      <c r="AA1097" s="217"/>
      <c r="AB1097" s="217">
        <f t="shared" si="1965"/>
        <v>2258180.1</v>
      </c>
      <c r="AC1097" s="217">
        <f t="shared" si="1949"/>
        <v>2260227.7600000002</v>
      </c>
      <c r="AD1097" s="217">
        <f t="shared" si="1950"/>
        <v>2262356.71</v>
      </c>
    </row>
    <row r="1098" spans="1:30" s="202" customFormat="1" ht="15" hidden="1" customHeight="1">
      <c r="A1098" s="198" t="s">
        <v>110</v>
      </c>
      <c r="B1098" s="243" t="s">
        <v>303</v>
      </c>
      <c r="C1098" s="243" t="s">
        <v>48</v>
      </c>
      <c r="D1098" s="243"/>
      <c r="E1098" s="243"/>
      <c r="F1098" s="243"/>
      <c r="G1098" s="243"/>
      <c r="H1098" s="243"/>
      <c r="I1098" s="244"/>
      <c r="J1098" s="201">
        <f>J1099</f>
        <v>9600</v>
      </c>
      <c r="K1098" s="201">
        <f t="shared" ref="K1098:O1098" si="1976">K1099</f>
        <v>6400</v>
      </c>
      <c r="L1098" s="201">
        <f t="shared" si="1976"/>
        <v>6800</v>
      </c>
      <c r="M1098" s="201">
        <f t="shared" si="1976"/>
        <v>0</v>
      </c>
      <c r="N1098" s="201">
        <f t="shared" si="1976"/>
        <v>0</v>
      </c>
      <c r="O1098" s="201">
        <f t="shared" si="1976"/>
        <v>0</v>
      </c>
      <c r="P1098" s="201">
        <f t="shared" si="1928"/>
        <v>9600</v>
      </c>
      <c r="Q1098" s="201">
        <f t="shared" si="1929"/>
        <v>6400</v>
      </c>
      <c r="R1098" s="201">
        <f t="shared" si="1930"/>
        <v>6800</v>
      </c>
      <c r="S1098" s="201">
        <f t="shared" ref="S1098:U1103" si="1977">S1099</f>
        <v>0</v>
      </c>
      <c r="T1098" s="201">
        <f t="shared" si="1977"/>
        <v>0</v>
      </c>
      <c r="U1098" s="201">
        <f t="shared" si="1977"/>
        <v>0</v>
      </c>
      <c r="V1098" s="201">
        <f t="shared" si="1955"/>
        <v>9600</v>
      </c>
      <c r="W1098" s="201">
        <f t="shared" si="1956"/>
        <v>6400</v>
      </c>
      <c r="X1098" s="201">
        <f t="shared" si="1957"/>
        <v>6800</v>
      </c>
      <c r="Y1098" s="201">
        <f t="shared" ref="Y1098:AA1103" si="1978">Y1099</f>
        <v>0</v>
      </c>
      <c r="Z1098" s="201">
        <f t="shared" si="1978"/>
        <v>0</v>
      </c>
      <c r="AA1098" s="201">
        <f t="shared" si="1978"/>
        <v>0</v>
      </c>
      <c r="AB1098" s="201">
        <f t="shared" si="1965"/>
        <v>9600</v>
      </c>
      <c r="AC1098" s="201">
        <f t="shared" si="1949"/>
        <v>6400</v>
      </c>
      <c r="AD1098" s="201">
        <f t="shared" si="1950"/>
        <v>6800</v>
      </c>
    </row>
    <row r="1099" spans="1:30" s="202" customFormat="1" hidden="1">
      <c r="A1099" s="245" t="s">
        <v>223</v>
      </c>
      <c r="B1099" s="205" t="s">
        <v>303</v>
      </c>
      <c r="C1099" s="205" t="s">
        <v>48</v>
      </c>
      <c r="D1099" s="205" t="s">
        <v>20</v>
      </c>
      <c r="E1099" s="205"/>
      <c r="F1099" s="205"/>
      <c r="G1099" s="205"/>
      <c r="H1099" s="205"/>
      <c r="I1099" s="206"/>
      <c r="J1099" s="207">
        <f>J1100</f>
        <v>9600</v>
      </c>
      <c r="K1099" s="207">
        <f t="shared" ref="K1099:O1103" si="1979">K1100</f>
        <v>6400</v>
      </c>
      <c r="L1099" s="207">
        <f t="shared" si="1979"/>
        <v>6800</v>
      </c>
      <c r="M1099" s="207">
        <f t="shared" si="1979"/>
        <v>0</v>
      </c>
      <c r="N1099" s="207">
        <f t="shared" si="1979"/>
        <v>0</v>
      </c>
      <c r="O1099" s="207">
        <f t="shared" si="1979"/>
        <v>0</v>
      </c>
      <c r="P1099" s="207">
        <f t="shared" si="1928"/>
        <v>9600</v>
      </c>
      <c r="Q1099" s="207">
        <f t="shared" si="1929"/>
        <v>6400</v>
      </c>
      <c r="R1099" s="207">
        <f t="shared" si="1930"/>
        <v>6800</v>
      </c>
      <c r="S1099" s="207">
        <f t="shared" si="1977"/>
        <v>0</v>
      </c>
      <c r="T1099" s="207">
        <f t="shared" si="1977"/>
        <v>0</v>
      </c>
      <c r="U1099" s="207">
        <f t="shared" si="1977"/>
        <v>0</v>
      </c>
      <c r="V1099" s="207">
        <f t="shared" si="1955"/>
        <v>9600</v>
      </c>
      <c r="W1099" s="207">
        <f t="shared" si="1956"/>
        <v>6400</v>
      </c>
      <c r="X1099" s="207">
        <f t="shared" si="1957"/>
        <v>6800</v>
      </c>
      <c r="Y1099" s="207">
        <f t="shared" si="1978"/>
        <v>0</v>
      </c>
      <c r="Z1099" s="207">
        <f t="shared" si="1978"/>
        <v>0</v>
      </c>
      <c r="AA1099" s="207">
        <f t="shared" si="1978"/>
        <v>0</v>
      </c>
      <c r="AB1099" s="207">
        <f t="shared" si="1965"/>
        <v>9600</v>
      </c>
      <c r="AC1099" s="207">
        <f t="shared" si="1949"/>
        <v>6400</v>
      </c>
      <c r="AD1099" s="207">
        <f t="shared" si="1950"/>
        <v>6800</v>
      </c>
    </row>
    <row r="1100" spans="1:30" s="202" customFormat="1" ht="39.6" hidden="1">
      <c r="A1100" s="251" t="s">
        <v>236</v>
      </c>
      <c r="B1100" s="216" t="s">
        <v>303</v>
      </c>
      <c r="C1100" s="252" t="s">
        <v>48</v>
      </c>
      <c r="D1100" s="252" t="s">
        <v>20</v>
      </c>
      <c r="E1100" s="252" t="s">
        <v>19</v>
      </c>
      <c r="F1100" s="252" t="s">
        <v>68</v>
      </c>
      <c r="G1100" s="252" t="s">
        <v>140</v>
      </c>
      <c r="H1100" s="252" t="s">
        <v>141</v>
      </c>
      <c r="I1100" s="253"/>
      <c r="J1100" s="211">
        <f t="shared" ref="J1100:J1103" si="1980">J1101</f>
        <v>9600</v>
      </c>
      <c r="K1100" s="211">
        <f t="shared" si="1979"/>
        <v>6400</v>
      </c>
      <c r="L1100" s="211">
        <f t="shared" si="1979"/>
        <v>6800</v>
      </c>
      <c r="M1100" s="211">
        <f t="shared" si="1979"/>
        <v>0</v>
      </c>
      <c r="N1100" s="211">
        <f t="shared" si="1979"/>
        <v>0</v>
      </c>
      <c r="O1100" s="211">
        <f t="shared" si="1979"/>
        <v>0</v>
      </c>
      <c r="P1100" s="211">
        <f t="shared" si="1928"/>
        <v>9600</v>
      </c>
      <c r="Q1100" s="211">
        <f t="shared" si="1929"/>
        <v>6400</v>
      </c>
      <c r="R1100" s="211">
        <f t="shared" si="1930"/>
        <v>6800</v>
      </c>
      <c r="S1100" s="211">
        <f t="shared" si="1977"/>
        <v>0</v>
      </c>
      <c r="T1100" s="211">
        <f t="shared" si="1977"/>
        <v>0</v>
      </c>
      <c r="U1100" s="211">
        <f t="shared" si="1977"/>
        <v>0</v>
      </c>
      <c r="V1100" s="211">
        <f t="shared" si="1955"/>
        <v>9600</v>
      </c>
      <c r="W1100" s="211">
        <f t="shared" si="1956"/>
        <v>6400</v>
      </c>
      <c r="X1100" s="211">
        <f t="shared" si="1957"/>
        <v>6800</v>
      </c>
      <c r="Y1100" s="211">
        <f t="shared" si="1978"/>
        <v>0</v>
      </c>
      <c r="Z1100" s="211">
        <f t="shared" si="1978"/>
        <v>0</v>
      </c>
      <c r="AA1100" s="211">
        <f t="shared" si="1978"/>
        <v>0</v>
      </c>
      <c r="AB1100" s="211">
        <f t="shared" si="1965"/>
        <v>9600</v>
      </c>
      <c r="AC1100" s="211">
        <f t="shared" si="1949"/>
        <v>6400</v>
      </c>
      <c r="AD1100" s="211">
        <f t="shared" si="1950"/>
        <v>6800</v>
      </c>
    </row>
    <row r="1101" spans="1:30" s="202" customFormat="1" ht="26.4" hidden="1">
      <c r="A1101" s="251" t="s">
        <v>237</v>
      </c>
      <c r="B1101" s="216" t="s">
        <v>303</v>
      </c>
      <c r="C1101" s="252" t="s">
        <v>48</v>
      </c>
      <c r="D1101" s="252" t="s">
        <v>20</v>
      </c>
      <c r="E1101" s="252" t="s">
        <v>19</v>
      </c>
      <c r="F1101" s="252" t="s">
        <v>126</v>
      </c>
      <c r="G1101" s="252" t="s">
        <v>140</v>
      </c>
      <c r="H1101" s="252" t="s">
        <v>141</v>
      </c>
      <c r="I1101" s="253"/>
      <c r="J1101" s="211">
        <f t="shared" si="1980"/>
        <v>9600</v>
      </c>
      <c r="K1101" s="211">
        <f t="shared" si="1979"/>
        <v>6400</v>
      </c>
      <c r="L1101" s="211">
        <f t="shared" si="1979"/>
        <v>6800</v>
      </c>
      <c r="M1101" s="211">
        <f t="shared" si="1979"/>
        <v>0</v>
      </c>
      <c r="N1101" s="211">
        <f t="shared" si="1979"/>
        <v>0</v>
      </c>
      <c r="O1101" s="211">
        <f t="shared" si="1979"/>
        <v>0</v>
      </c>
      <c r="P1101" s="211">
        <f t="shared" si="1928"/>
        <v>9600</v>
      </c>
      <c r="Q1101" s="211">
        <f t="shared" si="1929"/>
        <v>6400</v>
      </c>
      <c r="R1101" s="211">
        <f t="shared" si="1930"/>
        <v>6800</v>
      </c>
      <c r="S1101" s="211">
        <f t="shared" si="1977"/>
        <v>0</v>
      </c>
      <c r="T1101" s="211">
        <f t="shared" si="1977"/>
        <v>0</v>
      </c>
      <c r="U1101" s="211">
        <f t="shared" si="1977"/>
        <v>0</v>
      </c>
      <c r="V1101" s="211">
        <f t="shared" si="1955"/>
        <v>9600</v>
      </c>
      <c r="W1101" s="211">
        <f t="shared" si="1956"/>
        <v>6400</v>
      </c>
      <c r="X1101" s="211">
        <f t="shared" si="1957"/>
        <v>6800</v>
      </c>
      <c r="Y1101" s="211">
        <f t="shared" si="1978"/>
        <v>0</v>
      </c>
      <c r="Z1101" s="211">
        <f t="shared" si="1978"/>
        <v>0</v>
      </c>
      <c r="AA1101" s="211">
        <f t="shared" si="1978"/>
        <v>0</v>
      </c>
      <c r="AB1101" s="211">
        <f t="shared" si="1965"/>
        <v>9600</v>
      </c>
      <c r="AC1101" s="211">
        <f t="shared" si="1949"/>
        <v>6400</v>
      </c>
      <c r="AD1101" s="211">
        <f t="shared" si="1950"/>
        <v>6800</v>
      </c>
    </row>
    <row r="1102" spans="1:30" s="202" customFormat="1" hidden="1">
      <c r="A1102" s="208" t="s">
        <v>107</v>
      </c>
      <c r="B1102" s="216" t="s">
        <v>303</v>
      </c>
      <c r="C1102" s="252" t="s">
        <v>48</v>
      </c>
      <c r="D1102" s="252" t="s">
        <v>20</v>
      </c>
      <c r="E1102" s="252" t="s">
        <v>19</v>
      </c>
      <c r="F1102" s="252" t="s">
        <v>126</v>
      </c>
      <c r="G1102" s="252" t="s">
        <v>140</v>
      </c>
      <c r="H1102" s="252" t="s">
        <v>170</v>
      </c>
      <c r="I1102" s="253"/>
      <c r="J1102" s="211">
        <f t="shared" si="1980"/>
        <v>9600</v>
      </c>
      <c r="K1102" s="211">
        <f t="shared" si="1979"/>
        <v>6400</v>
      </c>
      <c r="L1102" s="211">
        <f t="shared" si="1979"/>
        <v>6800</v>
      </c>
      <c r="M1102" s="211">
        <f t="shared" si="1979"/>
        <v>0</v>
      </c>
      <c r="N1102" s="211">
        <f t="shared" si="1979"/>
        <v>0</v>
      </c>
      <c r="O1102" s="211">
        <f t="shared" si="1979"/>
        <v>0</v>
      </c>
      <c r="P1102" s="211">
        <f t="shared" si="1928"/>
        <v>9600</v>
      </c>
      <c r="Q1102" s="211">
        <f t="shared" si="1929"/>
        <v>6400</v>
      </c>
      <c r="R1102" s="211">
        <f t="shared" si="1930"/>
        <v>6800</v>
      </c>
      <c r="S1102" s="211">
        <f t="shared" si="1977"/>
        <v>0</v>
      </c>
      <c r="T1102" s="211">
        <f t="shared" si="1977"/>
        <v>0</v>
      </c>
      <c r="U1102" s="211">
        <f t="shared" si="1977"/>
        <v>0</v>
      </c>
      <c r="V1102" s="211">
        <f t="shared" si="1955"/>
        <v>9600</v>
      </c>
      <c r="W1102" s="211">
        <f t="shared" si="1956"/>
        <v>6400</v>
      </c>
      <c r="X1102" s="211">
        <f t="shared" si="1957"/>
        <v>6800</v>
      </c>
      <c r="Y1102" s="211">
        <f t="shared" si="1978"/>
        <v>0</v>
      </c>
      <c r="Z1102" s="211">
        <f t="shared" si="1978"/>
        <v>0</v>
      </c>
      <c r="AA1102" s="211">
        <f t="shared" si="1978"/>
        <v>0</v>
      </c>
      <c r="AB1102" s="211">
        <f t="shared" si="1965"/>
        <v>9600</v>
      </c>
      <c r="AC1102" s="211">
        <f t="shared" si="1949"/>
        <v>6400</v>
      </c>
      <c r="AD1102" s="211">
        <f t="shared" si="1950"/>
        <v>6800</v>
      </c>
    </row>
    <row r="1103" spans="1:30" s="202" customFormat="1" hidden="1">
      <c r="A1103" s="208" t="s">
        <v>110</v>
      </c>
      <c r="B1103" s="216" t="s">
        <v>303</v>
      </c>
      <c r="C1103" s="252" t="s">
        <v>48</v>
      </c>
      <c r="D1103" s="252" t="s">
        <v>20</v>
      </c>
      <c r="E1103" s="252" t="s">
        <v>19</v>
      </c>
      <c r="F1103" s="252" t="s">
        <v>126</v>
      </c>
      <c r="G1103" s="252" t="s">
        <v>140</v>
      </c>
      <c r="H1103" s="252" t="s">
        <v>170</v>
      </c>
      <c r="I1103" s="253" t="s">
        <v>108</v>
      </c>
      <c r="J1103" s="211">
        <f t="shared" si="1980"/>
        <v>9600</v>
      </c>
      <c r="K1103" s="211">
        <f t="shared" si="1979"/>
        <v>6400</v>
      </c>
      <c r="L1103" s="211">
        <f t="shared" si="1979"/>
        <v>6800</v>
      </c>
      <c r="M1103" s="211">
        <f t="shared" si="1979"/>
        <v>0</v>
      </c>
      <c r="N1103" s="211">
        <f t="shared" si="1979"/>
        <v>0</v>
      </c>
      <c r="O1103" s="211">
        <f t="shared" si="1979"/>
        <v>0</v>
      </c>
      <c r="P1103" s="211">
        <f t="shared" si="1928"/>
        <v>9600</v>
      </c>
      <c r="Q1103" s="211">
        <f t="shared" si="1929"/>
        <v>6400</v>
      </c>
      <c r="R1103" s="211">
        <f t="shared" si="1930"/>
        <v>6800</v>
      </c>
      <c r="S1103" s="211">
        <f t="shared" si="1977"/>
        <v>0</v>
      </c>
      <c r="T1103" s="211">
        <f t="shared" si="1977"/>
        <v>0</v>
      </c>
      <c r="U1103" s="211">
        <f t="shared" si="1977"/>
        <v>0</v>
      </c>
      <c r="V1103" s="211">
        <f t="shared" si="1955"/>
        <v>9600</v>
      </c>
      <c r="W1103" s="211">
        <f t="shared" si="1956"/>
        <v>6400</v>
      </c>
      <c r="X1103" s="211">
        <f t="shared" si="1957"/>
        <v>6800</v>
      </c>
      <c r="Y1103" s="211">
        <f t="shared" si="1978"/>
        <v>0</v>
      </c>
      <c r="Z1103" s="211">
        <f t="shared" si="1978"/>
        <v>0</v>
      </c>
      <c r="AA1103" s="211">
        <f t="shared" si="1978"/>
        <v>0</v>
      </c>
      <c r="AB1103" s="211">
        <f t="shared" si="1965"/>
        <v>9600</v>
      </c>
      <c r="AC1103" s="211">
        <f t="shared" si="1949"/>
        <v>6400</v>
      </c>
      <c r="AD1103" s="211">
        <f t="shared" si="1950"/>
        <v>6800</v>
      </c>
    </row>
    <row r="1104" spans="1:30" s="202" customFormat="1" hidden="1">
      <c r="A1104" s="208" t="s">
        <v>107</v>
      </c>
      <c r="B1104" s="216" t="s">
        <v>303</v>
      </c>
      <c r="C1104" s="252" t="s">
        <v>48</v>
      </c>
      <c r="D1104" s="252" t="s">
        <v>20</v>
      </c>
      <c r="E1104" s="252" t="s">
        <v>19</v>
      </c>
      <c r="F1104" s="252" t="s">
        <v>126</v>
      </c>
      <c r="G1104" s="252" t="s">
        <v>140</v>
      </c>
      <c r="H1104" s="200" t="s">
        <v>170</v>
      </c>
      <c r="I1104" s="253" t="s">
        <v>109</v>
      </c>
      <c r="J1104" s="211">
        <v>9600</v>
      </c>
      <c r="K1104" s="211">
        <v>6400</v>
      </c>
      <c r="L1104" s="211">
        <v>6800</v>
      </c>
      <c r="M1104" s="211"/>
      <c r="N1104" s="211"/>
      <c r="O1104" s="211"/>
      <c r="P1104" s="211">
        <f t="shared" si="1928"/>
        <v>9600</v>
      </c>
      <c r="Q1104" s="211">
        <f t="shared" si="1929"/>
        <v>6400</v>
      </c>
      <c r="R1104" s="211">
        <f t="shared" si="1930"/>
        <v>6800</v>
      </c>
      <c r="S1104" s="211"/>
      <c r="T1104" s="211"/>
      <c r="U1104" s="211"/>
      <c r="V1104" s="211">
        <f t="shared" si="1955"/>
        <v>9600</v>
      </c>
      <c r="W1104" s="211">
        <f t="shared" si="1956"/>
        <v>6400</v>
      </c>
      <c r="X1104" s="211">
        <f t="shared" si="1957"/>
        <v>6800</v>
      </c>
      <c r="Y1104" s="211"/>
      <c r="Z1104" s="211"/>
      <c r="AA1104" s="211"/>
      <c r="AB1104" s="211">
        <f t="shared" si="1965"/>
        <v>9600</v>
      </c>
      <c r="AC1104" s="211">
        <f t="shared" si="1949"/>
        <v>6400</v>
      </c>
      <c r="AD1104" s="211">
        <f t="shared" si="1950"/>
        <v>6800</v>
      </c>
    </row>
    <row r="1105" spans="1:30" s="195" customFormat="1" ht="15.6" hidden="1">
      <c r="A1105" s="194" t="s">
        <v>316</v>
      </c>
      <c r="J1105" s="196">
        <f>J1106+J1119+J1127+J1133+J1139</f>
        <v>14758561.560000001</v>
      </c>
      <c r="K1105" s="196">
        <f>K1106+K1119+K1127+K1133+K1139</f>
        <v>14805280.379999999</v>
      </c>
      <c r="L1105" s="196">
        <f>L1106+L1119+L1127+L1133+L1139</f>
        <v>15027728.289999999</v>
      </c>
      <c r="M1105" s="196">
        <f t="shared" ref="M1105:O1105" si="1981">M1106+M1119+M1127+M1133+M1139</f>
        <v>2320.4</v>
      </c>
      <c r="N1105" s="196">
        <f t="shared" si="1981"/>
        <v>0</v>
      </c>
      <c r="O1105" s="196">
        <f t="shared" si="1981"/>
        <v>0</v>
      </c>
      <c r="P1105" s="196">
        <f t="shared" si="1928"/>
        <v>14760881.960000001</v>
      </c>
      <c r="Q1105" s="196">
        <f t="shared" si="1929"/>
        <v>14805280.379999999</v>
      </c>
      <c r="R1105" s="196">
        <f t="shared" si="1930"/>
        <v>15027728.289999999</v>
      </c>
      <c r="S1105" s="196">
        <f t="shared" ref="S1105:U1105" si="1982">S1106+S1119+S1127+S1133+S1139</f>
        <v>6973995</v>
      </c>
      <c r="T1105" s="196">
        <f t="shared" si="1982"/>
        <v>0</v>
      </c>
      <c r="U1105" s="196">
        <f t="shared" si="1982"/>
        <v>0</v>
      </c>
      <c r="V1105" s="196">
        <f t="shared" si="1955"/>
        <v>21734876.960000001</v>
      </c>
      <c r="W1105" s="196">
        <f t="shared" si="1956"/>
        <v>14805280.379999999</v>
      </c>
      <c r="X1105" s="196">
        <f t="shared" si="1957"/>
        <v>15027728.289999999</v>
      </c>
      <c r="Y1105" s="196">
        <f t="shared" ref="Y1105:AA1105" si="1983">Y1106+Y1119+Y1127+Y1133+Y1139</f>
        <v>1020000</v>
      </c>
      <c r="Z1105" s="196">
        <f t="shared" si="1983"/>
        <v>960882.32</v>
      </c>
      <c r="AA1105" s="196">
        <f t="shared" si="1983"/>
        <v>922578.42</v>
      </c>
      <c r="AB1105" s="196">
        <f t="shared" si="1965"/>
        <v>22754876.960000001</v>
      </c>
      <c r="AC1105" s="196">
        <f t="shared" si="1949"/>
        <v>15766162.699999999</v>
      </c>
      <c r="AD1105" s="196">
        <f t="shared" si="1950"/>
        <v>15950306.709999999</v>
      </c>
    </row>
    <row r="1106" spans="1:30" s="202" customFormat="1" ht="15.6" hidden="1">
      <c r="A1106" s="198" t="s">
        <v>32</v>
      </c>
      <c r="B1106" s="199" t="s">
        <v>303</v>
      </c>
      <c r="C1106" s="199" t="s">
        <v>20</v>
      </c>
      <c r="D1106" s="200"/>
      <c r="E1106" s="200"/>
      <c r="F1106" s="200"/>
      <c r="G1106" s="200"/>
      <c r="H1106" s="200"/>
      <c r="I1106" s="200"/>
      <c r="J1106" s="201">
        <f>J1107</f>
        <v>10644670</v>
      </c>
      <c r="K1106" s="201">
        <f t="shared" ref="K1106:O1107" si="1984">K1107</f>
        <v>10763295.58</v>
      </c>
      <c r="L1106" s="201">
        <f t="shared" si="1984"/>
        <v>10883184.1</v>
      </c>
      <c r="M1106" s="201">
        <f t="shared" si="1984"/>
        <v>0</v>
      </c>
      <c r="N1106" s="201">
        <f t="shared" si="1984"/>
        <v>0</v>
      </c>
      <c r="O1106" s="201">
        <f t="shared" si="1984"/>
        <v>0</v>
      </c>
      <c r="P1106" s="201">
        <f t="shared" si="1928"/>
        <v>10644670</v>
      </c>
      <c r="Q1106" s="201">
        <f t="shared" si="1929"/>
        <v>10763295.58</v>
      </c>
      <c r="R1106" s="201">
        <f t="shared" si="1930"/>
        <v>10883184.1</v>
      </c>
      <c r="S1106" s="201">
        <f t="shared" ref="S1106:U1107" si="1985">S1107</f>
        <v>0</v>
      </c>
      <c r="T1106" s="201">
        <f t="shared" si="1985"/>
        <v>0</v>
      </c>
      <c r="U1106" s="201">
        <f t="shared" si="1985"/>
        <v>0</v>
      </c>
      <c r="V1106" s="201">
        <f t="shared" si="1955"/>
        <v>10644670</v>
      </c>
      <c r="W1106" s="201">
        <f t="shared" si="1956"/>
        <v>10763295.58</v>
      </c>
      <c r="X1106" s="201">
        <f t="shared" si="1957"/>
        <v>10883184.1</v>
      </c>
      <c r="Y1106" s="201">
        <f t="shared" ref="Y1106:AA1107" si="1986">Y1107</f>
        <v>0</v>
      </c>
      <c r="Z1106" s="201">
        <f t="shared" si="1986"/>
        <v>0</v>
      </c>
      <c r="AA1106" s="201">
        <f t="shared" si="1986"/>
        <v>0</v>
      </c>
      <c r="AB1106" s="201">
        <f t="shared" si="1965"/>
        <v>10644670</v>
      </c>
      <c r="AC1106" s="201">
        <f t="shared" si="1949"/>
        <v>10763295.58</v>
      </c>
      <c r="AD1106" s="201">
        <f t="shared" si="1950"/>
        <v>10883184.1</v>
      </c>
    </row>
    <row r="1107" spans="1:30" s="202" customFormat="1" ht="39.6" hidden="1">
      <c r="A1107" s="203" t="s">
        <v>0</v>
      </c>
      <c r="B1107" s="204" t="s">
        <v>303</v>
      </c>
      <c r="C1107" s="204" t="s">
        <v>20</v>
      </c>
      <c r="D1107" s="204" t="s">
        <v>16</v>
      </c>
      <c r="E1107" s="204"/>
      <c r="F1107" s="204"/>
      <c r="G1107" s="204"/>
      <c r="H1107" s="200"/>
      <c r="I1107" s="210"/>
      <c r="J1107" s="207">
        <f>J1108</f>
        <v>10644670</v>
      </c>
      <c r="K1107" s="207">
        <f t="shared" si="1984"/>
        <v>10763295.58</v>
      </c>
      <c r="L1107" s="207">
        <f t="shared" si="1984"/>
        <v>10883184.1</v>
      </c>
      <c r="M1107" s="207">
        <f t="shared" si="1984"/>
        <v>0</v>
      </c>
      <c r="N1107" s="207">
        <f t="shared" si="1984"/>
        <v>0</v>
      </c>
      <c r="O1107" s="207">
        <f t="shared" si="1984"/>
        <v>0</v>
      </c>
      <c r="P1107" s="207">
        <f t="shared" si="1928"/>
        <v>10644670</v>
      </c>
      <c r="Q1107" s="207">
        <f t="shared" si="1929"/>
        <v>10763295.58</v>
      </c>
      <c r="R1107" s="207">
        <f t="shared" si="1930"/>
        <v>10883184.1</v>
      </c>
      <c r="S1107" s="207">
        <f t="shared" si="1985"/>
        <v>0</v>
      </c>
      <c r="T1107" s="207">
        <f t="shared" si="1985"/>
        <v>0</v>
      </c>
      <c r="U1107" s="207">
        <f t="shared" si="1985"/>
        <v>0</v>
      </c>
      <c r="V1107" s="207">
        <f t="shared" si="1955"/>
        <v>10644670</v>
      </c>
      <c r="W1107" s="207">
        <f t="shared" si="1956"/>
        <v>10763295.58</v>
      </c>
      <c r="X1107" s="207">
        <f t="shared" si="1957"/>
        <v>10883184.1</v>
      </c>
      <c r="Y1107" s="207">
        <f t="shared" si="1986"/>
        <v>0</v>
      </c>
      <c r="Z1107" s="207">
        <f t="shared" si="1986"/>
        <v>0</v>
      </c>
      <c r="AA1107" s="207">
        <f t="shared" si="1986"/>
        <v>0</v>
      </c>
      <c r="AB1107" s="207">
        <f t="shared" si="1965"/>
        <v>10644670</v>
      </c>
      <c r="AC1107" s="207">
        <f t="shared" si="1949"/>
        <v>10763295.58</v>
      </c>
      <c r="AD1107" s="207">
        <f t="shared" si="1950"/>
        <v>10883184.1</v>
      </c>
    </row>
    <row r="1108" spans="1:30" s="202" customFormat="1" hidden="1">
      <c r="A1108" s="208" t="s">
        <v>81</v>
      </c>
      <c r="B1108" s="200" t="s">
        <v>303</v>
      </c>
      <c r="C1108" s="200" t="s">
        <v>20</v>
      </c>
      <c r="D1108" s="200" t="s">
        <v>16</v>
      </c>
      <c r="E1108" s="200" t="s">
        <v>80</v>
      </c>
      <c r="F1108" s="200" t="s">
        <v>68</v>
      </c>
      <c r="G1108" s="200" t="s">
        <v>140</v>
      </c>
      <c r="H1108" s="200" t="s">
        <v>141</v>
      </c>
      <c r="I1108" s="210"/>
      <c r="J1108" s="211">
        <f>J1109+J1116</f>
        <v>10644670</v>
      </c>
      <c r="K1108" s="211">
        <f t="shared" ref="K1108:L1108" si="1987">K1109+K1116</f>
        <v>10763295.58</v>
      </c>
      <c r="L1108" s="211">
        <f t="shared" si="1987"/>
        <v>10883184.1</v>
      </c>
      <c r="M1108" s="211">
        <f t="shared" ref="M1108:O1108" si="1988">M1109+M1116</f>
        <v>0</v>
      </c>
      <c r="N1108" s="211">
        <f t="shared" si="1988"/>
        <v>0</v>
      </c>
      <c r="O1108" s="211">
        <f t="shared" si="1988"/>
        <v>0</v>
      </c>
      <c r="P1108" s="211">
        <f t="shared" si="1928"/>
        <v>10644670</v>
      </c>
      <c r="Q1108" s="211">
        <f t="shared" si="1929"/>
        <v>10763295.58</v>
      </c>
      <c r="R1108" s="211">
        <f t="shared" si="1930"/>
        <v>10883184.1</v>
      </c>
      <c r="S1108" s="211">
        <f t="shared" ref="S1108:U1108" si="1989">S1109+S1116</f>
        <v>0</v>
      </c>
      <c r="T1108" s="211">
        <f t="shared" si="1989"/>
        <v>0</v>
      </c>
      <c r="U1108" s="211">
        <f t="shared" si="1989"/>
        <v>0</v>
      </c>
      <c r="V1108" s="211">
        <f t="shared" si="1955"/>
        <v>10644670</v>
      </c>
      <c r="W1108" s="211">
        <f t="shared" si="1956"/>
        <v>10763295.58</v>
      </c>
      <c r="X1108" s="211">
        <f t="shared" si="1957"/>
        <v>10883184.1</v>
      </c>
      <c r="Y1108" s="211">
        <f t="shared" ref="Y1108:AA1108" si="1990">Y1109+Y1116</f>
        <v>0</v>
      </c>
      <c r="Z1108" s="211">
        <f t="shared" si="1990"/>
        <v>0</v>
      </c>
      <c r="AA1108" s="211">
        <f t="shared" si="1990"/>
        <v>0</v>
      </c>
      <c r="AB1108" s="211">
        <f t="shared" si="1965"/>
        <v>10644670</v>
      </c>
      <c r="AC1108" s="211">
        <f t="shared" si="1949"/>
        <v>10763295.58</v>
      </c>
      <c r="AD1108" s="211">
        <f t="shared" si="1950"/>
        <v>10883184.1</v>
      </c>
    </row>
    <row r="1109" spans="1:30" s="202" customFormat="1" ht="26.4" hidden="1">
      <c r="A1109" s="208" t="s">
        <v>85</v>
      </c>
      <c r="B1109" s="200" t="s">
        <v>303</v>
      </c>
      <c r="C1109" s="200" t="s">
        <v>20</v>
      </c>
      <c r="D1109" s="200" t="s">
        <v>16</v>
      </c>
      <c r="E1109" s="200" t="s">
        <v>80</v>
      </c>
      <c r="F1109" s="200" t="s">
        <v>68</v>
      </c>
      <c r="G1109" s="200" t="s">
        <v>140</v>
      </c>
      <c r="H1109" s="200" t="s">
        <v>149</v>
      </c>
      <c r="I1109" s="210"/>
      <c r="J1109" s="211">
        <f>J1110+J1112+J1114</f>
        <v>10629670</v>
      </c>
      <c r="K1109" s="211">
        <f t="shared" ref="K1109:L1109" si="1991">K1110+K1112+K1114</f>
        <v>10748295.58</v>
      </c>
      <c r="L1109" s="211">
        <f t="shared" si="1991"/>
        <v>10868184.1</v>
      </c>
      <c r="M1109" s="211">
        <f t="shared" ref="M1109:O1109" si="1992">M1110+M1112+M1114</f>
        <v>0</v>
      </c>
      <c r="N1109" s="211">
        <f t="shared" si="1992"/>
        <v>0</v>
      </c>
      <c r="O1109" s="211">
        <f t="shared" si="1992"/>
        <v>0</v>
      </c>
      <c r="P1109" s="211">
        <f t="shared" si="1928"/>
        <v>10629670</v>
      </c>
      <c r="Q1109" s="211">
        <f t="shared" si="1929"/>
        <v>10748295.58</v>
      </c>
      <c r="R1109" s="211">
        <f t="shared" si="1930"/>
        <v>10868184.1</v>
      </c>
      <c r="S1109" s="211">
        <f t="shared" ref="S1109:U1109" si="1993">S1110+S1112+S1114</f>
        <v>0</v>
      </c>
      <c r="T1109" s="211">
        <f t="shared" si="1993"/>
        <v>0</v>
      </c>
      <c r="U1109" s="211">
        <f t="shared" si="1993"/>
        <v>0</v>
      </c>
      <c r="V1109" s="211">
        <f t="shared" si="1955"/>
        <v>10629670</v>
      </c>
      <c r="W1109" s="211">
        <f t="shared" si="1956"/>
        <v>10748295.58</v>
      </c>
      <c r="X1109" s="211">
        <f t="shared" si="1957"/>
        <v>10868184.1</v>
      </c>
      <c r="Y1109" s="211">
        <f t="shared" ref="Y1109:AA1109" si="1994">Y1110+Y1112+Y1114</f>
        <v>0</v>
      </c>
      <c r="Z1109" s="211">
        <f t="shared" si="1994"/>
        <v>0</v>
      </c>
      <c r="AA1109" s="211">
        <f t="shared" si="1994"/>
        <v>0</v>
      </c>
      <c r="AB1109" s="211">
        <f t="shared" si="1965"/>
        <v>10629670</v>
      </c>
      <c r="AC1109" s="211">
        <f t="shared" si="1949"/>
        <v>10748295.58</v>
      </c>
      <c r="AD1109" s="211">
        <f t="shared" si="1950"/>
        <v>10868184.1</v>
      </c>
    </row>
    <row r="1110" spans="1:30" s="202" customFormat="1" ht="39.6" hidden="1">
      <c r="A1110" s="212" t="s">
        <v>94</v>
      </c>
      <c r="B1110" s="200" t="s">
        <v>303</v>
      </c>
      <c r="C1110" s="200" t="s">
        <v>20</v>
      </c>
      <c r="D1110" s="200" t="s">
        <v>16</v>
      </c>
      <c r="E1110" s="200" t="s">
        <v>80</v>
      </c>
      <c r="F1110" s="200" t="s">
        <v>68</v>
      </c>
      <c r="G1110" s="200" t="s">
        <v>140</v>
      </c>
      <c r="H1110" s="200" t="s">
        <v>149</v>
      </c>
      <c r="I1110" s="210" t="s">
        <v>90</v>
      </c>
      <c r="J1110" s="211">
        <f>J1111</f>
        <v>9842000</v>
      </c>
      <c r="K1110" s="211">
        <f t="shared" ref="K1110:O1110" si="1995">K1111</f>
        <v>9939283.5800000001</v>
      </c>
      <c r="L1110" s="211">
        <f t="shared" si="1995"/>
        <v>10036976.42</v>
      </c>
      <c r="M1110" s="211">
        <f t="shared" si="1995"/>
        <v>0</v>
      </c>
      <c r="N1110" s="211">
        <f t="shared" si="1995"/>
        <v>0</v>
      </c>
      <c r="O1110" s="211">
        <f t="shared" si="1995"/>
        <v>0</v>
      </c>
      <c r="P1110" s="211">
        <f t="shared" si="1928"/>
        <v>9842000</v>
      </c>
      <c r="Q1110" s="211">
        <f t="shared" si="1929"/>
        <v>9939283.5800000001</v>
      </c>
      <c r="R1110" s="211">
        <f t="shared" si="1930"/>
        <v>10036976.42</v>
      </c>
      <c r="S1110" s="211">
        <f t="shared" ref="S1110:U1110" si="1996">S1111</f>
        <v>0</v>
      </c>
      <c r="T1110" s="211">
        <f t="shared" si="1996"/>
        <v>0</v>
      </c>
      <c r="U1110" s="211">
        <f t="shared" si="1996"/>
        <v>0</v>
      </c>
      <c r="V1110" s="211">
        <f t="shared" si="1955"/>
        <v>9842000</v>
      </c>
      <c r="W1110" s="211">
        <f t="shared" si="1956"/>
        <v>9939283.5800000001</v>
      </c>
      <c r="X1110" s="211">
        <f t="shared" si="1957"/>
        <v>10036976.42</v>
      </c>
      <c r="Y1110" s="211">
        <f t="shared" ref="Y1110:AA1110" si="1997">Y1111</f>
        <v>0</v>
      </c>
      <c r="Z1110" s="211">
        <f t="shared" si="1997"/>
        <v>0</v>
      </c>
      <c r="AA1110" s="211">
        <f t="shared" si="1997"/>
        <v>0</v>
      </c>
      <c r="AB1110" s="211">
        <f t="shared" si="1965"/>
        <v>9842000</v>
      </c>
      <c r="AC1110" s="211">
        <f t="shared" si="1949"/>
        <v>9939283.5800000001</v>
      </c>
      <c r="AD1110" s="211">
        <f t="shared" si="1950"/>
        <v>10036976.42</v>
      </c>
    </row>
    <row r="1111" spans="1:30" s="202" customFormat="1" hidden="1">
      <c r="A1111" s="212" t="s">
        <v>101</v>
      </c>
      <c r="B1111" s="200" t="s">
        <v>303</v>
      </c>
      <c r="C1111" s="200" t="s">
        <v>20</v>
      </c>
      <c r="D1111" s="200" t="s">
        <v>16</v>
      </c>
      <c r="E1111" s="200" t="s">
        <v>80</v>
      </c>
      <c r="F1111" s="200" t="s">
        <v>68</v>
      </c>
      <c r="G1111" s="200" t="s">
        <v>140</v>
      </c>
      <c r="H1111" s="200" t="s">
        <v>149</v>
      </c>
      <c r="I1111" s="210" t="s">
        <v>100</v>
      </c>
      <c r="J1111" s="211">
        <v>9842000</v>
      </c>
      <c r="K1111" s="211">
        <v>9939283.5800000001</v>
      </c>
      <c r="L1111" s="211">
        <v>10036976.42</v>
      </c>
      <c r="M1111" s="211"/>
      <c r="N1111" s="211"/>
      <c r="O1111" s="211"/>
      <c r="P1111" s="211">
        <f t="shared" si="1928"/>
        <v>9842000</v>
      </c>
      <c r="Q1111" s="211">
        <f t="shared" si="1929"/>
        <v>9939283.5800000001</v>
      </c>
      <c r="R1111" s="211">
        <f t="shared" si="1930"/>
        <v>10036976.42</v>
      </c>
      <c r="S1111" s="211"/>
      <c r="T1111" s="211"/>
      <c r="U1111" s="211"/>
      <c r="V1111" s="211">
        <f t="shared" si="1955"/>
        <v>9842000</v>
      </c>
      <c r="W1111" s="211">
        <f t="shared" si="1956"/>
        <v>9939283.5800000001</v>
      </c>
      <c r="X1111" s="211">
        <f t="shared" si="1957"/>
        <v>10036976.42</v>
      </c>
      <c r="Y1111" s="211"/>
      <c r="Z1111" s="211"/>
      <c r="AA1111" s="211"/>
      <c r="AB1111" s="211">
        <f t="shared" si="1965"/>
        <v>9842000</v>
      </c>
      <c r="AC1111" s="211">
        <f t="shared" si="1949"/>
        <v>9939283.5800000001</v>
      </c>
      <c r="AD1111" s="211">
        <f t="shared" si="1950"/>
        <v>10036976.42</v>
      </c>
    </row>
    <row r="1112" spans="1:30" s="202" customFormat="1" ht="26.4" hidden="1">
      <c r="A1112" s="213" t="s">
        <v>222</v>
      </c>
      <c r="B1112" s="200" t="s">
        <v>303</v>
      </c>
      <c r="C1112" s="200" t="s">
        <v>20</v>
      </c>
      <c r="D1112" s="200" t="s">
        <v>16</v>
      </c>
      <c r="E1112" s="200" t="s">
        <v>80</v>
      </c>
      <c r="F1112" s="200" t="s">
        <v>68</v>
      </c>
      <c r="G1112" s="200" t="s">
        <v>140</v>
      </c>
      <c r="H1112" s="200" t="s">
        <v>149</v>
      </c>
      <c r="I1112" s="210" t="s">
        <v>92</v>
      </c>
      <c r="J1112" s="211">
        <f>J1113</f>
        <v>736550</v>
      </c>
      <c r="K1112" s="211">
        <f t="shared" ref="K1112:O1112" si="1998">K1113</f>
        <v>757892</v>
      </c>
      <c r="L1112" s="211">
        <f t="shared" si="1998"/>
        <v>780087.68</v>
      </c>
      <c r="M1112" s="211">
        <f t="shared" si="1998"/>
        <v>0</v>
      </c>
      <c r="N1112" s="211">
        <f t="shared" si="1998"/>
        <v>0</v>
      </c>
      <c r="O1112" s="211">
        <f t="shared" si="1998"/>
        <v>0</v>
      </c>
      <c r="P1112" s="211">
        <f t="shared" si="1928"/>
        <v>736550</v>
      </c>
      <c r="Q1112" s="211">
        <f t="shared" si="1929"/>
        <v>757892</v>
      </c>
      <c r="R1112" s="211">
        <f t="shared" si="1930"/>
        <v>780087.68</v>
      </c>
      <c r="S1112" s="211">
        <f t="shared" ref="S1112:U1112" si="1999">S1113</f>
        <v>0</v>
      </c>
      <c r="T1112" s="211">
        <f t="shared" si="1999"/>
        <v>0</v>
      </c>
      <c r="U1112" s="211">
        <f t="shared" si="1999"/>
        <v>0</v>
      </c>
      <c r="V1112" s="211">
        <f t="shared" si="1955"/>
        <v>736550</v>
      </c>
      <c r="W1112" s="211">
        <f t="shared" si="1956"/>
        <v>757892</v>
      </c>
      <c r="X1112" s="211">
        <f t="shared" si="1957"/>
        <v>780087.68</v>
      </c>
      <c r="Y1112" s="211">
        <f t="shared" ref="Y1112:AA1112" si="2000">Y1113</f>
        <v>0</v>
      </c>
      <c r="Z1112" s="211">
        <f t="shared" si="2000"/>
        <v>0</v>
      </c>
      <c r="AA1112" s="211">
        <f t="shared" si="2000"/>
        <v>0</v>
      </c>
      <c r="AB1112" s="211">
        <f t="shared" si="1965"/>
        <v>736550</v>
      </c>
      <c r="AC1112" s="211">
        <f t="shared" si="1949"/>
        <v>757892</v>
      </c>
      <c r="AD1112" s="211">
        <f t="shared" si="1950"/>
        <v>780087.68</v>
      </c>
    </row>
    <row r="1113" spans="1:30" s="202" customFormat="1" ht="26.4" hidden="1">
      <c r="A1113" s="212" t="s">
        <v>96</v>
      </c>
      <c r="B1113" s="200" t="s">
        <v>303</v>
      </c>
      <c r="C1113" s="200" t="s">
        <v>20</v>
      </c>
      <c r="D1113" s="200" t="s">
        <v>16</v>
      </c>
      <c r="E1113" s="200" t="s">
        <v>80</v>
      </c>
      <c r="F1113" s="200" t="s">
        <v>68</v>
      </c>
      <c r="G1113" s="200" t="s">
        <v>140</v>
      </c>
      <c r="H1113" s="200" t="s">
        <v>149</v>
      </c>
      <c r="I1113" s="210" t="s">
        <v>93</v>
      </c>
      <c r="J1113" s="211">
        <v>736550</v>
      </c>
      <c r="K1113" s="211">
        <v>757892</v>
      </c>
      <c r="L1113" s="211">
        <v>780087.68</v>
      </c>
      <c r="M1113" s="211"/>
      <c r="N1113" s="211"/>
      <c r="O1113" s="211"/>
      <c r="P1113" s="211">
        <f t="shared" si="1928"/>
        <v>736550</v>
      </c>
      <c r="Q1113" s="211">
        <f t="shared" si="1929"/>
        <v>757892</v>
      </c>
      <c r="R1113" s="211">
        <f t="shared" si="1930"/>
        <v>780087.68</v>
      </c>
      <c r="S1113" s="211"/>
      <c r="T1113" s="211"/>
      <c r="U1113" s="211"/>
      <c r="V1113" s="211">
        <f t="shared" si="1955"/>
        <v>736550</v>
      </c>
      <c r="W1113" s="211">
        <f t="shared" si="1956"/>
        <v>757892</v>
      </c>
      <c r="X1113" s="211">
        <f t="shared" si="1957"/>
        <v>780087.68</v>
      </c>
      <c r="Y1113" s="211"/>
      <c r="Z1113" s="211"/>
      <c r="AA1113" s="211"/>
      <c r="AB1113" s="211">
        <f t="shared" si="1965"/>
        <v>736550</v>
      </c>
      <c r="AC1113" s="211">
        <f t="shared" si="1949"/>
        <v>757892</v>
      </c>
      <c r="AD1113" s="211">
        <f t="shared" si="1950"/>
        <v>780087.68</v>
      </c>
    </row>
    <row r="1114" spans="1:30" s="202" customFormat="1" hidden="1">
      <c r="A1114" s="212" t="s">
        <v>78</v>
      </c>
      <c r="B1114" s="200" t="s">
        <v>303</v>
      </c>
      <c r="C1114" s="200" t="s">
        <v>20</v>
      </c>
      <c r="D1114" s="200" t="s">
        <v>16</v>
      </c>
      <c r="E1114" s="200" t="s">
        <v>80</v>
      </c>
      <c r="F1114" s="200" t="s">
        <v>68</v>
      </c>
      <c r="G1114" s="200" t="s">
        <v>140</v>
      </c>
      <c r="H1114" s="200" t="s">
        <v>149</v>
      </c>
      <c r="I1114" s="210" t="s">
        <v>75</v>
      </c>
      <c r="J1114" s="211">
        <f>J1115</f>
        <v>51120</v>
      </c>
      <c r="K1114" s="211">
        <f t="shared" ref="K1114:O1114" si="2001">K1115</f>
        <v>51120</v>
      </c>
      <c r="L1114" s="211">
        <f t="shared" si="2001"/>
        <v>51120</v>
      </c>
      <c r="M1114" s="211">
        <f t="shared" si="2001"/>
        <v>0</v>
      </c>
      <c r="N1114" s="211">
        <f t="shared" si="2001"/>
        <v>0</v>
      </c>
      <c r="O1114" s="211">
        <f t="shared" si="2001"/>
        <v>0</v>
      </c>
      <c r="P1114" s="211">
        <f t="shared" si="1928"/>
        <v>51120</v>
      </c>
      <c r="Q1114" s="211">
        <f t="shared" si="1929"/>
        <v>51120</v>
      </c>
      <c r="R1114" s="211">
        <f t="shared" si="1930"/>
        <v>51120</v>
      </c>
      <c r="S1114" s="211">
        <f t="shared" ref="S1114:U1114" si="2002">S1115</f>
        <v>0</v>
      </c>
      <c r="T1114" s="211">
        <f t="shared" si="2002"/>
        <v>0</v>
      </c>
      <c r="U1114" s="211">
        <f t="shared" si="2002"/>
        <v>0</v>
      </c>
      <c r="V1114" s="211">
        <f t="shared" si="1955"/>
        <v>51120</v>
      </c>
      <c r="W1114" s="211">
        <f t="shared" si="1956"/>
        <v>51120</v>
      </c>
      <c r="X1114" s="211">
        <f t="shared" si="1957"/>
        <v>51120</v>
      </c>
      <c r="Y1114" s="211">
        <f t="shared" ref="Y1114:AA1114" si="2003">Y1115</f>
        <v>0</v>
      </c>
      <c r="Z1114" s="211">
        <f t="shared" si="2003"/>
        <v>0</v>
      </c>
      <c r="AA1114" s="211">
        <f t="shared" si="2003"/>
        <v>0</v>
      </c>
      <c r="AB1114" s="211">
        <f t="shared" si="1965"/>
        <v>51120</v>
      </c>
      <c r="AC1114" s="211">
        <f t="shared" si="1949"/>
        <v>51120</v>
      </c>
      <c r="AD1114" s="211">
        <f t="shared" si="1950"/>
        <v>51120</v>
      </c>
    </row>
    <row r="1115" spans="1:30" s="202" customFormat="1" hidden="1">
      <c r="A1115" s="214" t="s">
        <v>118</v>
      </c>
      <c r="B1115" s="200" t="s">
        <v>303</v>
      </c>
      <c r="C1115" s="200" t="s">
        <v>20</v>
      </c>
      <c r="D1115" s="200" t="s">
        <v>16</v>
      </c>
      <c r="E1115" s="200" t="s">
        <v>80</v>
      </c>
      <c r="F1115" s="200" t="s">
        <v>68</v>
      </c>
      <c r="G1115" s="200" t="s">
        <v>140</v>
      </c>
      <c r="H1115" s="200" t="s">
        <v>149</v>
      </c>
      <c r="I1115" s="210" t="s">
        <v>117</v>
      </c>
      <c r="J1115" s="211">
        <v>51120</v>
      </c>
      <c r="K1115" s="211">
        <v>51120</v>
      </c>
      <c r="L1115" s="211">
        <v>51120</v>
      </c>
      <c r="M1115" s="211"/>
      <c r="N1115" s="211"/>
      <c r="O1115" s="211"/>
      <c r="P1115" s="211">
        <f t="shared" si="1928"/>
        <v>51120</v>
      </c>
      <c r="Q1115" s="211">
        <f t="shared" si="1929"/>
        <v>51120</v>
      </c>
      <c r="R1115" s="211">
        <f t="shared" si="1930"/>
        <v>51120</v>
      </c>
      <c r="S1115" s="211"/>
      <c r="T1115" s="211"/>
      <c r="U1115" s="211"/>
      <c r="V1115" s="211">
        <f t="shared" si="1955"/>
        <v>51120</v>
      </c>
      <c r="W1115" s="211">
        <f t="shared" si="1956"/>
        <v>51120</v>
      </c>
      <c r="X1115" s="211">
        <f t="shared" si="1957"/>
        <v>51120</v>
      </c>
      <c r="Y1115" s="211"/>
      <c r="Z1115" s="211"/>
      <c r="AA1115" s="211"/>
      <c r="AB1115" s="211">
        <f t="shared" si="1965"/>
        <v>51120</v>
      </c>
      <c r="AC1115" s="211">
        <f t="shared" si="1949"/>
        <v>51120</v>
      </c>
      <c r="AD1115" s="211">
        <f t="shared" si="1950"/>
        <v>51120</v>
      </c>
    </row>
    <row r="1116" spans="1:30" s="202" customFormat="1" hidden="1">
      <c r="A1116" s="212" t="s">
        <v>88</v>
      </c>
      <c r="B1116" s="200" t="s">
        <v>303</v>
      </c>
      <c r="C1116" s="200" t="s">
        <v>20</v>
      </c>
      <c r="D1116" s="200" t="s">
        <v>16</v>
      </c>
      <c r="E1116" s="200" t="s">
        <v>80</v>
      </c>
      <c r="F1116" s="200" t="s">
        <v>68</v>
      </c>
      <c r="G1116" s="200" t="s">
        <v>140</v>
      </c>
      <c r="H1116" s="200" t="s">
        <v>161</v>
      </c>
      <c r="I1116" s="210"/>
      <c r="J1116" s="211">
        <f>J1117</f>
        <v>15000</v>
      </c>
      <c r="K1116" s="211">
        <f t="shared" ref="K1116:O1117" si="2004">K1117</f>
        <v>15000</v>
      </c>
      <c r="L1116" s="211">
        <f t="shared" si="2004"/>
        <v>15000</v>
      </c>
      <c r="M1116" s="211">
        <f t="shared" si="2004"/>
        <v>0</v>
      </c>
      <c r="N1116" s="211">
        <f t="shared" si="2004"/>
        <v>0</v>
      </c>
      <c r="O1116" s="211">
        <f t="shared" si="2004"/>
        <v>0</v>
      </c>
      <c r="P1116" s="211">
        <f t="shared" si="1928"/>
        <v>15000</v>
      </c>
      <c r="Q1116" s="211">
        <f t="shared" si="1929"/>
        <v>15000</v>
      </c>
      <c r="R1116" s="211">
        <f t="shared" si="1930"/>
        <v>15000</v>
      </c>
      <c r="S1116" s="211">
        <f t="shared" ref="S1116:U1117" si="2005">S1117</f>
        <v>0</v>
      </c>
      <c r="T1116" s="211">
        <f t="shared" si="2005"/>
        <v>0</v>
      </c>
      <c r="U1116" s="211">
        <f t="shared" si="2005"/>
        <v>0</v>
      </c>
      <c r="V1116" s="211">
        <f t="shared" ref="V1116:V1147" si="2006">P1116+S1116</f>
        <v>15000</v>
      </c>
      <c r="W1116" s="211">
        <f t="shared" ref="W1116:W1147" si="2007">Q1116+T1116</f>
        <v>15000</v>
      </c>
      <c r="X1116" s="211">
        <f t="shared" ref="X1116:X1147" si="2008">R1116+U1116</f>
        <v>15000</v>
      </c>
      <c r="Y1116" s="211">
        <f t="shared" ref="Y1116:AA1117" si="2009">Y1117</f>
        <v>0</v>
      </c>
      <c r="Z1116" s="211">
        <f t="shared" si="2009"/>
        <v>0</v>
      </c>
      <c r="AA1116" s="211">
        <f t="shared" si="2009"/>
        <v>0</v>
      </c>
      <c r="AB1116" s="211">
        <f t="shared" si="1965"/>
        <v>15000</v>
      </c>
      <c r="AC1116" s="211">
        <f t="shared" si="1949"/>
        <v>15000</v>
      </c>
      <c r="AD1116" s="211">
        <f t="shared" si="1950"/>
        <v>15000</v>
      </c>
    </row>
    <row r="1117" spans="1:30" s="202" customFormat="1" ht="26.4" hidden="1">
      <c r="A1117" s="213" t="s">
        <v>222</v>
      </c>
      <c r="B1117" s="200" t="s">
        <v>303</v>
      </c>
      <c r="C1117" s="200" t="s">
        <v>20</v>
      </c>
      <c r="D1117" s="200" t="s">
        <v>16</v>
      </c>
      <c r="E1117" s="200" t="s">
        <v>80</v>
      </c>
      <c r="F1117" s="200" t="s">
        <v>68</v>
      </c>
      <c r="G1117" s="200" t="s">
        <v>140</v>
      </c>
      <c r="H1117" s="200" t="s">
        <v>161</v>
      </c>
      <c r="I1117" s="210" t="s">
        <v>92</v>
      </c>
      <c r="J1117" s="211">
        <f>J1118</f>
        <v>15000</v>
      </c>
      <c r="K1117" s="211">
        <f t="shared" si="2004"/>
        <v>15000</v>
      </c>
      <c r="L1117" s="211">
        <f t="shared" si="2004"/>
        <v>15000</v>
      </c>
      <c r="M1117" s="211">
        <f t="shared" si="2004"/>
        <v>0</v>
      </c>
      <c r="N1117" s="211">
        <f t="shared" si="2004"/>
        <v>0</v>
      </c>
      <c r="O1117" s="211">
        <f t="shared" si="2004"/>
        <v>0</v>
      </c>
      <c r="P1117" s="211">
        <f t="shared" si="1928"/>
        <v>15000</v>
      </c>
      <c r="Q1117" s="211">
        <f t="shared" si="1929"/>
        <v>15000</v>
      </c>
      <c r="R1117" s="211">
        <f t="shared" si="1930"/>
        <v>15000</v>
      </c>
      <c r="S1117" s="211">
        <f t="shared" si="2005"/>
        <v>0</v>
      </c>
      <c r="T1117" s="211">
        <f t="shared" si="2005"/>
        <v>0</v>
      </c>
      <c r="U1117" s="211">
        <f t="shared" si="2005"/>
        <v>0</v>
      </c>
      <c r="V1117" s="211">
        <f t="shared" si="2006"/>
        <v>15000</v>
      </c>
      <c r="W1117" s="211">
        <f t="shared" si="2007"/>
        <v>15000</v>
      </c>
      <c r="X1117" s="211">
        <f t="shared" si="2008"/>
        <v>15000</v>
      </c>
      <c r="Y1117" s="211">
        <f t="shared" si="2009"/>
        <v>0</v>
      </c>
      <c r="Z1117" s="211">
        <f t="shared" si="2009"/>
        <v>0</v>
      </c>
      <c r="AA1117" s="211">
        <f t="shared" si="2009"/>
        <v>0</v>
      </c>
      <c r="AB1117" s="211">
        <f t="shared" si="1965"/>
        <v>15000</v>
      </c>
      <c r="AC1117" s="211">
        <f t="shared" si="1949"/>
        <v>15000</v>
      </c>
      <c r="AD1117" s="211">
        <f t="shared" si="1950"/>
        <v>15000</v>
      </c>
    </row>
    <row r="1118" spans="1:30" s="202" customFormat="1" ht="26.4" hidden="1">
      <c r="A1118" s="212" t="s">
        <v>96</v>
      </c>
      <c r="B1118" s="200" t="s">
        <v>303</v>
      </c>
      <c r="C1118" s="200" t="s">
        <v>20</v>
      </c>
      <c r="D1118" s="200" t="s">
        <v>16</v>
      </c>
      <c r="E1118" s="200" t="s">
        <v>80</v>
      </c>
      <c r="F1118" s="200" t="s">
        <v>68</v>
      </c>
      <c r="G1118" s="200" t="s">
        <v>140</v>
      </c>
      <c r="H1118" s="200" t="s">
        <v>161</v>
      </c>
      <c r="I1118" s="210" t="s">
        <v>93</v>
      </c>
      <c r="J1118" s="211">
        <v>15000</v>
      </c>
      <c r="K1118" s="211">
        <v>15000</v>
      </c>
      <c r="L1118" s="211">
        <v>15000</v>
      </c>
      <c r="M1118" s="211"/>
      <c r="N1118" s="211"/>
      <c r="O1118" s="211"/>
      <c r="P1118" s="211">
        <f t="shared" si="1928"/>
        <v>15000</v>
      </c>
      <c r="Q1118" s="211">
        <f t="shared" si="1929"/>
        <v>15000</v>
      </c>
      <c r="R1118" s="211">
        <f t="shared" si="1930"/>
        <v>15000</v>
      </c>
      <c r="S1118" s="211"/>
      <c r="T1118" s="211"/>
      <c r="U1118" s="211"/>
      <c r="V1118" s="211">
        <f t="shared" si="2006"/>
        <v>15000</v>
      </c>
      <c r="W1118" s="211">
        <f t="shared" si="2007"/>
        <v>15000</v>
      </c>
      <c r="X1118" s="211">
        <f t="shared" si="2008"/>
        <v>15000</v>
      </c>
      <c r="Y1118" s="211"/>
      <c r="Z1118" s="211"/>
      <c r="AA1118" s="211"/>
      <c r="AB1118" s="211">
        <f t="shared" si="1965"/>
        <v>15000</v>
      </c>
      <c r="AC1118" s="211">
        <f t="shared" si="1949"/>
        <v>15000</v>
      </c>
      <c r="AD1118" s="211">
        <f t="shared" si="1950"/>
        <v>15000</v>
      </c>
    </row>
    <row r="1119" spans="1:30" s="202" customFormat="1" ht="15.6" hidden="1">
      <c r="A1119" s="221" t="s">
        <v>53</v>
      </c>
      <c r="B1119" s="199" t="s">
        <v>303</v>
      </c>
      <c r="C1119" s="199" t="s">
        <v>17</v>
      </c>
      <c r="D1119" s="200"/>
      <c r="E1119" s="200"/>
      <c r="F1119" s="200"/>
      <c r="G1119" s="200"/>
      <c r="H1119" s="200"/>
      <c r="I1119" s="210"/>
      <c r="J1119" s="201">
        <f>J1120</f>
        <v>170521.56</v>
      </c>
      <c r="K1119" s="201">
        <f t="shared" ref="K1119:O1121" si="2010">K1120</f>
        <v>0</v>
      </c>
      <c r="L1119" s="201">
        <f t="shared" si="2010"/>
        <v>0</v>
      </c>
      <c r="M1119" s="201">
        <f t="shared" si="2010"/>
        <v>2320.4</v>
      </c>
      <c r="N1119" s="201">
        <f t="shared" si="2010"/>
        <v>0</v>
      </c>
      <c r="O1119" s="201">
        <f t="shared" si="2010"/>
        <v>0</v>
      </c>
      <c r="P1119" s="201">
        <f t="shared" si="1928"/>
        <v>172841.96</v>
      </c>
      <c r="Q1119" s="201">
        <f t="shared" si="1929"/>
        <v>0</v>
      </c>
      <c r="R1119" s="201">
        <f t="shared" si="1930"/>
        <v>0</v>
      </c>
      <c r="S1119" s="201">
        <f t="shared" ref="S1119:U1121" si="2011">S1120</f>
        <v>0</v>
      </c>
      <c r="T1119" s="201">
        <f t="shared" si="2011"/>
        <v>0</v>
      </c>
      <c r="U1119" s="201">
        <f t="shared" si="2011"/>
        <v>0</v>
      </c>
      <c r="V1119" s="201">
        <f t="shared" si="2006"/>
        <v>172841.96</v>
      </c>
      <c r="W1119" s="201">
        <f t="shared" si="2007"/>
        <v>0</v>
      </c>
      <c r="X1119" s="201">
        <f t="shared" si="2008"/>
        <v>0</v>
      </c>
      <c r="Y1119" s="201">
        <f t="shared" ref="Y1119:AA1121" si="2012">Y1120</f>
        <v>0</v>
      </c>
      <c r="Z1119" s="201">
        <f t="shared" si="2012"/>
        <v>0</v>
      </c>
      <c r="AA1119" s="201">
        <f t="shared" si="2012"/>
        <v>0</v>
      </c>
      <c r="AB1119" s="201">
        <f t="shared" si="1965"/>
        <v>172841.96</v>
      </c>
      <c r="AC1119" s="201">
        <f t="shared" si="1949"/>
        <v>0</v>
      </c>
      <c r="AD1119" s="201">
        <f t="shared" si="1950"/>
        <v>0</v>
      </c>
    </row>
    <row r="1120" spans="1:30" s="202" customFormat="1" hidden="1">
      <c r="A1120" s="222" t="s">
        <v>54</v>
      </c>
      <c r="B1120" s="205" t="s">
        <v>303</v>
      </c>
      <c r="C1120" s="205" t="s">
        <v>17</v>
      </c>
      <c r="D1120" s="205" t="s">
        <v>13</v>
      </c>
      <c r="E1120" s="205"/>
      <c r="F1120" s="205"/>
      <c r="G1120" s="205"/>
      <c r="H1120" s="205"/>
      <c r="I1120" s="206"/>
      <c r="J1120" s="207">
        <f>J1121</f>
        <v>170521.56</v>
      </c>
      <c r="K1120" s="207">
        <f t="shared" si="2010"/>
        <v>0</v>
      </c>
      <c r="L1120" s="207">
        <f t="shared" si="2010"/>
        <v>0</v>
      </c>
      <c r="M1120" s="207">
        <f t="shared" si="2010"/>
        <v>2320.4</v>
      </c>
      <c r="N1120" s="207">
        <f t="shared" si="2010"/>
        <v>0</v>
      </c>
      <c r="O1120" s="207">
        <f t="shared" si="2010"/>
        <v>0</v>
      </c>
      <c r="P1120" s="207">
        <f t="shared" si="1928"/>
        <v>172841.96</v>
      </c>
      <c r="Q1120" s="207">
        <f t="shared" si="1929"/>
        <v>0</v>
      </c>
      <c r="R1120" s="207">
        <f t="shared" si="1930"/>
        <v>0</v>
      </c>
      <c r="S1120" s="207">
        <f t="shared" si="2011"/>
        <v>0</v>
      </c>
      <c r="T1120" s="207">
        <f t="shared" si="2011"/>
        <v>0</v>
      </c>
      <c r="U1120" s="207">
        <f t="shared" si="2011"/>
        <v>0</v>
      </c>
      <c r="V1120" s="207">
        <f t="shared" si="2006"/>
        <v>172841.96</v>
      </c>
      <c r="W1120" s="207">
        <f t="shared" si="2007"/>
        <v>0</v>
      </c>
      <c r="X1120" s="207">
        <f t="shared" si="2008"/>
        <v>0</v>
      </c>
      <c r="Y1120" s="207">
        <f t="shared" si="2012"/>
        <v>0</v>
      </c>
      <c r="Z1120" s="207">
        <f t="shared" si="2012"/>
        <v>0</v>
      </c>
      <c r="AA1120" s="207">
        <f t="shared" si="2012"/>
        <v>0</v>
      </c>
      <c r="AB1120" s="207">
        <f t="shared" si="1965"/>
        <v>172841.96</v>
      </c>
      <c r="AC1120" s="207">
        <f t="shared" si="1949"/>
        <v>0</v>
      </c>
      <c r="AD1120" s="207">
        <f t="shared" si="1950"/>
        <v>0</v>
      </c>
    </row>
    <row r="1121" spans="1:30" s="202" customFormat="1" hidden="1">
      <c r="A1121" s="208" t="s">
        <v>81</v>
      </c>
      <c r="B1121" s="219" t="s">
        <v>303</v>
      </c>
      <c r="C1121" s="200" t="s">
        <v>17</v>
      </c>
      <c r="D1121" s="200" t="s">
        <v>13</v>
      </c>
      <c r="E1121" s="200" t="s">
        <v>80</v>
      </c>
      <c r="F1121" s="200" t="s">
        <v>68</v>
      </c>
      <c r="G1121" s="200" t="s">
        <v>140</v>
      </c>
      <c r="H1121" s="200" t="s">
        <v>141</v>
      </c>
      <c r="I1121" s="210"/>
      <c r="J1121" s="217">
        <f>J1122</f>
        <v>170521.56</v>
      </c>
      <c r="K1121" s="217">
        <f t="shared" si="2010"/>
        <v>0</v>
      </c>
      <c r="L1121" s="217">
        <f t="shared" si="2010"/>
        <v>0</v>
      </c>
      <c r="M1121" s="217">
        <f t="shared" si="2010"/>
        <v>2320.4</v>
      </c>
      <c r="N1121" s="217">
        <f t="shared" si="2010"/>
        <v>0</v>
      </c>
      <c r="O1121" s="217">
        <f t="shared" si="2010"/>
        <v>0</v>
      </c>
      <c r="P1121" s="217">
        <f t="shared" si="1928"/>
        <v>172841.96</v>
      </c>
      <c r="Q1121" s="217">
        <f t="shared" si="1929"/>
        <v>0</v>
      </c>
      <c r="R1121" s="217">
        <f t="shared" si="1930"/>
        <v>0</v>
      </c>
      <c r="S1121" s="217">
        <f t="shared" si="2011"/>
        <v>0</v>
      </c>
      <c r="T1121" s="217">
        <f t="shared" si="2011"/>
        <v>0</v>
      </c>
      <c r="U1121" s="217">
        <f t="shared" si="2011"/>
        <v>0</v>
      </c>
      <c r="V1121" s="217">
        <f t="shared" si="2006"/>
        <v>172841.96</v>
      </c>
      <c r="W1121" s="217">
        <f t="shared" si="2007"/>
        <v>0</v>
      </c>
      <c r="X1121" s="217">
        <f t="shared" si="2008"/>
        <v>0</v>
      </c>
      <c r="Y1121" s="217">
        <f t="shared" si="2012"/>
        <v>0</v>
      </c>
      <c r="Z1121" s="217">
        <f t="shared" si="2012"/>
        <v>0</v>
      </c>
      <c r="AA1121" s="217">
        <f t="shared" si="2012"/>
        <v>0</v>
      </c>
      <c r="AB1121" s="217">
        <f t="shared" si="1965"/>
        <v>172841.96</v>
      </c>
      <c r="AC1121" s="217">
        <f t="shared" si="1949"/>
        <v>0</v>
      </c>
      <c r="AD1121" s="217">
        <f t="shared" si="1950"/>
        <v>0</v>
      </c>
    </row>
    <row r="1122" spans="1:30" s="202" customFormat="1" ht="26.4" hidden="1">
      <c r="A1122" s="208" t="s">
        <v>240</v>
      </c>
      <c r="B1122" s="219" t="s">
        <v>303</v>
      </c>
      <c r="C1122" s="200" t="s">
        <v>17</v>
      </c>
      <c r="D1122" s="200" t="s">
        <v>13</v>
      </c>
      <c r="E1122" s="200" t="s">
        <v>80</v>
      </c>
      <c r="F1122" s="200" t="s">
        <v>68</v>
      </c>
      <c r="G1122" s="200" t="s">
        <v>140</v>
      </c>
      <c r="H1122" s="200" t="s">
        <v>335</v>
      </c>
      <c r="I1122" s="210"/>
      <c r="J1122" s="217">
        <f>J1123+J1125</f>
        <v>170521.56</v>
      </c>
      <c r="K1122" s="217">
        <f t="shared" ref="K1122:L1122" si="2013">K1123+K1125</f>
        <v>0</v>
      </c>
      <c r="L1122" s="217">
        <f t="shared" si="2013"/>
        <v>0</v>
      </c>
      <c r="M1122" s="217">
        <f t="shared" ref="M1122:O1122" si="2014">M1123+M1125</f>
        <v>2320.4</v>
      </c>
      <c r="N1122" s="217">
        <f t="shared" si="2014"/>
        <v>0</v>
      </c>
      <c r="O1122" s="217">
        <f t="shared" si="2014"/>
        <v>0</v>
      </c>
      <c r="P1122" s="217">
        <f t="shared" si="1928"/>
        <v>172841.96</v>
      </c>
      <c r="Q1122" s="217">
        <f t="shared" si="1929"/>
        <v>0</v>
      </c>
      <c r="R1122" s="217">
        <f t="shared" si="1930"/>
        <v>0</v>
      </c>
      <c r="S1122" s="217">
        <f t="shared" ref="S1122:U1122" si="2015">S1123+S1125</f>
        <v>0</v>
      </c>
      <c r="T1122" s="217">
        <f t="shared" si="2015"/>
        <v>0</v>
      </c>
      <c r="U1122" s="217">
        <f t="shared" si="2015"/>
        <v>0</v>
      </c>
      <c r="V1122" s="217">
        <f t="shared" si="2006"/>
        <v>172841.96</v>
      </c>
      <c r="W1122" s="217">
        <f t="shared" si="2007"/>
        <v>0</v>
      </c>
      <c r="X1122" s="217">
        <f t="shared" si="2008"/>
        <v>0</v>
      </c>
      <c r="Y1122" s="217">
        <f t="shared" ref="Y1122:AA1122" si="2016">Y1123+Y1125</f>
        <v>0</v>
      </c>
      <c r="Z1122" s="217">
        <f t="shared" si="2016"/>
        <v>0</v>
      </c>
      <c r="AA1122" s="217">
        <f t="shared" si="2016"/>
        <v>0</v>
      </c>
      <c r="AB1122" s="217">
        <f t="shared" si="1965"/>
        <v>172841.96</v>
      </c>
      <c r="AC1122" s="217">
        <f t="shared" si="1949"/>
        <v>0</v>
      </c>
      <c r="AD1122" s="217">
        <f t="shared" si="1950"/>
        <v>0</v>
      </c>
    </row>
    <row r="1123" spans="1:30" s="202" customFormat="1" ht="39.6" hidden="1">
      <c r="A1123" s="212" t="s">
        <v>94</v>
      </c>
      <c r="B1123" s="219" t="s">
        <v>303</v>
      </c>
      <c r="C1123" s="200" t="s">
        <v>17</v>
      </c>
      <c r="D1123" s="200" t="s">
        <v>13</v>
      </c>
      <c r="E1123" s="200" t="s">
        <v>80</v>
      </c>
      <c r="F1123" s="200" t="s">
        <v>68</v>
      </c>
      <c r="G1123" s="200" t="s">
        <v>140</v>
      </c>
      <c r="H1123" s="200" t="s">
        <v>335</v>
      </c>
      <c r="I1123" s="210" t="s">
        <v>90</v>
      </c>
      <c r="J1123" s="217">
        <f>J1124</f>
        <v>83635.27</v>
      </c>
      <c r="K1123" s="217">
        <f t="shared" ref="K1123:O1123" si="2017">K1124</f>
        <v>0</v>
      </c>
      <c r="L1123" s="217">
        <f t="shared" si="2017"/>
        <v>0</v>
      </c>
      <c r="M1123" s="217">
        <f t="shared" si="2017"/>
        <v>0</v>
      </c>
      <c r="N1123" s="217">
        <f t="shared" si="2017"/>
        <v>0</v>
      </c>
      <c r="O1123" s="217">
        <f t="shared" si="2017"/>
        <v>0</v>
      </c>
      <c r="P1123" s="217">
        <f t="shared" si="1928"/>
        <v>83635.27</v>
      </c>
      <c r="Q1123" s="217">
        <f t="shared" si="1929"/>
        <v>0</v>
      </c>
      <c r="R1123" s="217">
        <f t="shared" si="1930"/>
        <v>0</v>
      </c>
      <c r="S1123" s="217">
        <f t="shared" ref="S1123:U1123" si="2018">S1124</f>
        <v>0</v>
      </c>
      <c r="T1123" s="217">
        <f t="shared" si="2018"/>
        <v>0</v>
      </c>
      <c r="U1123" s="217">
        <f t="shared" si="2018"/>
        <v>0</v>
      </c>
      <c r="V1123" s="217">
        <f t="shared" si="2006"/>
        <v>83635.27</v>
      </c>
      <c r="W1123" s="217">
        <f t="shared" si="2007"/>
        <v>0</v>
      </c>
      <c r="X1123" s="217">
        <f t="shared" si="2008"/>
        <v>0</v>
      </c>
      <c r="Y1123" s="217">
        <f t="shared" ref="Y1123:AA1123" si="2019">Y1124</f>
        <v>0</v>
      </c>
      <c r="Z1123" s="217">
        <f t="shared" si="2019"/>
        <v>0</v>
      </c>
      <c r="AA1123" s="217">
        <f t="shared" si="2019"/>
        <v>0</v>
      </c>
      <c r="AB1123" s="217">
        <f t="shared" si="1965"/>
        <v>83635.27</v>
      </c>
      <c r="AC1123" s="217">
        <f t="shared" si="1949"/>
        <v>0</v>
      </c>
      <c r="AD1123" s="217">
        <f t="shared" si="1950"/>
        <v>0</v>
      </c>
    </row>
    <row r="1124" spans="1:30" s="202" customFormat="1" hidden="1">
      <c r="A1124" s="212" t="s">
        <v>101</v>
      </c>
      <c r="B1124" s="219" t="s">
        <v>303</v>
      </c>
      <c r="C1124" s="200" t="s">
        <v>17</v>
      </c>
      <c r="D1124" s="200" t="s">
        <v>13</v>
      </c>
      <c r="E1124" s="200" t="s">
        <v>80</v>
      </c>
      <c r="F1124" s="200" t="s">
        <v>68</v>
      </c>
      <c r="G1124" s="200" t="s">
        <v>140</v>
      </c>
      <c r="H1124" s="200" t="s">
        <v>335</v>
      </c>
      <c r="I1124" s="210" t="s">
        <v>100</v>
      </c>
      <c r="J1124" s="217">
        <v>83635.27</v>
      </c>
      <c r="K1124" s="217"/>
      <c r="L1124" s="217"/>
      <c r="M1124" s="217"/>
      <c r="N1124" s="217"/>
      <c r="O1124" s="217"/>
      <c r="P1124" s="217">
        <f t="shared" si="1928"/>
        <v>83635.27</v>
      </c>
      <c r="Q1124" s="217">
        <f t="shared" si="1929"/>
        <v>0</v>
      </c>
      <c r="R1124" s="217">
        <f t="shared" si="1930"/>
        <v>0</v>
      </c>
      <c r="S1124" s="217"/>
      <c r="T1124" s="217"/>
      <c r="U1124" s="217"/>
      <c r="V1124" s="217">
        <f t="shared" si="2006"/>
        <v>83635.27</v>
      </c>
      <c r="W1124" s="217">
        <f t="shared" si="2007"/>
        <v>0</v>
      </c>
      <c r="X1124" s="217">
        <f t="shared" si="2008"/>
        <v>0</v>
      </c>
      <c r="Y1124" s="217"/>
      <c r="Z1124" s="217"/>
      <c r="AA1124" s="217"/>
      <c r="AB1124" s="217">
        <f t="shared" si="1965"/>
        <v>83635.27</v>
      </c>
      <c r="AC1124" s="217">
        <f t="shared" si="1949"/>
        <v>0</v>
      </c>
      <c r="AD1124" s="217">
        <f t="shared" si="1950"/>
        <v>0</v>
      </c>
    </row>
    <row r="1125" spans="1:30" s="202" customFormat="1" ht="26.4" hidden="1">
      <c r="A1125" s="213" t="s">
        <v>222</v>
      </c>
      <c r="B1125" s="219" t="s">
        <v>303</v>
      </c>
      <c r="C1125" s="200" t="s">
        <v>17</v>
      </c>
      <c r="D1125" s="200" t="s">
        <v>13</v>
      </c>
      <c r="E1125" s="200" t="s">
        <v>80</v>
      </c>
      <c r="F1125" s="200" t="s">
        <v>68</v>
      </c>
      <c r="G1125" s="200" t="s">
        <v>140</v>
      </c>
      <c r="H1125" s="200" t="s">
        <v>335</v>
      </c>
      <c r="I1125" s="210" t="s">
        <v>92</v>
      </c>
      <c r="J1125" s="217">
        <f>J1126</f>
        <v>86886.29</v>
      </c>
      <c r="K1125" s="217">
        <f t="shared" ref="K1125:O1125" si="2020">K1126</f>
        <v>0</v>
      </c>
      <c r="L1125" s="217">
        <f t="shared" si="2020"/>
        <v>0</v>
      </c>
      <c r="M1125" s="217">
        <f t="shared" si="2020"/>
        <v>2320.4</v>
      </c>
      <c r="N1125" s="217">
        <f t="shared" si="2020"/>
        <v>0</v>
      </c>
      <c r="O1125" s="217">
        <f t="shared" si="2020"/>
        <v>0</v>
      </c>
      <c r="P1125" s="217">
        <f t="shared" si="1928"/>
        <v>89206.689999999988</v>
      </c>
      <c r="Q1125" s="217">
        <f t="shared" si="1929"/>
        <v>0</v>
      </c>
      <c r="R1125" s="217">
        <f t="shared" si="1930"/>
        <v>0</v>
      </c>
      <c r="S1125" s="217">
        <f t="shared" ref="S1125:U1125" si="2021">S1126</f>
        <v>0</v>
      </c>
      <c r="T1125" s="217">
        <f t="shared" si="2021"/>
        <v>0</v>
      </c>
      <c r="U1125" s="217">
        <f t="shared" si="2021"/>
        <v>0</v>
      </c>
      <c r="V1125" s="217">
        <f t="shared" si="2006"/>
        <v>89206.689999999988</v>
      </c>
      <c r="W1125" s="217">
        <f t="shared" si="2007"/>
        <v>0</v>
      </c>
      <c r="X1125" s="217">
        <f t="shared" si="2008"/>
        <v>0</v>
      </c>
      <c r="Y1125" s="217">
        <f t="shared" ref="Y1125:AA1125" si="2022">Y1126</f>
        <v>0</v>
      </c>
      <c r="Z1125" s="217">
        <f t="shared" si="2022"/>
        <v>0</v>
      </c>
      <c r="AA1125" s="217">
        <f t="shared" si="2022"/>
        <v>0</v>
      </c>
      <c r="AB1125" s="217">
        <f t="shared" si="1965"/>
        <v>89206.689999999988</v>
      </c>
      <c r="AC1125" s="217">
        <f t="shared" si="1949"/>
        <v>0</v>
      </c>
      <c r="AD1125" s="217">
        <f t="shared" si="1950"/>
        <v>0</v>
      </c>
    </row>
    <row r="1126" spans="1:30" s="202" customFormat="1" ht="26.4" hidden="1">
      <c r="A1126" s="212" t="s">
        <v>96</v>
      </c>
      <c r="B1126" s="219" t="s">
        <v>303</v>
      </c>
      <c r="C1126" s="200" t="s">
        <v>17</v>
      </c>
      <c r="D1126" s="200" t="s">
        <v>13</v>
      </c>
      <c r="E1126" s="200" t="s">
        <v>80</v>
      </c>
      <c r="F1126" s="200" t="s">
        <v>68</v>
      </c>
      <c r="G1126" s="200" t="s">
        <v>140</v>
      </c>
      <c r="H1126" s="200" t="s">
        <v>335</v>
      </c>
      <c r="I1126" s="210" t="s">
        <v>93</v>
      </c>
      <c r="J1126" s="217">
        <v>86886.29</v>
      </c>
      <c r="K1126" s="217"/>
      <c r="L1126" s="217"/>
      <c r="M1126" s="217">
        <v>2320.4</v>
      </c>
      <c r="N1126" s="217"/>
      <c r="O1126" s="217"/>
      <c r="P1126" s="217">
        <f t="shared" si="1928"/>
        <v>89206.689999999988</v>
      </c>
      <c r="Q1126" s="217">
        <f t="shared" si="1929"/>
        <v>0</v>
      </c>
      <c r="R1126" s="217">
        <f t="shared" si="1930"/>
        <v>0</v>
      </c>
      <c r="S1126" s="217"/>
      <c r="T1126" s="217"/>
      <c r="U1126" s="217"/>
      <c r="V1126" s="217">
        <f t="shared" si="2006"/>
        <v>89206.689999999988</v>
      </c>
      <c r="W1126" s="217">
        <f t="shared" si="2007"/>
        <v>0</v>
      </c>
      <c r="X1126" s="217">
        <f t="shared" si="2008"/>
        <v>0</v>
      </c>
      <c r="Y1126" s="217"/>
      <c r="Z1126" s="217"/>
      <c r="AA1126" s="217"/>
      <c r="AB1126" s="217">
        <f t="shared" si="1965"/>
        <v>89206.689999999988</v>
      </c>
      <c r="AC1126" s="217">
        <f t="shared" si="1949"/>
        <v>0</v>
      </c>
      <c r="AD1126" s="217">
        <f t="shared" si="1950"/>
        <v>0</v>
      </c>
    </row>
    <row r="1127" spans="1:30" s="227" customFormat="1" ht="31.2" hidden="1">
      <c r="A1127" s="221" t="s">
        <v>26</v>
      </c>
      <c r="B1127" s="223" t="s">
        <v>303</v>
      </c>
      <c r="C1127" s="223" t="s">
        <v>13</v>
      </c>
      <c r="D1127" s="224"/>
      <c r="E1127" s="224"/>
      <c r="F1127" s="224"/>
      <c r="G1127" s="224"/>
      <c r="H1127" s="224"/>
      <c r="I1127" s="225"/>
      <c r="J1127" s="226">
        <f>J1128</f>
        <v>448000</v>
      </c>
      <c r="K1127" s="226">
        <f t="shared" ref="K1127:O1131" si="2023">K1128</f>
        <v>448000</v>
      </c>
      <c r="L1127" s="226">
        <f t="shared" si="2023"/>
        <v>448000</v>
      </c>
      <c r="M1127" s="226">
        <f t="shared" si="2023"/>
        <v>0</v>
      </c>
      <c r="N1127" s="226">
        <f t="shared" si="2023"/>
        <v>0</v>
      </c>
      <c r="O1127" s="226">
        <f t="shared" si="2023"/>
        <v>0</v>
      </c>
      <c r="P1127" s="226">
        <f t="shared" si="1928"/>
        <v>448000</v>
      </c>
      <c r="Q1127" s="226">
        <f t="shared" si="1929"/>
        <v>448000</v>
      </c>
      <c r="R1127" s="226">
        <f t="shared" si="1930"/>
        <v>448000</v>
      </c>
      <c r="S1127" s="226">
        <f t="shared" ref="S1127:U1131" si="2024">S1128</f>
        <v>0</v>
      </c>
      <c r="T1127" s="226">
        <f t="shared" si="2024"/>
        <v>0</v>
      </c>
      <c r="U1127" s="226">
        <f t="shared" si="2024"/>
        <v>0</v>
      </c>
      <c r="V1127" s="226">
        <f t="shared" si="2006"/>
        <v>448000</v>
      </c>
      <c r="W1127" s="226">
        <f t="shared" si="2007"/>
        <v>448000</v>
      </c>
      <c r="X1127" s="226">
        <f t="shared" si="2008"/>
        <v>448000</v>
      </c>
      <c r="Y1127" s="226">
        <f t="shared" ref="Y1127:AA1131" si="2025">Y1128</f>
        <v>0</v>
      </c>
      <c r="Z1127" s="226">
        <f t="shared" si="2025"/>
        <v>0</v>
      </c>
      <c r="AA1127" s="226">
        <f t="shared" si="2025"/>
        <v>0</v>
      </c>
      <c r="AB1127" s="226">
        <f t="shared" si="1965"/>
        <v>448000</v>
      </c>
      <c r="AC1127" s="226">
        <f t="shared" si="1949"/>
        <v>448000</v>
      </c>
      <c r="AD1127" s="226">
        <f t="shared" si="1950"/>
        <v>448000</v>
      </c>
    </row>
    <row r="1128" spans="1:30" s="202" customFormat="1" ht="26.4" hidden="1">
      <c r="A1128" s="228" t="s">
        <v>204</v>
      </c>
      <c r="B1128" s="229" t="s">
        <v>303</v>
      </c>
      <c r="C1128" s="229" t="s">
        <v>13</v>
      </c>
      <c r="D1128" s="229" t="s">
        <v>30</v>
      </c>
      <c r="E1128" s="229"/>
      <c r="F1128" s="229"/>
      <c r="G1128" s="229"/>
      <c r="H1128" s="229"/>
      <c r="I1128" s="230"/>
      <c r="J1128" s="231">
        <f>J1129</f>
        <v>448000</v>
      </c>
      <c r="K1128" s="231">
        <f t="shared" si="2023"/>
        <v>448000</v>
      </c>
      <c r="L1128" s="231">
        <f t="shared" si="2023"/>
        <v>448000</v>
      </c>
      <c r="M1128" s="231">
        <f t="shared" si="2023"/>
        <v>0</v>
      </c>
      <c r="N1128" s="231">
        <f t="shared" si="2023"/>
        <v>0</v>
      </c>
      <c r="O1128" s="231">
        <f t="shared" si="2023"/>
        <v>0</v>
      </c>
      <c r="P1128" s="231">
        <f t="shared" si="1928"/>
        <v>448000</v>
      </c>
      <c r="Q1128" s="231">
        <f t="shared" si="1929"/>
        <v>448000</v>
      </c>
      <c r="R1128" s="231">
        <f t="shared" si="1930"/>
        <v>448000</v>
      </c>
      <c r="S1128" s="231">
        <f t="shared" si="2024"/>
        <v>0</v>
      </c>
      <c r="T1128" s="231">
        <f t="shared" si="2024"/>
        <v>0</v>
      </c>
      <c r="U1128" s="231">
        <f t="shared" si="2024"/>
        <v>0</v>
      </c>
      <c r="V1128" s="231">
        <f t="shared" si="2006"/>
        <v>448000</v>
      </c>
      <c r="W1128" s="231">
        <f t="shared" si="2007"/>
        <v>448000</v>
      </c>
      <c r="X1128" s="231">
        <f t="shared" si="2008"/>
        <v>448000</v>
      </c>
      <c r="Y1128" s="231">
        <f t="shared" si="2025"/>
        <v>0</v>
      </c>
      <c r="Z1128" s="231">
        <f t="shared" si="2025"/>
        <v>0</v>
      </c>
      <c r="AA1128" s="231">
        <f t="shared" si="2025"/>
        <v>0</v>
      </c>
      <c r="AB1128" s="231">
        <f t="shared" si="1965"/>
        <v>448000</v>
      </c>
      <c r="AC1128" s="231">
        <f t="shared" si="1949"/>
        <v>448000</v>
      </c>
      <c r="AD1128" s="231">
        <f t="shared" si="1950"/>
        <v>448000</v>
      </c>
    </row>
    <row r="1129" spans="1:30" s="202" customFormat="1" ht="52.8" hidden="1">
      <c r="A1129" s="281" t="s">
        <v>355</v>
      </c>
      <c r="B1129" s="233" t="s">
        <v>303</v>
      </c>
      <c r="C1129" s="233" t="s">
        <v>13</v>
      </c>
      <c r="D1129" s="233" t="s">
        <v>30</v>
      </c>
      <c r="E1129" s="233" t="s">
        <v>195</v>
      </c>
      <c r="F1129" s="233" t="s">
        <v>68</v>
      </c>
      <c r="G1129" s="233" t="s">
        <v>140</v>
      </c>
      <c r="H1129" s="233" t="s">
        <v>141</v>
      </c>
      <c r="I1129" s="234"/>
      <c r="J1129" s="235">
        <f>J1130</f>
        <v>448000</v>
      </c>
      <c r="K1129" s="235">
        <f t="shared" si="2023"/>
        <v>448000</v>
      </c>
      <c r="L1129" s="235">
        <f t="shared" si="2023"/>
        <v>448000</v>
      </c>
      <c r="M1129" s="235">
        <f t="shared" si="2023"/>
        <v>0</v>
      </c>
      <c r="N1129" s="235">
        <f t="shared" si="2023"/>
        <v>0</v>
      </c>
      <c r="O1129" s="235">
        <f t="shared" si="2023"/>
        <v>0</v>
      </c>
      <c r="P1129" s="235">
        <f t="shared" si="1928"/>
        <v>448000</v>
      </c>
      <c r="Q1129" s="235">
        <f t="shared" si="1929"/>
        <v>448000</v>
      </c>
      <c r="R1129" s="235">
        <f t="shared" si="1930"/>
        <v>448000</v>
      </c>
      <c r="S1129" s="235">
        <f t="shared" si="2024"/>
        <v>0</v>
      </c>
      <c r="T1129" s="235">
        <f t="shared" si="2024"/>
        <v>0</v>
      </c>
      <c r="U1129" s="235">
        <f t="shared" si="2024"/>
        <v>0</v>
      </c>
      <c r="V1129" s="235">
        <f t="shared" si="2006"/>
        <v>448000</v>
      </c>
      <c r="W1129" s="235">
        <f t="shared" si="2007"/>
        <v>448000</v>
      </c>
      <c r="X1129" s="235">
        <f t="shared" si="2008"/>
        <v>448000</v>
      </c>
      <c r="Y1129" s="235">
        <f t="shared" si="2025"/>
        <v>0</v>
      </c>
      <c r="Z1129" s="235">
        <f t="shared" si="2025"/>
        <v>0</v>
      </c>
      <c r="AA1129" s="235">
        <f t="shared" si="2025"/>
        <v>0</v>
      </c>
      <c r="AB1129" s="235">
        <f t="shared" si="1965"/>
        <v>448000</v>
      </c>
      <c r="AC1129" s="235">
        <f t="shared" si="1949"/>
        <v>448000</v>
      </c>
      <c r="AD1129" s="235">
        <f t="shared" si="1950"/>
        <v>448000</v>
      </c>
    </row>
    <row r="1130" spans="1:30" s="202" customFormat="1" hidden="1">
      <c r="A1130" s="214" t="s">
        <v>257</v>
      </c>
      <c r="B1130" s="233" t="s">
        <v>303</v>
      </c>
      <c r="C1130" s="233" t="s">
        <v>13</v>
      </c>
      <c r="D1130" s="233" t="s">
        <v>30</v>
      </c>
      <c r="E1130" s="233" t="s">
        <v>195</v>
      </c>
      <c r="F1130" s="233" t="s">
        <v>68</v>
      </c>
      <c r="G1130" s="233" t="s">
        <v>140</v>
      </c>
      <c r="H1130" s="233" t="s">
        <v>256</v>
      </c>
      <c r="I1130" s="234"/>
      <c r="J1130" s="235">
        <f>J1131</f>
        <v>448000</v>
      </c>
      <c r="K1130" s="235">
        <f t="shared" si="2023"/>
        <v>448000</v>
      </c>
      <c r="L1130" s="235">
        <f t="shared" si="2023"/>
        <v>448000</v>
      </c>
      <c r="M1130" s="235">
        <f t="shared" si="2023"/>
        <v>0</v>
      </c>
      <c r="N1130" s="235">
        <f t="shared" si="2023"/>
        <v>0</v>
      </c>
      <c r="O1130" s="235">
        <f t="shared" si="2023"/>
        <v>0</v>
      </c>
      <c r="P1130" s="235">
        <f t="shared" si="1928"/>
        <v>448000</v>
      </c>
      <c r="Q1130" s="235">
        <f t="shared" si="1929"/>
        <v>448000</v>
      </c>
      <c r="R1130" s="235">
        <f t="shared" si="1930"/>
        <v>448000</v>
      </c>
      <c r="S1130" s="235">
        <f t="shared" si="2024"/>
        <v>0</v>
      </c>
      <c r="T1130" s="235">
        <f t="shared" si="2024"/>
        <v>0</v>
      </c>
      <c r="U1130" s="235">
        <f t="shared" si="2024"/>
        <v>0</v>
      </c>
      <c r="V1130" s="235">
        <f t="shared" si="2006"/>
        <v>448000</v>
      </c>
      <c r="W1130" s="235">
        <f t="shared" si="2007"/>
        <v>448000</v>
      </c>
      <c r="X1130" s="235">
        <f t="shared" si="2008"/>
        <v>448000</v>
      </c>
      <c r="Y1130" s="235">
        <f t="shared" si="2025"/>
        <v>0</v>
      </c>
      <c r="Z1130" s="235">
        <f t="shared" si="2025"/>
        <v>0</v>
      </c>
      <c r="AA1130" s="235">
        <f t="shared" si="2025"/>
        <v>0</v>
      </c>
      <c r="AB1130" s="235">
        <f t="shared" si="1965"/>
        <v>448000</v>
      </c>
      <c r="AC1130" s="235">
        <f t="shared" si="1949"/>
        <v>448000</v>
      </c>
      <c r="AD1130" s="235">
        <f t="shared" si="1950"/>
        <v>448000</v>
      </c>
    </row>
    <row r="1131" spans="1:30" s="202" customFormat="1" ht="26.4" hidden="1">
      <c r="A1131" s="213" t="s">
        <v>222</v>
      </c>
      <c r="B1131" s="233" t="s">
        <v>303</v>
      </c>
      <c r="C1131" s="233" t="s">
        <v>13</v>
      </c>
      <c r="D1131" s="233" t="s">
        <v>30</v>
      </c>
      <c r="E1131" s="233" t="s">
        <v>195</v>
      </c>
      <c r="F1131" s="233" t="s">
        <v>68</v>
      </c>
      <c r="G1131" s="233" t="s">
        <v>140</v>
      </c>
      <c r="H1131" s="233" t="s">
        <v>256</v>
      </c>
      <c r="I1131" s="234" t="s">
        <v>92</v>
      </c>
      <c r="J1131" s="235">
        <f>J1132</f>
        <v>448000</v>
      </c>
      <c r="K1131" s="235">
        <f t="shared" si="2023"/>
        <v>448000</v>
      </c>
      <c r="L1131" s="235">
        <f t="shared" si="2023"/>
        <v>448000</v>
      </c>
      <c r="M1131" s="235">
        <f t="shared" si="2023"/>
        <v>0</v>
      </c>
      <c r="N1131" s="235">
        <f t="shared" si="2023"/>
        <v>0</v>
      </c>
      <c r="O1131" s="235">
        <f t="shared" si="2023"/>
        <v>0</v>
      </c>
      <c r="P1131" s="235">
        <f t="shared" ref="P1131:P1197" si="2026">J1131+M1131</f>
        <v>448000</v>
      </c>
      <c r="Q1131" s="235">
        <f t="shared" ref="Q1131:Q1197" si="2027">K1131+N1131</f>
        <v>448000</v>
      </c>
      <c r="R1131" s="235">
        <f t="shared" ref="R1131:R1197" si="2028">L1131+O1131</f>
        <v>448000</v>
      </c>
      <c r="S1131" s="235">
        <f t="shared" si="2024"/>
        <v>0</v>
      </c>
      <c r="T1131" s="235">
        <f t="shared" si="2024"/>
        <v>0</v>
      </c>
      <c r="U1131" s="235">
        <f t="shared" si="2024"/>
        <v>0</v>
      </c>
      <c r="V1131" s="235">
        <f t="shared" si="2006"/>
        <v>448000</v>
      </c>
      <c r="W1131" s="235">
        <f t="shared" si="2007"/>
        <v>448000</v>
      </c>
      <c r="X1131" s="235">
        <f t="shared" si="2008"/>
        <v>448000</v>
      </c>
      <c r="Y1131" s="235">
        <f t="shared" si="2025"/>
        <v>0</v>
      </c>
      <c r="Z1131" s="235">
        <f t="shared" si="2025"/>
        <v>0</v>
      </c>
      <c r="AA1131" s="235">
        <f t="shared" si="2025"/>
        <v>0</v>
      </c>
      <c r="AB1131" s="235">
        <f t="shared" si="1965"/>
        <v>448000</v>
      </c>
      <c r="AC1131" s="235">
        <f t="shared" si="1949"/>
        <v>448000</v>
      </c>
      <c r="AD1131" s="235">
        <f t="shared" si="1950"/>
        <v>448000</v>
      </c>
    </row>
    <row r="1132" spans="1:30" s="202" customFormat="1" ht="26.4" hidden="1">
      <c r="A1132" s="212" t="s">
        <v>96</v>
      </c>
      <c r="B1132" s="233" t="s">
        <v>303</v>
      </c>
      <c r="C1132" s="233" t="s">
        <v>13</v>
      </c>
      <c r="D1132" s="233" t="s">
        <v>30</v>
      </c>
      <c r="E1132" s="233" t="s">
        <v>195</v>
      </c>
      <c r="F1132" s="233" t="s">
        <v>68</v>
      </c>
      <c r="G1132" s="233" t="s">
        <v>140</v>
      </c>
      <c r="H1132" s="233" t="s">
        <v>256</v>
      </c>
      <c r="I1132" s="234" t="s">
        <v>93</v>
      </c>
      <c r="J1132" s="235">
        <v>448000</v>
      </c>
      <c r="K1132" s="235">
        <v>448000</v>
      </c>
      <c r="L1132" s="235">
        <v>448000</v>
      </c>
      <c r="M1132" s="235"/>
      <c r="N1132" s="235"/>
      <c r="O1132" s="235"/>
      <c r="P1132" s="235">
        <f t="shared" si="2026"/>
        <v>448000</v>
      </c>
      <c r="Q1132" s="235">
        <f t="shared" si="2027"/>
        <v>448000</v>
      </c>
      <c r="R1132" s="235">
        <f t="shared" si="2028"/>
        <v>448000</v>
      </c>
      <c r="S1132" s="235"/>
      <c r="T1132" s="235"/>
      <c r="U1132" s="235"/>
      <c r="V1132" s="235">
        <f t="shared" si="2006"/>
        <v>448000</v>
      </c>
      <c r="W1132" s="235">
        <f t="shared" si="2007"/>
        <v>448000</v>
      </c>
      <c r="X1132" s="235">
        <f t="shared" si="2008"/>
        <v>448000</v>
      </c>
      <c r="Y1132" s="235"/>
      <c r="Z1132" s="235"/>
      <c r="AA1132" s="235"/>
      <c r="AB1132" s="235">
        <f t="shared" si="1965"/>
        <v>448000</v>
      </c>
      <c r="AC1132" s="235">
        <f t="shared" si="1949"/>
        <v>448000</v>
      </c>
      <c r="AD1132" s="235">
        <f t="shared" si="1950"/>
        <v>448000</v>
      </c>
    </row>
    <row r="1133" spans="1:30" s="202" customFormat="1" ht="15.6" hidden="1">
      <c r="A1133" s="198" t="s">
        <v>15</v>
      </c>
      <c r="B1133" s="237" t="s">
        <v>303</v>
      </c>
      <c r="C1133" s="237" t="s">
        <v>16</v>
      </c>
      <c r="D1133" s="219"/>
      <c r="E1133" s="219"/>
      <c r="F1133" s="219"/>
      <c r="G1133" s="219"/>
      <c r="H1133" s="219"/>
      <c r="I1133" s="220"/>
      <c r="J1133" s="201">
        <f>+J1134</f>
        <v>0</v>
      </c>
      <c r="K1133" s="201">
        <f t="shared" ref="K1133:O1133" si="2029">+K1134</f>
        <v>0</v>
      </c>
      <c r="L1133" s="201">
        <f t="shared" si="2029"/>
        <v>0</v>
      </c>
      <c r="M1133" s="201">
        <f t="shared" si="2029"/>
        <v>0</v>
      </c>
      <c r="N1133" s="201">
        <f t="shared" si="2029"/>
        <v>0</v>
      </c>
      <c r="O1133" s="201">
        <f t="shared" si="2029"/>
        <v>0</v>
      </c>
      <c r="P1133" s="201">
        <f t="shared" si="2026"/>
        <v>0</v>
      </c>
      <c r="Q1133" s="201">
        <f t="shared" si="2027"/>
        <v>0</v>
      </c>
      <c r="R1133" s="201">
        <f t="shared" si="2028"/>
        <v>0</v>
      </c>
      <c r="S1133" s="201">
        <f t="shared" ref="S1133:U1133" si="2030">+S1134</f>
        <v>5973995</v>
      </c>
      <c r="T1133" s="201">
        <f t="shared" si="2030"/>
        <v>0</v>
      </c>
      <c r="U1133" s="201">
        <f t="shared" si="2030"/>
        <v>0</v>
      </c>
      <c r="V1133" s="201">
        <f t="shared" si="2006"/>
        <v>5973995</v>
      </c>
      <c r="W1133" s="201">
        <f t="shared" si="2007"/>
        <v>0</v>
      </c>
      <c r="X1133" s="201">
        <f t="shared" si="2008"/>
        <v>0</v>
      </c>
      <c r="Y1133" s="201">
        <f t="shared" ref="Y1133:AA1133" si="2031">+Y1134</f>
        <v>0</v>
      </c>
      <c r="Z1133" s="201">
        <f t="shared" si="2031"/>
        <v>0</v>
      </c>
      <c r="AA1133" s="201">
        <f t="shared" si="2031"/>
        <v>0</v>
      </c>
      <c r="AB1133" s="201">
        <f t="shared" si="1965"/>
        <v>5973995</v>
      </c>
      <c r="AC1133" s="201">
        <f t="shared" si="1949"/>
        <v>0</v>
      </c>
      <c r="AD1133" s="201">
        <f t="shared" si="1950"/>
        <v>0</v>
      </c>
    </row>
    <row r="1134" spans="1:30" s="202" customFormat="1" hidden="1">
      <c r="A1134" s="203" t="s">
        <v>59</v>
      </c>
      <c r="B1134" s="204" t="s">
        <v>303</v>
      </c>
      <c r="C1134" s="204" t="s">
        <v>16</v>
      </c>
      <c r="D1134" s="204" t="s">
        <v>14</v>
      </c>
      <c r="E1134" s="204"/>
      <c r="F1134" s="204"/>
      <c r="G1134" s="204"/>
      <c r="H1134" s="200"/>
      <c r="I1134" s="210"/>
      <c r="J1134" s="207">
        <f>J1135</f>
        <v>0</v>
      </c>
      <c r="K1134" s="207">
        <f t="shared" ref="K1134:O1137" si="2032">K1135</f>
        <v>0</v>
      </c>
      <c r="L1134" s="207">
        <f t="shared" si="2032"/>
        <v>0</v>
      </c>
      <c r="M1134" s="207">
        <f t="shared" si="2032"/>
        <v>0</v>
      </c>
      <c r="N1134" s="207">
        <f t="shared" si="2032"/>
        <v>0</v>
      </c>
      <c r="O1134" s="207">
        <f t="shared" si="2032"/>
        <v>0</v>
      </c>
      <c r="P1134" s="207">
        <f t="shared" si="2026"/>
        <v>0</v>
      </c>
      <c r="Q1134" s="207">
        <f t="shared" si="2027"/>
        <v>0</v>
      </c>
      <c r="R1134" s="207">
        <f t="shared" si="2028"/>
        <v>0</v>
      </c>
      <c r="S1134" s="207">
        <f t="shared" ref="S1134:U1137" si="2033">S1135</f>
        <v>5973995</v>
      </c>
      <c r="T1134" s="207">
        <f t="shared" si="2033"/>
        <v>0</v>
      </c>
      <c r="U1134" s="207">
        <f t="shared" si="2033"/>
        <v>0</v>
      </c>
      <c r="V1134" s="207">
        <f t="shared" si="2006"/>
        <v>5973995</v>
      </c>
      <c r="W1134" s="207">
        <f t="shared" si="2007"/>
        <v>0</v>
      </c>
      <c r="X1134" s="207">
        <f t="shared" si="2008"/>
        <v>0</v>
      </c>
      <c r="Y1134" s="207">
        <f t="shared" ref="Y1134:AA1137" si="2034">Y1135</f>
        <v>0</v>
      </c>
      <c r="Z1134" s="207">
        <f t="shared" si="2034"/>
        <v>0</v>
      </c>
      <c r="AA1134" s="207">
        <f t="shared" si="2034"/>
        <v>0</v>
      </c>
      <c r="AB1134" s="207">
        <f t="shared" si="1965"/>
        <v>5973995</v>
      </c>
      <c r="AC1134" s="207">
        <f t="shared" si="1949"/>
        <v>0</v>
      </c>
      <c r="AD1134" s="207">
        <f t="shared" si="1950"/>
        <v>0</v>
      </c>
    </row>
    <row r="1135" spans="1:30" s="202" customFormat="1" hidden="1">
      <c r="A1135" s="208" t="s">
        <v>82</v>
      </c>
      <c r="B1135" s="200" t="s">
        <v>303</v>
      </c>
      <c r="C1135" s="200" t="s">
        <v>16</v>
      </c>
      <c r="D1135" s="200" t="s">
        <v>14</v>
      </c>
      <c r="E1135" s="200" t="s">
        <v>80</v>
      </c>
      <c r="F1135" s="200" t="s">
        <v>68</v>
      </c>
      <c r="G1135" s="200" t="s">
        <v>140</v>
      </c>
      <c r="H1135" s="200" t="s">
        <v>141</v>
      </c>
      <c r="I1135" s="210"/>
      <c r="J1135" s="211">
        <f>J1136</f>
        <v>0</v>
      </c>
      <c r="K1135" s="211">
        <f t="shared" si="2032"/>
        <v>0</v>
      </c>
      <c r="L1135" s="211">
        <f t="shared" si="2032"/>
        <v>0</v>
      </c>
      <c r="M1135" s="211">
        <f t="shared" si="2032"/>
        <v>0</v>
      </c>
      <c r="N1135" s="211">
        <f t="shared" si="2032"/>
        <v>0</v>
      </c>
      <c r="O1135" s="211">
        <f t="shared" si="2032"/>
        <v>0</v>
      </c>
      <c r="P1135" s="211">
        <f t="shared" si="2026"/>
        <v>0</v>
      </c>
      <c r="Q1135" s="211">
        <f t="shared" si="2027"/>
        <v>0</v>
      </c>
      <c r="R1135" s="211">
        <f t="shared" si="2028"/>
        <v>0</v>
      </c>
      <c r="S1135" s="211">
        <f t="shared" si="2033"/>
        <v>5973995</v>
      </c>
      <c r="T1135" s="211">
        <f t="shared" si="2033"/>
        <v>0</v>
      </c>
      <c r="U1135" s="211">
        <f t="shared" si="2033"/>
        <v>0</v>
      </c>
      <c r="V1135" s="211">
        <f t="shared" si="2006"/>
        <v>5973995</v>
      </c>
      <c r="W1135" s="211">
        <f t="shared" si="2007"/>
        <v>0</v>
      </c>
      <c r="X1135" s="211">
        <f t="shared" si="2008"/>
        <v>0</v>
      </c>
      <c r="Y1135" s="211">
        <f t="shared" si="2034"/>
        <v>0</v>
      </c>
      <c r="Z1135" s="211">
        <f t="shared" si="2034"/>
        <v>0</v>
      </c>
      <c r="AA1135" s="211">
        <f t="shared" si="2034"/>
        <v>0</v>
      </c>
      <c r="AB1135" s="211">
        <f t="shared" si="1965"/>
        <v>5973995</v>
      </c>
      <c r="AC1135" s="211">
        <f t="shared" si="1949"/>
        <v>0</v>
      </c>
      <c r="AD1135" s="211">
        <f t="shared" si="1950"/>
        <v>0</v>
      </c>
    </row>
    <row r="1136" spans="1:30" s="202" customFormat="1" ht="39.6" hidden="1">
      <c r="A1136" s="208" t="s">
        <v>270</v>
      </c>
      <c r="B1136" s="200" t="s">
        <v>303</v>
      </c>
      <c r="C1136" s="200" t="s">
        <v>16</v>
      </c>
      <c r="D1136" s="200" t="s">
        <v>14</v>
      </c>
      <c r="E1136" s="200" t="s">
        <v>80</v>
      </c>
      <c r="F1136" s="200" t="s">
        <v>68</v>
      </c>
      <c r="G1136" s="200" t="s">
        <v>140</v>
      </c>
      <c r="H1136" s="200" t="s">
        <v>414</v>
      </c>
      <c r="I1136" s="210"/>
      <c r="J1136" s="211">
        <f>J1137</f>
        <v>0</v>
      </c>
      <c r="K1136" s="211">
        <f t="shared" si="2032"/>
        <v>0</v>
      </c>
      <c r="L1136" s="211">
        <f t="shared" si="2032"/>
        <v>0</v>
      </c>
      <c r="M1136" s="211">
        <f t="shared" si="2032"/>
        <v>0</v>
      </c>
      <c r="N1136" s="211">
        <f t="shared" si="2032"/>
        <v>0</v>
      </c>
      <c r="O1136" s="211">
        <f t="shared" si="2032"/>
        <v>0</v>
      </c>
      <c r="P1136" s="211">
        <f t="shared" si="2026"/>
        <v>0</v>
      </c>
      <c r="Q1136" s="211">
        <f t="shared" si="2027"/>
        <v>0</v>
      </c>
      <c r="R1136" s="211">
        <f t="shared" si="2028"/>
        <v>0</v>
      </c>
      <c r="S1136" s="211">
        <f t="shared" si="2033"/>
        <v>5973995</v>
      </c>
      <c r="T1136" s="211">
        <f t="shared" si="2033"/>
        <v>0</v>
      </c>
      <c r="U1136" s="211">
        <f t="shared" si="2033"/>
        <v>0</v>
      </c>
      <c r="V1136" s="211">
        <f t="shared" si="2006"/>
        <v>5973995</v>
      </c>
      <c r="W1136" s="211">
        <f t="shared" si="2007"/>
        <v>0</v>
      </c>
      <c r="X1136" s="211">
        <f t="shared" si="2008"/>
        <v>0</v>
      </c>
      <c r="Y1136" s="211">
        <f t="shared" si="2034"/>
        <v>0</v>
      </c>
      <c r="Z1136" s="211">
        <f t="shared" si="2034"/>
        <v>0</v>
      </c>
      <c r="AA1136" s="211">
        <f t="shared" si="2034"/>
        <v>0</v>
      </c>
      <c r="AB1136" s="211">
        <f t="shared" si="1965"/>
        <v>5973995</v>
      </c>
      <c r="AC1136" s="211">
        <f t="shared" si="1949"/>
        <v>0</v>
      </c>
      <c r="AD1136" s="211">
        <f t="shared" si="1950"/>
        <v>0</v>
      </c>
    </row>
    <row r="1137" spans="1:30" s="202" customFormat="1" ht="26.4" hidden="1">
      <c r="A1137" s="213" t="s">
        <v>222</v>
      </c>
      <c r="B1137" s="200" t="s">
        <v>303</v>
      </c>
      <c r="C1137" s="200" t="s">
        <v>16</v>
      </c>
      <c r="D1137" s="200" t="s">
        <v>14</v>
      </c>
      <c r="E1137" s="200" t="s">
        <v>80</v>
      </c>
      <c r="F1137" s="200" t="s">
        <v>68</v>
      </c>
      <c r="G1137" s="200" t="s">
        <v>140</v>
      </c>
      <c r="H1137" s="200" t="s">
        <v>414</v>
      </c>
      <c r="I1137" s="210" t="s">
        <v>92</v>
      </c>
      <c r="J1137" s="211">
        <f>J1138</f>
        <v>0</v>
      </c>
      <c r="K1137" s="211">
        <f t="shared" si="2032"/>
        <v>0</v>
      </c>
      <c r="L1137" s="211">
        <f t="shared" si="2032"/>
        <v>0</v>
      </c>
      <c r="M1137" s="211">
        <f t="shared" si="2032"/>
        <v>0</v>
      </c>
      <c r="N1137" s="211">
        <f t="shared" si="2032"/>
        <v>0</v>
      </c>
      <c r="O1137" s="211">
        <f t="shared" si="2032"/>
        <v>0</v>
      </c>
      <c r="P1137" s="211">
        <f t="shared" si="2026"/>
        <v>0</v>
      </c>
      <c r="Q1137" s="211">
        <f t="shared" si="2027"/>
        <v>0</v>
      </c>
      <c r="R1137" s="211">
        <f t="shared" si="2028"/>
        <v>0</v>
      </c>
      <c r="S1137" s="211">
        <f t="shared" si="2033"/>
        <v>5973995</v>
      </c>
      <c r="T1137" s="211">
        <f t="shared" si="2033"/>
        <v>0</v>
      </c>
      <c r="U1137" s="211">
        <f t="shared" si="2033"/>
        <v>0</v>
      </c>
      <c r="V1137" s="211">
        <f t="shared" si="2006"/>
        <v>5973995</v>
      </c>
      <c r="W1137" s="211">
        <f t="shared" si="2007"/>
        <v>0</v>
      </c>
      <c r="X1137" s="211">
        <f t="shared" si="2008"/>
        <v>0</v>
      </c>
      <c r="Y1137" s="211">
        <f t="shared" si="2034"/>
        <v>0</v>
      </c>
      <c r="Z1137" s="211">
        <f t="shared" si="2034"/>
        <v>0</v>
      </c>
      <c r="AA1137" s="211">
        <f t="shared" si="2034"/>
        <v>0</v>
      </c>
      <c r="AB1137" s="211">
        <f t="shared" si="1965"/>
        <v>5973995</v>
      </c>
      <c r="AC1137" s="211">
        <f t="shared" si="1949"/>
        <v>0</v>
      </c>
      <c r="AD1137" s="211">
        <f t="shared" si="1950"/>
        <v>0</v>
      </c>
    </row>
    <row r="1138" spans="1:30" s="202" customFormat="1" ht="26.4" hidden="1">
      <c r="A1138" s="212" t="s">
        <v>96</v>
      </c>
      <c r="B1138" s="200" t="s">
        <v>303</v>
      </c>
      <c r="C1138" s="200" t="s">
        <v>16</v>
      </c>
      <c r="D1138" s="200" t="s">
        <v>14</v>
      </c>
      <c r="E1138" s="200" t="s">
        <v>80</v>
      </c>
      <c r="F1138" s="200" t="s">
        <v>68</v>
      </c>
      <c r="G1138" s="200" t="s">
        <v>140</v>
      </c>
      <c r="H1138" s="200" t="s">
        <v>414</v>
      </c>
      <c r="I1138" s="210" t="s">
        <v>93</v>
      </c>
      <c r="J1138" s="211"/>
      <c r="K1138" s="211"/>
      <c r="L1138" s="211"/>
      <c r="M1138" s="211"/>
      <c r="N1138" s="211"/>
      <c r="O1138" s="211"/>
      <c r="P1138" s="211">
        <f t="shared" si="2026"/>
        <v>0</v>
      </c>
      <c r="Q1138" s="211">
        <f t="shared" si="2027"/>
        <v>0</v>
      </c>
      <c r="R1138" s="211">
        <f t="shared" si="2028"/>
        <v>0</v>
      </c>
      <c r="S1138" s="211">
        <v>5973995</v>
      </c>
      <c r="T1138" s="211"/>
      <c r="U1138" s="211"/>
      <c r="V1138" s="211">
        <f t="shared" si="2006"/>
        <v>5973995</v>
      </c>
      <c r="W1138" s="211">
        <f t="shared" si="2007"/>
        <v>0</v>
      </c>
      <c r="X1138" s="211">
        <f t="shared" si="2008"/>
        <v>0</v>
      </c>
      <c r="Y1138" s="211"/>
      <c r="Z1138" s="211"/>
      <c r="AA1138" s="211"/>
      <c r="AB1138" s="211">
        <f t="shared" si="1965"/>
        <v>5973995</v>
      </c>
      <c r="AC1138" s="211">
        <f t="shared" si="1949"/>
        <v>0</v>
      </c>
      <c r="AD1138" s="211">
        <f t="shared" si="1950"/>
        <v>0</v>
      </c>
    </row>
    <row r="1139" spans="1:30" s="202" customFormat="1" ht="15.6" hidden="1">
      <c r="A1139" s="242" t="s">
        <v>45</v>
      </c>
      <c r="B1139" s="243" t="s">
        <v>303</v>
      </c>
      <c r="C1139" s="243" t="s">
        <v>18</v>
      </c>
      <c r="D1139" s="243"/>
      <c r="E1139" s="243"/>
      <c r="F1139" s="243"/>
      <c r="G1139" s="243"/>
      <c r="H1139" s="243"/>
      <c r="I1139" s="244"/>
      <c r="J1139" s="201">
        <f>J1140+J1145+J1150</f>
        <v>3495370</v>
      </c>
      <c r="K1139" s="201">
        <f t="shared" ref="K1139:L1139" si="2035">K1140+K1145+K1150</f>
        <v>3593984.8</v>
      </c>
      <c r="L1139" s="201">
        <f t="shared" si="2035"/>
        <v>3696544.19</v>
      </c>
      <c r="M1139" s="201">
        <f t="shared" ref="M1139:O1139" si="2036">M1140+M1145+M1150</f>
        <v>0</v>
      </c>
      <c r="N1139" s="201">
        <f t="shared" si="2036"/>
        <v>0</v>
      </c>
      <c r="O1139" s="201">
        <f t="shared" si="2036"/>
        <v>0</v>
      </c>
      <c r="P1139" s="201">
        <f t="shared" si="2026"/>
        <v>3495370</v>
      </c>
      <c r="Q1139" s="201">
        <f t="shared" si="2027"/>
        <v>3593984.8</v>
      </c>
      <c r="R1139" s="201">
        <f t="shared" si="2028"/>
        <v>3696544.19</v>
      </c>
      <c r="S1139" s="201">
        <f t="shared" ref="S1139:U1139" si="2037">S1140+S1145+S1150</f>
        <v>1000000</v>
      </c>
      <c r="T1139" s="201">
        <f t="shared" si="2037"/>
        <v>0</v>
      </c>
      <c r="U1139" s="201">
        <f t="shared" si="2037"/>
        <v>0</v>
      </c>
      <c r="V1139" s="201">
        <f t="shared" si="2006"/>
        <v>4495370</v>
      </c>
      <c r="W1139" s="201">
        <f t="shared" si="2007"/>
        <v>3593984.8</v>
      </c>
      <c r="X1139" s="201">
        <f t="shared" si="2008"/>
        <v>3696544.19</v>
      </c>
      <c r="Y1139" s="201">
        <f t="shared" ref="Y1139:AA1139" si="2038">Y1140+Y1145+Y1150</f>
        <v>1020000</v>
      </c>
      <c r="Z1139" s="201">
        <f t="shared" si="2038"/>
        <v>960882.32</v>
      </c>
      <c r="AA1139" s="201">
        <f t="shared" si="2038"/>
        <v>922578.42</v>
      </c>
      <c r="AB1139" s="201">
        <f t="shared" si="1965"/>
        <v>5515370</v>
      </c>
      <c r="AC1139" s="201">
        <f t="shared" si="1949"/>
        <v>4554867.12</v>
      </c>
      <c r="AD1139" s="201">
        <f t="shared" si="1950"/>
        <v>4619122.6100000003</v>
      </c>
    </row>
    <row r="1140" spans="1:30" s="202" customFormat="1" hidden="1">
      <c r="A1140" s="245" t="s">
        <v>60</v>
      </c>
      <c r="B1140" s="205" t="s">
        <v>303</v>
      </c>
      <c r="C1140" s="205" t="s">
        <v>18</v>
      </c>
      <c r="D1140" s="205" t="s">
        <v>20</v>
      </c>
      <c r="E1140" s="205"/>
      <c r="F1140" s="205"/>
      <c r="G1140" s="205"/>
      <c r="H1140" s="205"/>
      <c r="I1140" s="206"/>
      <c r="J1140" s="207">
        <f>J1141</f>
        <v>111610</v>
      </c>
      <c r="K1140" s="207">
        <f t="shared" ref="K1140:O1143" si="2039">K1141</f>
        <v>116074.4</v>
      </c>
      <c r="L1140" s="207">
        <f t="shared" si="2039"/>
        <v>120717.38</v>
      </c>
      <c r="M1140" s="207">
        <f t="shared" si="2039"/>
        <v>0</v>
      </c>
      <c r="N1140" s="207">
        <f t="shared" si="2039"/>
        <v>0</v>
      </c>
      <c r="O1140" s="207">
        <f t="shared" si="2039"/>
        <v>0</v>
      </c>
      <c r="P1140" s="207">
        <f t="shared" si="2026"/>
        <v>111610</v>
      </c>
      <c r="Q1140" s="207">
        <f t="shared" si="2027"/>
        <v>116074.4</v>
      </c>
      <c r="R1140" s="207">
        <f t="shared" si="2028"/>
        <v>120717.38</v>
      </c>
      <c r="S1140" s="207">
        <f t="shared" ref="S1140:U1143" si="2040">S1141</f>
        <v>0</v>
      </c>
      <c r="T1140" s="207">
        <f t="shared" si="2040"/>
        <v>0</v>
      </c>
      <c r="U1140" s="207">
        <f t="shared" si="2040"/>
        <v>0</v>
      </c>
      <c r="V1140" s="207">
        <f t="shared" si="2006"/>
        <v>111610</v>
      </c>
      <c r="W1140" s="207">
        <f t="shared" si="2007"/>
        <v>116074.4</v>
      </c>
      <c r="X1140" s="207">
        <f t="shared" si="2008"/>
        <v>120717.38</v>
      </c>
      <c r="Y1140" s="207">
        <f t="shared" ref="Y1140:AA1143" si="2041">Y1141</f>
        <v>0</v>
      </c>
      <c r="Z1140" s="207">
        <f t="shared" si="2041"/>
        <v>0</v>
      </c>
      <c r="AA1140" s="207">
        <f t="shared" si="2041"/>
        <v>0</v>
      </c>
      <c r="AB1140" s="207">
        <f t="shared" si="1965"/>
        <v>111610</v>
      </c>
      <c r="AC1140" s="207">
        <f t="shared" si="1949"/>
        <v>116074.4</v>
      </c>
      <c r="AD1140" s="207">
        <f t="shared" si="1950"/>
        <v>120717.38</v>
      </c>
    </row>
    <row r="1141" spans="1:30" s="202" customFormat="1" ht="26.4" hidden="1">
      <c r="A1141" s="280" t="s">
        <v>350</v>
      </c>
      <c r="B1141" s="200" t="s">
        <v>303</v>
      </c>
      <c r="C1141" s="209" t="s">
        <v>18</v>
      </c>
      <c r="D1141" s="209" t="s">
        <v>20</v>
      </c>
      <c r="E1141" s="209" t="s">
        <v>14</v>
      </c>
      <c r="F1141" s="209" t="s">
        <v>68</v>
      </c>
      <c r="G1141" s="209" t="s">
        <v>140</v>
      </c>
      <c r="H1141" s="200" t="s">
        <v>141</v>
      </c>
      <c r="I1141" s="210"/>
      <c r="J1141" s="211">
        <f>J1142</f>
        <v>111610</v>
      </c>
      <c r="K1141" s="211">
        <f t="shared" si="2039"/>
        <v>116074.4</v>
      </c>
      <c r="L1141" s="211">
        <f t="shared" si="2039"/>
        <v>120717.38</v>
      </c>
      <c r="M1141" s="211">
        <f t="shared" si="2039"/>
        <v>0</v>
      </c>
      <c r="N1141" s="211">
        <f t="shared" si="2039"/>
        <v>0</v>
      </c>
      <c r="O1141" s="211">
        <f t="shared" si="2039"/>
        <v>0</v>
      </c>
      <c r="P1141" s="211">
        <f t="shared" si="2026"/>
        <v>111610</v>
      </c>
      <c r="Q1141" s="211">
        <f t="shared" si="2027"/>
        <v>116074.4</v>
      </c>
      <c r="R1141" s="211">
        <f t="shared" si="2028"/>
        <v>120717.38</v>
      </c>
      <c r="S1141" s="211">
        <f t="shared" si="2040"/>
        <v>0</v>
      </c>
      <c r="T1141" s="211">
        <f t="shared" si="2040"/>
        <v>0</v>
      </c>
      <c r="U1141" s="211">
        <f t="shared" si="2040"/>
        <v>0</v>
      </c>
      <c r="V1141" s="211">
        <f t="shared" si="2006"/>
        <v>111610</v>
      </c>
      <c r="W1141" s="211">
        <f t="shared" si="2007"/>
        <v>116074.4</v>
      </c>
      <c r="X1141" s="211">
        <f t="shared" si="2008"/>
        <v>120717.38</v>
      </c>
      <c r="Y1141" s="211">
        <f t="shared" si="2041"/>
        <v>0</v>
      </c>
      <c r="Z1141" s="211">
        <f t="shared" si="2041"/>
        <v>0</v>
      </c>
      <c r="AA1141" s="211">
        <f t="shared" si="2041"/>
        <v>0</v>
      </c>
      <c r="AB1141" s="211">
        <f t="shared" si="1965"/>
        <v>111610</v>
      </c>
      <c r="AC1141" s="211">
        <f t="shared" si="1949"/>
        <v>116074.4</v>
      </c>
      <c r="AD1141" s="211">
        <f t="shared" si="1950"/>
        <v>120717.38</v>
      </c>
    </row>
    <row r="1142" spans="1:30" s="202" customFormat="1" hidden="1">
      <c r="A1142" s="208" t="s">
        <v>279</v>
      </c>
      <c r="B1142" s="200" t="s">
        <v>303</v>
      </c>
      <c r="C1142" s="209" t="s">
        <v>18</v>
      </c>
      <c r="D1142" s="209" t="s">
        <v>20</v>
      </c>
      <c r="E1142" s="209" t="s">
        <v>14</v>
      </c>
      <c r="F1142" s="209" t="s">
        <v>68</v>
      </c>
      <c r="G1142" s="209" t="s">
        <v>140</v>
      </c>
      <c r="H1142" s="200" t="s">
        <v>250</v>
      </c>
      <c r="I1142" s="210"/>
      <c r="J1142" s="211">
        <f>J1143</f>
        <v>111610</v>
      </c>
      <c r="K1142" s="211">
        <f t="shared" si="2039"/>
        <v>116074.4</v>
      </c>
      <c r="L1142" s="211">
        <f t="shared" si="2039"/>
        <v>120717.38</v>
      </c>
      <c r="M1142" s="211">
        <f t="shared" si="2039"/>
        <v>0</v>
      </c>
      <c r="N1142" s="211">
        <f t="shared" si="2039"/>
        <v>0</v>
      </c>
      <c r="O1142" s="211">
        <f t="shared" si="2039"/>
        <v>0</v>
      </c>
      <c r="P1142" s="211">
        <f t="shared" si="2026"/>
        <v>111610</v>
      </c>
      <c r="Q1142" s="211">
        <f t="shared" si="2027"/>
        <v>116074.4</v>
      </c>
      <c r="R1142" s="211">
        <f t="shared" si="2028"/>
        <v>120717.38</v>
      </c>
      <c r="S1142" s="211">
        <f t="shared" si="2040"/>
        <v>0</v>
      </c>
      <c r="T1142" s="211">
        <f t="shared" si="2040"/>
        <v>0</v>
      </c>
      <c r="U1142" s="211">
        <f t="shared" si="2040"/>
        <v>0</v>
      </c>
      <c r="V1142" s="211">
        <f t="shared" si="2006"/>
        <v>111610</v>
      </c>
      <c r="W1142" s="211">
        <f t="shared" si="2007"/>
        <v>116074.4</v>
      </c>
      <c r="X1142" s="211">
        <f t="shared" si="2008"/>
        <v>120717.38</v>
      </c>
      <c r="Y1142" s="211">
        <f t="shared" si="2041"/>
        <v>0</v>
      </c>
      <c r="Z1142" s="211">
        <f t="shared" si="2041"/>
        <v>0</v>
      </c>
      <c r="AA1142" s="211">
        <f t="shared" si="2041"/>
        <v>0</v>
      </c>
      <c r="AB1142" s="211">
        <f t="shared" si="1965"/>
        <v>111610</v>
      </c>
      <c r="AC1142" s="211">
        <f t="shared" si="1949"/>
        <v>116074.4</v>
      </c>
      <c r="AD1142" s="211">
        <f t="shared" si="1950"/>
        <v>120717.38</v>
      </c>
    </row>
    <row r="1143" spans="1:30" s="202" customFormat="1" ht="26.4" hidden="1">
      <c r="A1143" s="213" t="s">
        <v>222</v>
      </c>
      <c r="B1143" s="200" t="s">
        <v>303</v>
      </c>
      <c r="C1143" s="209" t="s">
        <v>18</v>
      </c>
      <c r="D1143" s="209" t="s">
        <v>20</v>
      </c>
      <c r="E1143" s="209" t="s">
        <v>14</v>
      </c>
      <c r="F1143" s="209" t="s">
        <v>68</v>
      </c>
      <c r="G1143" s="209" t="s">
        <v>140</v>
      </c>
      <c r="H1143" s="200" t="s">
        <v>250</v>
      </c>
      <c r="I1143" s="210" t="s">
        <v>92</v>
      </c>
      <c r="J1143" s="211">
        <f>J1144</f>
        <v>111610</v>
      </c>
      <c r="K1143" s="211">
        <f t="shared" si="2039"/>
        <v>116074.4</v>
      </c>
      <c r="L1143" s="211">
        <f t="shared" si="2039"/>
        <v>120717.38</v>
      </c>
      <c r="M1143" s="211">
        <f t="shared" si="2039"/>
        <v>0</v>
      </c>
      <c r="N1143" s="211">
        <f t="shared" si="2039"/>
        <v>0</v>
      </c>
      <c r="O1143" s="211">
        <f t="shared" si="2039"/>
        <v>0</v>
      </c>
      <c r="P1143" s="211">
        <f t="shared" si="2026"/>
        <v>111610</v>
      </c>
      <c r="Q1143" s="211">
        <f t="shared" si="2027"/>
        <v>116074.4</v>
      </c>
      <c r="R1143" s="211">
        <f t="shared" si="2028"/>
        <v>120717.38</v>
      </c>
      <c r="S1143" s="211">
        <f t="shared" si="2040"/>
        <v>0</v>
      </c>
      <c r="T1143" s="211">
        <f t="shared" si="2040"/>
        <v>0</v>
      </c>
      <c r="U1143" s="211">
        <f t="shared" si="2040"/>
        <v>0</v>
      </c>
      <c r="V1143" s="211">
        <f t="shared" si="2006"/>
        <v>111610</v>
      </c>
      <c r="W1143" s="211">
        <f t="shared" si="2007"/>
        <v>116074.4</v>
      </c>
      <c r="X1143" s="211">
        <f t="shared" si="2008"/>
        <v>120717.38</v>
      </c>
      <c r="Y1143" s="211">
        <f t="shared" si="2041"/>
        <v>0</v>
      </c>
      <c r="Z1143" s="211">
        <f t="shared" si="2041"/>
        <v>0</v>
      </c>
      <c r="AA1143" s="211">
        <f t="shared" si="2041"/>
        <v>0</v>
      </c>
      <c r="AB1143" s="211">
        <f t="shared" si="1965"/>
        <v>111610</v>
      </c>
      <c r="AC1143" s="211">
        <f t="shared" si="1949"/>
        <v>116074.4</v>
      </c>
      <c r="AD1143" s="211">
        <f t="shared" si="1950"/>
        <v>120717.38</v>
      </c>
    </row>
    <row r="1144" spans="1:30" s="202" customFormat="1" ht="26.4" hidden="1">
      <c r="A1144" s="212" t="s">
        <v>96</v>
      </c>
      <c r="B1144" s="200" t="s">
        <v>303</v>
      </c>
      <c r="C1144" s="209" t="s">
        <v>18</v>
      </c>
      <c r="D1144" s="209" t="s">
        <v>20</v>
      </c>
      <c r="E1144" s="209" t="s">
        <v>14</v>
      </c>
      <c r="F1144" s="209" t="s">
        <v>68</v>
      </c>
      <c r="G1144" s="209" t="s">
        <v>140</v>
      </c>
      <c r="H1144" s="200" t="s">
        <v>250</v>
      </c>
      <c r="I1144" s="210" t="s">
        <v>93</v>
      </c>
      <c r="J1144" s="211">
        <v>111610</v>
      </c>
      <c r="K1144" s="211">
        <v>116074.4</v>
      </c>
      <c r="L1144" s="211">
        <v>120717.38</v>
      </c>
      <c r="M1144" s="211"/>
      <c r="N1144" s="211"/>
      <c r="O1144" s="211"/>
      <c r="P1144" s="211">
        <f t="shared" si="2026"/>
        <v>111610</v>
      </c>
      <c r="Q1144" s="211">
        <f t="shared" si="2027"/>
        <v>116074.4</v>
      </c>
      <c r="R1144" s="211">
        <f t="shared" si="2028"/>
        <v>120717.38</v>
      </c>
      <c r="S1144" s="211"/>
      <c r="T1144" s="211"/>
      <c r="U1144" s="211"/>
      <c r="V1144" s="211">
        <f t="shared" si="2006"/>
        <v>111610</v>
      </c>
      <c r="W1144" s="211">
        <f t="shared" si="2007"/>
        <v>116074.4</v>
      </c>
      <c r="X1144" s="211">
        <f t="shared" si="2008"/>
        <v>120717.38</v>
      </c>
      <c r="Y1144" s="211"/>
      <c r="Z1144" s="211"/>
      <c r="AA1144" s="211"/>
      <c r="AB1144" s="211">
        <f t="shared" si="1965"/>
        <v>111610</v>
      </c>
      <c r="AC1144" s="211">
        <f t="shared" ref="AC1144:AC1225" si="2042">W1144+Z1144</f>
        <v>116074.4</v>
      </c>
      <c r="AD1144" s="211">
        <f t="shared" ref="AD1144:AD1225" si="2043">X1144+AA1144</f>
        <v>120717.38</v>
      </c>
    </row>
    <row r="1145" spans="1:30" s="202" customFormat="1" hidden="1">
      <c r="A1145" s="247" t="s">
        <v>46</v>
      </c>
      <c r="B1145" s="205" t="s">
        <v>303</v>
      </c>
      <c r="C1145" s="205" t="s">
        <v>18</v>
      </c>
      <c r="D1145" s="205" t="s">
        <v>17</v>
      </c>
      <c r="E1145" s="205"/>
      <c r="F1145" s="205"/>
      <c r="G1145" s="205"/>
      <c r="H1145" s="205"/>
      <c r="I1145" s="206"/>
      <c r="J1145" s="207">
        <f>J1146</f>
        <v>1718820</v>
      </c>
      <c r="K1145" s="207">
        <f t="shared" ref="K1145:O1148" si="2044">K1146</f>
        <v>1787572.8</v>
      </c>
      <c r="L1145" s="207">
        <f t="shared" si="2044"/>
        <v>1859075.71</v>
      </c>
      <c r="M1145" s="207">
        <f t="shared" si="2044"/>
        <v>0</v>
      </c>
      <c r="N1145" s="207">
        <f t="shared" si="2044"/>
        <v>0</v>
      </c>
      <c r="O1145" s="207">
        <f t="shared" si="2044"/>
        <v>0</v>
      </c>
      <c r="P1145" s="207">
        <f t="shared" si="2026"/>
        <v>1718820</v>
      </c>
      <c r="Q1145" s="207">
        <f t="shared" si="2027"/>
        <v>1787572.8</v>
      </c>
      <c r="R1145" s="207">
        <f t="shared" si="2028"/>
        <v>1859075.71</v>
      </c>
      <c r="S1145" s="207">
        <f t="shared" ref="S1145:U1148" si="2045">S1146</f>
        <v>0</v>
      </c>
      <c r="T1145" s="207">
        <f t="shared" si="2045"/>
        <v>0</v>
      </c>
      <c r="U1145" s="207">
        <f t="shared" si="2045"/>
        <v>0</v>
      </c>
      <c r="V1145" s="207">
        <f t="shared" si="2006"/>
        <v>1718820</v>
      </c>
      <c r="W1145" s="207">
        <f t="shared" si="2007"/>
        <v>1787572.8</v>
      </c>
      <c r="X1145" s="207">
        <f t="shared" si="2008"/>
        <v>1859075.71</v>
      </c>
      <c r="Y1145" s="207">
        <f t="shared" ref="Y1145:AA1148" si="2046">Y1146</f>
        <v>0</v>
      </c>
      <c r="Z1145" s="207">
        <f t="shared" si="2046"/>
        <v>0</v>
      </c>
      <c r="AA1145" s="207">
        <f t="shared" si="2046"/>
        <v>0</v>
      </c>
      <c r="AB1145" s="207">
        <f t="shared" si="1965"/>
        <v>1718820</v>
      </c>
      <c r="AC1145" s="207">
        <f t="shared" si="2042"/>
        <v>1787572.8</v>
      </c>
      <c r="AD1145" s="207">
        <f t="shared" si="2043"/>
        <v>1859075.71</v>
      </c>
    </row>
    <row r="1146" spans="1:30" s="202" customFormat="1" hidden="1">
      <c r="A1146" s="208" t="s">
        <v>81</v>
      </c>
      <c r="B1146" s="200" t="s">
        <v>303</v>
      </c>
      <c r="C1146" s="200" t="s">
        <v>18</v>
      </c>
      <c r="D1146" s="200" t="s">
        <v>17</v>
      </c>
      <c r="E1146" s="200" t="s">
        <v>80</v>
      </c>
      <c r="F1146" s="200" t="s">
        <v>68</v>
      </c>
      <c r="G1146" s="200" t="s">
        <v>140</v>
      </c>
      <c r="H1146" s="200" t="s">
        <v>141</v>
      </c>
      <c r="I1146" s="210"/>
      <c r="J1146" s="211">
        <f>J1147</f>
        <v>1718820</v>
      </c>
      <c r="K1146" s="211">
        <f t="shared" si="2044"/>
        <v>1787572.8</v>
      </c>
      <c r="L1146" s="211">
        <f t="shared" si="2044"/>
        <v>1859075.71</v>
      </c>
      <c r="M1146" s="211">
        <f t="shared" si="2044"/>
        <v>0</v>
      </c>
      <c r="N1146" s="211">
        <f t="shared" si="2044"/>
        <v>0</v>
      </c>
      <c r="O1146" s="211">
        <f t="shared" si="2044"/>
        <v>0</v>
      </c>
      <c r="P1146" s="211">
        <f t="shared" si="2026"/>
        <v>1718820</v>
      </c>
      <c r="Q1146" s="211">
        <f t="shared" si="2027"/>
        <v>1787572.8</v>
      </c>
      <c r="R1146" s="211">
        <f t="shared" si="2028"/>
        <v>1859075.71</v>
      </c>
      <c r="S1146" s="211">
        <f t="shared" si="2045"/>
        <v>0</v>
      </c>
      <c r="T1146" s="211">
        <f t="shared" si="2045"/>
        <v>0</v>
      </c>
      <c r="U1146" s="211">
        <f t="shared" si="2045"/>
        <v>0</v>
      </c>
      <c r="V1146" s="211">
        <f t="shared" si="2006"/>
        <v>1718820</v>
      </c>
      <c r="W1146" s="211">
        <f t="shared" si="2007"/>
        <v>1787572.8</v>
      </c>
      <c r="X1146" s="211">
        <f t="shared" si="2008"/>
        <v>1859075.71</v>
      </c>
      <c r="Y1146" s="211">
        <f t="shared" si="2046"/>
        <v>0</v>
      </c>
      <c r="Z1146" s="211">
        <f t="shared" si="2046"/>
        <v>0</v>
      </c>
      <c r="AA1146" s="211">
        <f t="shared" si="2046"/>
        <v>0</v>
      </c>
      <c r="AB1146" s="211">
        <f t="shared" si="1965"/>
        <v>1718820</v>
      </c>
      <c r="AC1146" s="211">
        <f t="shared" si="2042"/>
        <v>1787572.8</v>
      </c>
      <c r="AD1146" s="211">
        <f t="shared" si="2043"/>
        <v>1859075.71</v>
      </c>
    </row>
    <row r="1147" spans="1:30" s="202" customFormat="1" hidden="1">
      <c r="A1147" s="239" t="s">
        <v>273</v>
      </c>
      <c r="B1147" s="200" t="s">
        <v>303</v>
      </c>
      <c r="C1147" s="200" t="s">
        <v>18</v>
      </c>
      <c r="D1147" s="200" t="s">
        <v>17</v>
      </c>
      <c r="E1147" s="200" t="s">
        <v>80</v>
      </c>
      <c r="F1147" s="200" t="s">
        <v>68</v>
      </c>
      <c r="G1147" s="200" t="s">
        <v>140</v>
      </c>
      <c r="H1147" s="200" t="s">
        <v>272</v>
      </c>
      <c r="I1147" s="210"/>
      <c r="J1147" s="211">
        <f>J1148</f>
        <v>1718820</v>
      </c>
      <c r="K1147" s="211">
        <f t="shared" si="2044"/>
        <v>1787572.8</v>
      </c>
      <c r="L1147" s="211">
        <f t="shared" si="2044"/>
        <v>1859075.71</v>
      </c>
      <c r="M1147" s="211">
        <f t="shared" si="2044"/>
        <v>0</v>
      </c>
      <c r="N1147" s="211">
        <f t="shared" si="2044"/>
        <v>0</v>
      </c>
      <c r="O1147" s="211">
        <f t="shared" si="2044"/>
        <v>0</v>
      </c>
      <c r="P1147" s="211">
        <f t="shared" si="2026"/>
        <v>1718820</v>
      </c>
      <c r="Q1147" s="211">
        <f t="shared" si="2027"/>
        <v>1787572.8</v>
      </c>
      <c r="R1147" s="211">
        <f t="shared" si="2028"/>
        <v>1859075.71</v>
      </c>
      <c r="S1147" s="211">
        <f t="shared" si="2045"/>
        <v>0</v>
      </c>
      <c r="T1147" s="211">
        <f t="shared" si="2045"/>
        <v>0</v>
      </c>
      <c r="U1147" s="211">
        <f t="shared" si="2045"/>
        <v>0</v>
      </c>
      <c r="V1147" s="211">
        <f t="shared" si="2006"/>
        <v>1718820</v>
      </c>
      <c r="W1147" s="211">
        <f t="shared" si="2007"/>
        <v>1787572.8</v>
      </c>
      <c r="X1147" s="211">
        <f t="shared" si="2008"/>
        <v>1859075.71</v>
      </c>
      <c r="Y1147" s="211">
        <f t="shared" si="2046"/>
        <v>0</v>
      </c>
      <c r="Z1147" s="211">
        <f t="shared" si="2046"/>
        <v>0</v>
      </c>
      <c r="AA1147" s="211">
        <f t="shared" si="2046"/>
        <v>0</v>
      </c>
      <c r="AB1147" s="211">
        <f t="shared" si="1965"/>
        <v>1718820</v>
      </c>
      <c r="AC1147" s="211">
        <f t="shared" si="2042"/>
        <v>1787572.8</v>
      </c>
      <c r="AD1147" s="211">
        <f t="shared" si="2043"/>
        <v>1859075.71</v>
      </c>
    </row>
    <row r="1148" spans="1:30" s="202" customFormat="1" ht="26.4" hidden="1">
      <c r="A1148" s="213" t="s">
        <v>222</v>
      </c>
      <c r="B1148" s="200" t="s">
        <v>303</v>
      </c>
      <c r="C1148" s="200" t="s">
        <v>18</v>
      </c>
      <c r="D1148" s="200" t="s">
        <v>17</v>
      </c>
      <c r="E1148" s="200" t="s">
        <v>80</v>
      </c>
      <c r="F1148" s="200" t="s">
        <v>68</v>
      </c>
      <c r="G1148" s="200" t="s">
        <v>140</v>
      </c>
      <c r="H1148" s="200" t="s">
        <v>272</v>
      </c>
      <c r="I1148" s="210" t="s">
        <v>92</v>
      </c>
      <c r="J1148" s="211">
        <f>J1149</f>
        <v>1718820</v>
      </c>
      <c r="K1148" s="211">
        <f t="shared" si="2044"/>
        <v>1787572.8</v>
      </c>
      <c r="L1148" s="211">
        <f t="shared" si="2044"/>
        <v>1859075.71</v>
      </c>
      <c r="M1148" s="211">
        <f t="shared" si="2044"/>
        <v>0</v>
      </c>
      <c r="N1148" s="211">
        <f t="shared" si="2044"/>
        <v>0</v>
      </c>
      <c r="O1148" s="211">
        <f t="shared" si="2044"/>
        <v>0</v>
      </c>
      <c r="P1148" s="211">
        <f t="shared" si="2026"/>
        <v>1718820</v>
      </c>
      <c r="Q1148" s="211">
        <f t="shared" si="2027"/>
        <v>1787572.8</v>
      </c>
      <c r="R1148" s="211">
        <f t="shared" si="2028"/>
        <v>1859075.71</v>
      </c>
      <c r="S1148" s="211">
        <f t="shared" si="2045"/>
        <v>0</v>
      </c>
      <c r="T1148" s="211">
        <f t="shared" si="2045"/>
        <v>0</v>
      </c>
      <c r="U1148" s="211">
        <f t="shared" si="2045"/>
        <v>0</v>
      </c>
      <c r="V1148" s="211">
        <f t="shared" ref="V1148:V1154" si="2047">P1148+S1148</f>
        <v>1718820</v>
      </c>
      <c r="W1148" s="211">
        <f t="shared" ref="W1148:W1154" si="2048">Q1148+T1148</f>
        <v>1787572.8</v>
      </c>
      <c r="X1148" s="211">
        <f t="shared" ref="X1148:X1154" si="2049">R1148+U1148</f>
        <v>1859075.71</v>
      </c>
      <c r="Y1148" s="211">
        <f t="shared" si="2046"/>
        <v>0</v>
      </c>
      <c r="Z1148" s="211">
        <f t="shared" si="2046"/>
        <v>0</v>
      </c>
      <c r="AA1148" s="211">
        <f t="shared" si="2046"/>
        <v>0</v>
      </c>
      <c r="AB1148" s="211">
        <f t="shared" si="1965"/>
        <v>1718820</v>
      </c>
      <c r="AC1148" s="211">
        <f t="shared" si="2042"/>
        <v>1787572.8</v>
      </c>
      <c r="AD1148" s="211">
        <f t="shared" si="2043"/>
        <v>1859075.71</v>
      </c>
    </row>
    <row r="1149" spans="1:30" s="202" customFormat="1" ht="26.4" hidden="1">
      <c r="A1149" s="212" t="s">
        <v>96</v>
      </c>
      <c r="B1149" s="200" t="s">
        <v>303</v>
      </c>
      <c r="C1149" s="200" t="s">
        <v>18</v>
      </c>
      <c r="D1149" s="200" t="s">
        <v>17</v>
      </c>
      <c r="E1149" s="200" t="s">
        <v>80</v>
      </c>
      <c r="F1149" s="200" t="s">
        <v>68</v>
      </c>
      <c r="G1149" s="200" t="s">
        <v>140</v>
      </c>
      <c r="H1149" s="200" t="s">
        <v>272</v>
      </c>
      <c r="I1149" s="210" t="s">
        <v>93</v>
      </c>
      <c r="J1149" s="211">
        <v>1718820</v>
      </c>
      <c r="K1149" s="211">
        <v>1787572.8</v>
      </c>
      <c r="L1149" s="211">
        <v>1859075.71</v>
      </c>
      <c r="M1149" s="211"/>
      <c r="N1149" s="211"/>
      <c r="O1149" s="211"/>
      <c r="P1149" s="211">
        <f t="shared" si="2026"/>
        <v>1718820</v>
      </c>
      <c r="Q1149" s="211">
        <f t="shared" si="2027"/>
        <v>1787572.8</v>
      </c>
      <c r="R1149" s="211">
        <f t="shared" si="2028"/>
        <v>1859075.71</v>
      </c>
      <c r="S1149" s="211"/>
      <c r="T1149" s="211"/>
      <c r="U1149" s="211"/>
      <c r="V1149" s="211">
        <f t="shared" si="2047"/>
        <v>1718820</v>
      </c>
      <c r="W1149" s="211">
        <f t="shared" si="2048"/>
        <v>1787572.8</v>
      </c>
      <c r="X1149" s="211">
        <f t="shared" si="2049"/>
        <v>1859075.71</v>
      </c>
      <c r="Y1149" s="211"/>
      <c r="Z1149" s="211"/>
      <c r="AA1149" s="211"/>
      <c r="AB1149" s="211">
        <f t="shared" si="1965"/>
        <v>1718820</v>
      </c>
      <c r="AC1149" s="211">
        <f t="shared" si="2042"/>
        <v>1787572.8</v>
      </c>
      <c r="AD1149" s="211">
        <f t="shared" si="2043"/>
        <v>1859075.71</v>
      </c>
    </row>
    <row r="1150" spans="1:30" s="227" customFormat="1" hidden="1">
      <c r="A1150" s="247" t="s">
        <v>66</v>
      </c>
      <c r="B1150" s="204" t="s">
        <v>303</v>
      </c>
      <c r="C1150" s="204" t="s">
        <v>18</v>
      </c>
      <c r="D1150" s="204" t="s">
        <v>13</v>
      </c>
      <c r="E1150" s="204"/>
      <c r="F1150" s="204"/>
      <c r="G1150" s="204"/>
      <c r="H1150" s="204"/>
      <c r="I1150" s="215"/>
      <c r="J1150" s="207">
        <f>J1151+J1158</f>
        <v>1664940</v>
      </c>
      <c r="K1150" s="207">
        <f>K1151+K1158</f>
        <v>1690337.6</v>
      </c>
      <c r="L1150" s="207">
        <f>L1151+L1158</f>
        <v>1716751.1</v>
      </c>
      <c r="M1150" s="207">
        <f t="shared" ref="M1150:O1150" si="2050">M1151+M1158</f>
        <v>0</v>
      </c>
      <c r="N1150" s="207">
        <f t="shared" si="2050"/>
        <v>0</v>
      </c>
      <c r="O1150" s="207">
        <f t="shared" si="2050"/>
        <v>0</v>
      </c>
      <c r="P1150" s="207">
        <f t="shared" si="2026"/>
        <v>1664940</v>
      </c>
      <c r="Q1150" s="207">
        <f t="shared" si="2027"/>
        <v>1690337.6</v>
      </c>
      <c r="R1150" s="207">
        <f t="shared" si="2028"/>
        <v>1716751.1</v>
      </c>
      <c r="S1150" s="207">
        <f t="shared" ref="S1150:U1150" si="2051">S1151+S1158</f>
        <v>1000000</v>
      </c>
      <c r="T1150" s="207">
        <f t="shared" si="2051"/>
        <v>0</v>
      </c>
      <c r="U1150" s="207">
        <f t="shared" si="2051"/>
        <v>0</v>
      </c>
      <c r="V1150" s="207">
        <f t="shared" si="2047"/>
        <v>2664940</v>
      </c>
      <c r="W1150" s="207">
        <f t="shared" si="2048"/>
        <v>1690337.6</v>
      </c>
      <c r="X1150" s="207">
        <f t="shared" si="2049"/>
        <v>1716751.1</v>
      </c>
      <c r="Y1150" s="207">
        <f t="shared" ref="Y1150:AA1150" si="2052">Y1151+Y1158</f>
        <v>1020000</v>
      </c>
      <c r="Z1150" s="207">
        <f t="shared" si="2052"/>
        <v>960882.32</v>
      </c>
      <c r="AA1150" s="207">
        <f t="shared" si="2052"/>
        <v>922578.42</v>
      </c>
      <c r="AB1150" s="207">
        <f t="shared" si="1965"/>
        <v>3684940</v>
      </c>
      <c r="AC1150" s="207">
        <f t="shared" si="2042"/>
        <v>2651219.92</v>
      </c>
      <c r="AD1150" s="207">
        <f t="shared" si="2043"/>
        <v>2639329.52</v>
      </c>
    </row>
    <row r="1151" spans="1:30" s="202" customFormat="1" ht="26.4" hidden="1">
      <c r="A1151" s="264" t="s">
        <v>359</v>
      </c>
      <c r="B1151" s="200" t="s">
        <v>303</v>
      </c>
      <c r="C1151" s="200" t="s">
        <v>18</v>
      </c>
      <c r="D1151" s="200" t="s">
        <v>13</v>
      </c>
      <c r="E1151" s="200" t="s">
        <v>277</v>
      </c>
      <c r="F1151" s="200" t="s">
        <v>68</v>
      </c>
      <c r="G1151" s="200" t="s">
        <v>140</v>
      </c>
      <c r="H1151" s="200" t="s">
        <v>141</v>
      </c>
      <c r="I1151" s="210"/>
      <c r="J1151" s="211">
        <f>J1152</f>
        <v>0</v>
      </c>
      <c r="K1151" s="211">
        <f t="shared" ref="K1151:O1151" si="2053">K1152</f>
        <v>0</v>
      </c>
      <c r="L1151" s="211">
        <f t="shared" si="2053"/>
        <v>0</v>
      </c>
      <c r="M1151" s="211">
        <f t="shared" si="2053"/>
        <v>0</v>
      </c>
      <c r="N1151" s="211">
        <f t="shared" si="2053"/>
        <v>0</v>
      </c>
      <c r="O1151" s="211">
        <f t="shared" si="2053"/>
        <v>0</v>
      </c>
      <c r="P1151" s="211">
        <f t="shared" si="2026"/>
        <v>0</v>
      </c>
      <c r="Q1151" s="211">
        <f t="shared" si="2027"/>
        <v>0</v>
      </c>
      <c r="R1151" s="211">
        <f t="shared" si="2028"/>
        <v>0</v>
      </c>
      <c r="S1151" s="211">
        <f t="shared" ref="S1151:U1153" si="2054">S1152</f>
        <v>0</v>
      </c>
      <c r="T1151" s="211">
        <f t="shared" si="2054"/>
        <v>0</v>
      </c>
      <c r="U1151" s="211">
        <f t="shared" si="2054"/>
        <v>0</v>
      </c>
      <c r="V1151" s="211">
        <f t="shared" si="2047"/>
        <v>0</v>
      </c>
      <c r="W1151" s="211">
        <f t="shared" si="2048"/>
        <v>0</v>
      </c>
      <c r="X1151" s="211">
        <f t="shared" si="2049"/>
        <v>0</v>
      </c>
      <c r="Y1151" s="211">
        <f>Y1152+Y1155</f>
        <v>1020000</v>
      </c>
      <c r="Z1151" s="211">
        <f t="shared" ref="Z1151:AA1151" si="2055">Z1152+Z1155</f>
        <v>960882.32</v>
      </c>
      <c r="AA1151" s="211">
        <f t="shared" si="2055"/>
        <v>922578.42</v>
      </c>
      <c r="AB1151" s="211">
        <f t="shared" ref="AB1151:AB1232" si="2056">V1151+Y1151</f>
        <v>1020000</v>
      </c>
      <c r="AC1151" s="211">
        <f t="shared" si="2042"/>
        <v>960882.32</v>
      </c>
      <c r="AD1151" s="211">
        <f t="shared" si="2043"/>
        <v>922578.42</v>
      </c>
    </row>
    <row r="1152" spans="1:30" s="202" customFormat="1" hidden="1">
      <c r="A1152" s="212" t="s">
        <v>278</v>
      </c>
      <c r="B1152" s="200" t="s">
        <v>303</v>
      </c>
      <c r="C1152" s="200" t="s">
        <v>18</v>
      </c>
      <c r="D1152" s="200" t="s">
        <v>13</v>
      </c>
      <c r="E1152" s="200" t="s">
        <v>277</v>
      </c>
      <c r="F1152" s="200" t="s">
        <v>68</v>
      </c>
      <c r="G1152" s="200" t="s">
        <v>140</v>
      </c>
      <c r="H1152" s="200" t="s">
        <v>274</v>
      </c>
      <c r="I1152" s="210"/>
      <c r="J1152" s="211">
        <f>J1153</f>
        <v>0</v>
      </c>
      <c r="K1152" s="211">
        <f t="shared" ref="K1152:O1153" si="2057">K1153</f>
        <v>0</v>
      </c>
      <c r="L1152" s="211">
        <f t="shared" si="2057"/>
        <v>0</v>
      </c>
      <c r="M1152" s="211">
        <f t="shared" si="2057"/>
        <v>0</v>
      </c>
      <c r="N1152" s="211">
        <f t="shared" si="2057"/>
        <v>0</v>
      </c>
      <c r="O1152" s="211">
        <f t="shared" si="2057"/>
        <v>0</v>
      </c>
      <c r="P1152" s="211">
        <f t="shared" si="2026"/>
        <v>0</v>
      </c>
      <c r="Q1152" s="211">
        <f t="shared" si="2027"/>
        <v>0</v>
      </c>
      <c r="R1152" s="211">
        <f t="shared" si="2028"/>
        <v>0</v>
      </c>
      <c r="S1152" s="211">
        <f t="shared" si="2054"/>
        <v>0</v>
      </c>
      <c r="T1152" s="211">
        <f t="shared" si="2054"/>
        <v>0</v>
      </c>
      <c r="U1152" s="211">
        <f t="shared" si="2054"/>
        <v>0</v>
      </c>
      <c r="V1152" s="211">
        <f t="shared" si="2047"/>
        <v>0</v>
      </c>
      <c r="W1152" s="211">
        <f t="shared" si="2048"/>
        <v>0</v>
      </c>
      <c r="X1152" s="211">
        <f t="shared" si="2049"/>
        <v>0</v>
      </c>
      <c r="Y1152" s="211">
        <f t="shared" ref="Y1152:AA1153" si="2058">Y1153</f>
        <v>0</v>
      </c>
      <c r="Z1152" s="211">
        <f t="shared" si="2058"/>
        <v>0</v>
      </c>
      <c r="AA1152" s="211">
        <f t="shared" si="2058"/>
        <v>0</v>
      </c>
      <c r="AB1152" s="211">
        <f t="shared" si="2056"/>
        <v>0</v>
      </c>
      <c r="AC1152" s="211">
        <f t="shared" si="2042"/>
        <v>0</v>
      </c>
      <c r="AD1152" s="211">
        <f t="shared" si="2043"/>
        <v>0</v>
      </c>
    </row>
    <row r="1153" spans="1:30" s="202" customFormat="1" ht="26.4" hidden="1">
      <c r="A1153" s="213" t="s">
        <v>222</v>
      </c>
      <c r="B1153" s="200" t="s">
        <v>303</v>
      </c>
      <c r="C1153" s="200" t="s">
        <v>18</v>
      </c>
      <c r="D1153" s="200" t="s">
        <v>13</v>
      </c>
      <c r="E1153" s="200" t="s">
        <v>277</v>
      </c>
      <c r="F1153" s="200" t="s">
        <v>68</v>
      </c>
      <c r="G1153" s="200" t="s">
        <v>140</v>
      </c>
      <c r="H1153" s="200" t="s">
        <v>274</v>
      </c>
      <c r="I1153" s="210" t="s">
        <v>92</v>
      </c>
      <c r="J1153" s="211">
        <f>J1154</f>
        <v>0</v>
      </c>
      <c r="K1153" s="211">
        <f t="shared" si="2057"/>
        <v>0</v>
      </c>
      <c r="L1153" s="211">
        <f t="shared" si="2057"/>
        <v>0</v>
      </c>
      <c r="M1153" s="211">
        <f t="shared" si="2057"/>
        <v>0</v>
      </c>
      <c r="N1153" s="211">
        <f t="shared" si="2057"/>
        <v>0</v>
      </c>
      <c r="O1153" s="211">
        <f t="shared" si="2057"/>
        <v>0</v>
      </c>
      <c r="P1153" s="211">
        <f t="shared" si="2026"/>
        <v>0</v>
      </c>
      <c r="Q1153" s="211">
        <f t="shared" si="2027"/>
        <v>0</v>
      </c>
      <c r="R1153" s="211">
        <f t="shared" si="2028"/>
        <v>0</v>
      </c>
      <c r="S1153" s="211">
        <f t="shared" si="2054"/>
        <v>0</v>
      </c>
      <c r="T1153" s="211">
        <f t="shared" si="2054"/>
        <v>0</v>
      </c>
      <c r="U1153" s="211">
        <f t="shared" si="2054"/>
        <v>0</v>
      </c>
      <c r="V1153" s="211">
        <f t="shared" si="2047"/>
        <v>0</v>
      </c>
      <c r="W1153" s="211">
        <f t="shared" si="2048"/>
        <v>0</v>
      </c>
      <c r="X1153" s="211">
        <f t="shared" si="2049"/>
        <v>0</v>
      </c>
      <c r="Y1153" s="211">
        <f t="shared" si="2058"/>
        <v>0</v>
      </c>
      <c r="Z1153" s="211">
        <f t="shared" si="2058"/>
        <v>0</v>
      </c>
      <c r="AA1153" s="211">
        <f t="shared" si="2058"/>
        <v>0</v>
      </c>
      <c r="AB1153" s="211">
        <f t="shared" si="2056"/>
        <v>0</v>
      </c>
      <c r="AC1153" s="211">
        <f t="shared" si="2042"/>
        <v>0</v>
      </c>
      <c r="AD1153" s="211">
        <f t="shared" si="2043"/>
        <v>0</v>
      </c>
    </row>
    <row r="1154" spans="1:30" s="202" customFormat="1" ht="26.4" hidden="1">
      <c r="A1154" s="212" t="s">
        <v>96</v>
      </c>
      <c r="B1154" s="200" t="s">
        <v>303</v>
      </c>
      <c r="C1154" s="200" t="s">
        <v>18</v>
      </c>
      <c r="D1154" s="200" t="s">
        <v>13</v>
      </c>
      <c r="E1154" s="200" t="s">
        <v>277</v>
      </c>
      <c r="F1154" s="200" t="s">
        <v>68</v>
      </c>
      <c r="G1154" s="200" t="s">
        <v>140</v>
      </c>
      <c r="H1154" s="200" t="s">
        <v>274</v>
      </c>
      <c r="I1154" s="210" t="s">
        <v>93</v>
      </c>
      <c r="J1154" s="211"/>
      <c r="K1154" s="211"/>
      <c r="L1154" s="211"/>
      <c r="M1154" s="211"/>
      <c r="N1154" s="211"/>
      <c r="O1154" s="211"/>
      <c r="P1154" s="211">
        <f t="shared" si="2026"/>
        <v>0</v>
      </c>
      <c r="Q1154" s="211">
        <f t="shared" si="2027"/>
        <v>0</v>
      </c>
      <c r="R1154" s="211">
        <f t="shared" si="2028"/>
        <v>0</v>
      </c>
      <c r="S1154" s="211"/>
      <c r="T1154" s="211"/>
      <c r="U1154" s="211"/>
      <c r="V1154" s="211">
        <f t="shared" si="2047"/>
        <v>0</v>
      </c>
      <c r="W1154" s="211">
        <f t="shared" si="2048"/>
        <v>0</v>
      </c>
      <c r="X1154" s="211">
        <f t="shared" si="2049"/>
        <v>0</v>
      </c>
      <c r="Y1154" s="211"/>
      <c r="Z1154" s="211"/>
      <c r="AA1154" s="211"/>
      <c r="AB1154" s="211">
        <f t="shared" si="2056"/>
        <v>0</v>
      </c>
      <c r="AC1154" s="211">
        <f t="shared" si="2042"/>
        <v>0</v>
      </c>
      <c r="AD1154" s="211">
        <f t="shared" si="2043"/>
        <v>0</v>
      </c>
    </row>
    <row r="1155" spans="1:30" s="202" customFormat="1" hidden="1">
      <c r="A1155" s="264" t="s">
        <v>439</v>
      </c>
      <c r="B1155" s="200" t="s">
        <v>303</v>
      </c>
      <c r="C1155" s="200" t="s">
        <v>18</v>
      </c>
      <c r="D1155" s="200" t="s">
        <v>13</v>
      </c>
      <c r="E1155" s="200" t="s">
        <v>277</v>
      </c>
      <c r="F1155" s="200" t="s">
        <v>68</v>
      </c>
      <c r="G1155" s="200" t="s">
        <v>437</v>
      </c>
      <c r="H1155" s="200" t="s">
        <v>438</v>
      </c>
      <c r="I1155" s="210"/>
      <c r="J1155" s="211"/>
      <c r="K1155" s="211"/>
      <c r="L1155" s="211"/>
      <c r="M1155" s="211"/>
      <c r="N1155" s="211"/>
      <c r="O1155" s="211"/>
      <c r="P1155" s="211"/>
      <c r="Q1155" s="211"/>
      <c r="R1155" s="211"/>
      <c r="S1155" s="211"/>
      <c r="T1155" s="211"/>
      <c r="U1155" s="211"/>
      <c r="V1155" s="211"/>
      <c r="W1155" s="211"/>
      <c r="X1155" s="211"/>
      <c r="Y1155" s="211">
        <f>Y1156</f>
        <v>1020000</v>
      </c>
      <c r="Z1155" s="211">
        <f t="shared" ref="Z1155:Z1156" si="2059">Z1156</f>
        <v>960882.32</v>
      </c>
      <c r="AA1155" s="211">
        <f t="shared" ref="AA1155:AA1156" si="2060">AA1156</f>
        <v>922578.42</v>
      </c>
      <c r="AB1155" s="211">
        <f t="shared" si="2056"/>
        <v>1020000</v>
      </c>
      <c r="AC1155" s="211">
        <f t="shared" si="2042"/>
        <v>960882.32</v>
      </c>
      <c r="AD1155" s="211">
        <f t="shared" si="2043"/>
        <v>922578.42</v>
      </c>
    </row>
    <row r="1156" spans="1:30" s="202" customFormat="1" ht="26.4" hidden="1">
      <c r="A1156" s="213" t="s">
        <v>222</v>
      </c>
      <c r="B1156" s="200" t="s">
        <v>303</v>
      </c>
      <c r="C1156" s="200" t="s">
        <v>18</v>
      </c>
      <c r="D1156" s="200" t="s">
        <v>13</v>
      </c>
      <c r="E1156" s="200" t="s">
        <v>277</v>
      </c>
      <c r="F1156" s="200" t="s">
        <v>68</v>
      </c>
      <c r="G1156" s="200" t="s">
        <v>437</v>
      </c>
      <c r="H1156" s="200" t="s">
        <v>438</v>
      </c>
      <c r="I1156" s="210" t="s">
        <v>92</v>
      </c>
      <c r="J1156" s="211"/>
      <c r="K1156" s="211"/>
      <c r="L1156" s="211"/>
      <c r="M1156" s="211"/>
      <c r="N1156" s="211"/>
      <c r="O1156" s="211"/>
      <c r="P1156" s="211"/>
      <c r="Q1156" s="211"/>
      <c r="R1156" s="211"/>
      <c r="S1156" s="211"/>
      <c r="T1156" s="211"/>
      <c r="U1156" s="211"/>
      <c r="V1156" s="211"/>
      <c r="W1156" s="211"/>
      <c r="X1156" s="211"/>
      <c r="Y1156" s="211">
        <f>Y1157</f>
        <v>1020000</v>
      </c>
      <c r="Z1156" s="211">
        <f t="shared" si="2059"/>
        <v>960882.32</v>
      </c>
      <c r="AA1156" s="211">
        <f t="shared" si="2060"/>
        <v>922578.42</v>
      </c>
      <c r="AB1156" s="211">
        <f t="shared" si="2056"/>
        <v>1020000</v>
      </c>
      <c r="AC1156" s="211">
        <f t="shared" si="2042"/>
        <v>960882.32</v>
      </c>
      <c r="AD1156" s="211">
        <f t="shared" si="2043"/>
        <v>922578.42</v>
      </c>
    </row>
    <row r="1157" spans="1:30" s="202" customFormat="1" ht="26.4" hidden="1">
      <c r="A1157" s="212" t="s">
        <v>96</v>
      </c>
      <c r="B1157" s="200" t="s">
        <v>303</v>
      </c>
      <c r="C1157" s="200" t="s">
        <v>18</v>
      </c>
      <c r="D1157" s="200" t="s">
        <v>13</v>
      </c>
      <c r="E1157" s="200" t="s">
        <v>277</v>
      </c>
      <c r="F1157" s="200" t="s">
        <v>68</v>
      </c>
      <c r="G1157" s="200" t="s">
        <v>437</v>
      </c>
      <c r="H1157" s="200" t="s">
        <v>438</v>
      </c>
      <c r="I1157" s="210" t="s">
        <v>93</v>
      </c>
      <c r="J1157" s="211"/>
      <c r="K1157" s="211"/>
      <c r="L1157" s="211"/>
      <c r="M1157" s="211"/>
      <c r="N1157" s="211"/>
      <c r="O1157" s="211"/>
      <c r="P1157" s="211"/>
      <c r="Q1157" s="211"/>
      <c r="R1157" s="211"/>
      <c r="S1157" s="211"/>
      <c r="T1157" s="211"/>
      <c r="U1157" s="211"/>
      <c r="V1157" s="211"/>
      <c r="W1157" s="211"/>
      <c r="X1157" s="211"/>
      <c r="Y1157" s="211">
        <f>20000+1000000</f>
        <v>1020000</v>
      </c>
      <c r="Z1157" s="211">
        <v>960882.32</v>
      </c>
      <c r="AA1157" s="211">
        <v>922578.42</v>
      </c>
      <c r="AB1157" s="211">
        <f t="shared" si="2056"/>
        <v>1020000</v>
      </c>
      <c r="AC1157" s="211">
        <f t="shared" si="2042"/>
        <v>960882.32</v>
      </c>
      <c r="AD1157" s="211">
        <f t="shared" si="2043"/>
        <v>922578.42</v>
      </c>
    </row>
    <row r="1158" spans="1:30" s="202" customFormat="1" hidden="1">
      <c r="A1158" s="208" t="s">
        <v>81</v>
      </c>
      <c r="B1158" s="200" t="s">
        <v>303</v>
      </c>
      <c r="C1158" s="200" t="s">
        <v>18</v>
      </c>
      <c r="D1158" s="200" t="s">
        <v>13</v>
      </c>
      <c r="E1158" s="200" t="s">
        <v>80</v>
      </c>
      <c r="F1158" s="200" t="s">
        <v>68</v>
      </c>
      <c r="G1158" s="200" t="s">
        <v>140</v>
      </c>
      <c r="H1158" s="200" t="s">
        <v>141</v>
      </c>
      <c r="I1158" s="210"/>
      <c r="J1158" s="211">
        <f>J1159+J1162</f>
        <v>1664940</v>
      </c>
      <c r="K1158" s="211">
        <f t="shared" ref="K1158:L1158" si="2061">K1159+K1162</f>
        <v>1690337.6</v>
      </c>
      <c r="L1158" s="211">
        <f t="shared" si="2061"/>
        <v>1716751.1</v>
      </c>
      <c r="M1158" s="211">
        <f t="shared" ref="M1158:O1158" si="2062">M1159+M1162</f>
        <v>0</v>
      </c>
      <c r="N1158" s="211">
        <f t="shared" si="2062"/>
        <v>0</v>
      </c>
      <c r="O1158" s="211">
        <f t="shared" si="2062"/>
        <v>0</v>
      </c>
      <c r="P1158" s="211">
        <f t="shared" si="2026"/>
        <v>1664940</v>
      </c>
      <c r="Q1158" s="211">
        <f t="shared" si="2027"/>
        <v>1690337.6</v>
      </c>
      <c r="R1158" s="211">
        <f t="shared" si="2028"/>
        <v>1716751.1</v>
      </c>
      <c r="S1158" s="211">
        <f t="shared" ref="S1158:U1158" si="2063">S1159+S1162</f>
        <v>1000000</v>
      </c>
      <c r="T1158" s="211">
        <f t="shared" si="2063"/>
        <v>0</v>
      </c>
      <c r="U1158" s="211">
        <f t="shared" si="2063"/>
        <v>0</v>
      </c>
      <c r="V1158" s="211">
        <f t="shared" ref="V1158:V1205" si="2064">P1158+S1158</f>
        <v>2664940</v>
      </c>
      <c r="W1158" s="211">
        <f t="shared" ref="W1158:W1205" si="2065">Q1158+T1158</f>
        <v>1690337.6</v>
      </c>
      <c r="X1158" s="211">
        <f t="shared" ref="X1158:X1205" si="2066">R1158+U1158</f>
        <v>1716751.1</v>
      </c>
      <c r="Y1158" s="211">
        <f t="shared" ref="Y1158:AA1158" si="2067">Y1159+Y1162</f>
        <v>0</v>
      </c>
      <c r="Z1158" s="211">
        <f t="shared" si="2067"/>
        <v>0</v>
      </c>
      <c r="AA1158" s="211">
        <f t="shared" si="2067"/>
        <v>0</v>
      </c>
      <c r="AB1158" s="211">
        <f t="shared" si="2056"/>
        <v>2664940</v>
      </c>
      <c r="AC1158" s="211">
        <f t="shared" si="2042"/>
        <v>1690337.6</v>
      </c>
      <c r="AD1158" s="211">
        <f t="shared" si="2043"/>
        <v>1716751.1</v>
      </c>
    </row>
    <row r="1159" spans="1:30" s="202" customFormat="1" ht="13.8" hidden="1">
      <c r="A1159" s="248" t="s">
        <v>276</v>
      </c>
      <c r="B1159" s="200" t="s">
        <v>303</v>
      </c>
      <c r="C1159" s="200" t="s">
        <v>18</v>
      </c>
      <c r="D1159" s="200" t="s">
        <v>13</v>
      </c>
      <c r="E1159" s="200" t="s">
        <v>80</v>
      </c>
      <c r="F1159" s="200" t="s">
        <v>68</v>
      </c>
      <c r="G1159" s="200" t="s">
        <v>140</v>
      </c>
      <c r="H1159" s="200" t="s">
        <v>275</v>
      </c>
      <c r="I1159" s="210"/>
      <c r="J1159" s="211">
        <f>J1160</f>
        <v>50000</v>
      </c>
      <c r="K1159" s="211">
        <f t="shared" ref="K1159:O1160" si="2068">K1160</f>
        <v>50000</v>
      </c>
      <c r="L1159" s="211">
        <f t="shared" si="2068"/>
        <v>50000</v>
      </c>
      <c r="M1159" s="211">
        <f t="shared" si="2068"/>
        <v>0</v>
      </c>
      <c r="N1159" s="211">
        <f t="shared" si="2068"/>
        <v>0</v>
      </c>
      <c r="O1159" s="211">
        <f t="shared" si="2068"/>
        <v>0</v>
      </c>
      <c r="P1159" s="211">
        <f t="shared" si="2026"/>
        <v>50000</v>
      </c>
      <c r="Q1159" s="211">
        <f t="shared" si="2027"/>
        <v>50000</v>
      </c>
      <c r="R1159" s="211">
        <f t="shared" si="2028"/>
        <v>50000</v>
      </c>
      <c r="S1159" s="211">
        <f t="shared" ref="S1159:U1160" si="2069">S1160</f>
        <v>1000000</v>
      </c>
      <c r="T1159" s="211">
        <f t="shared" si="2069"/>
        <v>0</v>
      </c>
      <c r="U1159" s="211">
        <f t="shared" si="2069"/>
        <v>0</v>
      </c>
      <c r="V1159" s="211">
        <f t="shared" si="2064"/>
        <v>1050000</v>
      </c>
      <c r="W1159" s="211">
        <f t="shared" si="2065"/>
        <v>50000</v>
      </c>
      <c r="X1159" s="211">
        <f t="shared" si="2066"/>
        <v>50000</v>
      </c>
      <c r="Y1159" s="211">
        <f t="shared" ref="Y1159:AA1160" si="2070">Y1160</f>
        <v>0</v>
      </c>
      <c r="Z1159" s="211">
        <f t="shared" si="2070"/>
        <v>0</v>
      </c>
      <c r="AA1159" s="211">
        <f t="shared" si="2070"/>
        <v>0</v>
      </c>
      <c r="AB1159" s="211">
        <f t="shared" si="2056"/>
        <v>1050000</v>
      </c>
      <c r="AC1159" s="211">
        <f t="shared" si="2042"/>
        <v>50000</v>
      </c>
      <c r="AD1159" s="211">
        <f t="shared" si="2043"/>
        <v>50000</v>
      </c>
    </row>
    <row r="1160" spans="1:30" s="202" customFormat="1" ht="26.4" hidden="1">
      <c r="A1160" s="213" t="s">
        <v>222</v>
      </c>
      <c r="B1160" s="200" t="s">
        <v>303</v>
      </c>
      <c r="C1160" s="200" t="s">
        <v>18</v>
      </c>
      <c r="D1160" s="200" t="s">
        <v>13</v>
      </c>
      <c r="E1160" s="200" t="s">
        <v>80</v>
      </c>
      <c r="F1160" s="200" t="s">
        <v>68</v>
      </c>
      <c r="G1160" s="200" t="s">
        <v>140</v>
      </c>
      <c r="H1160" s="200" t="s">
        <v>275</v>
      </c>
      <c r="I1160" s="210" t="s">
        <v>92</v>
      </c>
      <c r="J1160" s="211">
        <f>J1161</f>
        <v>50000</v>
      </c>
      <c r="K1160" s="211">
        <f t="shared" si="2068"/>
        <v>50000</v>
      </c>
      <c r="L1160" s="211">
        <f t="shared" si="2068"/>
        <v>50000</v>
      </c>
      <c r="M1160" s="211">
        <f t="shared" si="2068"/>
        <v>0</v>
      </c>
      <c r="N1160" s="211">
        <f t="shared" si="2068"/>
        <v>0</v>
      </c>
      <c r="O1160" s="211">
        <f t="shared" si="2068"/>
        <v>0</v>
      </c>
      <c r="P1160" s="211">
        <f t="shared" si="2026"/>
        <v>50000</v>
      </c>
      <c r="Q1160" s="211">
        <f t="shared" si="2027"/>
        <v>50000</v>
      </c>
      <c r="R1160" s="211">
        <f t="shared" si="2028"/>
        <v>50000</v>
      </c>
      <c r="S1160" s="211">
        <f t="shared" si="2069"/>
        <v>1000000</v>
      </c>
      <c r="T1160" s="211">
        <f t="shared" si="2069"/>
        <v>0</v>
      </c>
      <c r="U1160" s="211">
        <f t="shared" si="2069"/>
        <v>0</v>
      </c>
      <c r="V1160" s="211">
        <f t="shared" si="2064"/>
        <v>1050000</v>
      </c>
      <c r="W1160" s="211">
        <f t="shared" si="2065"/>
        <v>50000</v>
      </c>
      <c r="X1160" s="211">
        <f t="shared" si="2066"/>
        <v>50000</v>
      </c>
      <c r="Y1160" s="211">
        <f t="shared" si="2070"/>
        <v>0</v>
      </c>
      <c r="Z1160" s="211">
        <f t="shared" si="2070"/>
        <v>0</v>
      </c>
      <c r="AA1160" s="211">
        <f t="shared" si="2070"/>
        <v>0</v>
      </c>
      <c r="AB1160" s="211">
        <f t="shared" si="2056"/>
        <v>1050000</v>
      </c>
      <c r="AC1160" s="211">
        <f t="shared" si="2042"/>
        <v>50000</v>
      </c>
      <c r="AD1160" s="211">
        <f t="shared" si="2043"/>
        <v>50000</v>
      </c>
    </row>
    <row r="1161" spans="1:30" s="202" customFormat="1" ht="26.4" hidden="1">
      <c r="A1161" s="212" t="s">
        <v>96</v>
      </c>
      <c r="B1161" s="200" t="s">
        <v>303</v>
      </c>
      <c r="C1161" s="200" t="s">
        <v>18</v>
      </c>
      <c r="D1161" s="200" t="s">
        <v>13</v>
      </c>
      <c r="E1161" s="200" t="s">
        <v>80</v>
      </c>
      <c r="F1161" s="200" t="s">
        <v>68</v>
      </c>
      <c r="G1161" s="200" t="s">
        <v>140</v>
      </c>
      <c r="H1161" s="200" t="s">
        <v>275</v>
      </c>
      <c r="I1161" s="210" t="s">
        <v>93</v>
      </c>
      <c r="J1161" s="211">
        <v>50000</v>
      </c>
      <c r="K1161" s="211">
        <v>50000</v>
      </c>
      <c r="L1161" s="211">
        <v>50000</v>
      </c>
      <c r="M1161" s="211"/>
      <c r="N1161" s="211"/>
      <c r="O1161" s="211"/>
      <c r="P1161" s="211">
        <f t="shared" si="2026"/>
        <v>50000</v>
      </c>
      <c r="Q1161" s="211">
        <f t="shared" si="2027"/>
        <v>50000</v>
      </c>
      <c r="R1161" s="211">
        <f t="shared" si="2028"/>
        <v>50000</v>
      </c>
      <c r="S1161" s="333">
        <f>325000+675000</f>
        <v>1000000</v>
      </c>
      <c r="T1161" s="211"/>
      <c r="U1161" s="211"/>
      <c r="V1161" s="211">
        <f t="shared" si="2064"/>
        <v>1050000</v>
      </c>
      <c r="W1161" s="211">
        <f t="shared" si="2065"/>
        <v>50000</v>
      </c>
      <c r="X1161" s="211">
        <f t="shared" si="2066"/>
        <v>50000</v>
      </c>
      <c r="Y1161" s="211"/>
      <c r="Z1161" s="211"/>
      <c r="AA1161" s="211"/>
      <c r="AB1161" s="211">
        <f t="shared" si="2056"/>
        <v>1050000</v>
      </c>
      <c r="AC1161" s="211">
        <f t="shared" si="2042"/>
        <v>50000</v>
      </c>
      <c r="AD1161" s="211">
        <f t="shared" si="2043"/>
        <v>50000</v>
      </c>
    </row>
    <row r="1162" spans="1:30" s="202" customFormat="1" hidden="1">
      <c r="A1162" s="212" t="s">
        <v>278</v>
      </c>
      <c r="B1162" s="200" t="s">
        <v>303</v>
      </c>
      <c r="C1162" s="200" t="s">
        <v>18</v>
      </c>
      <c r="D1162" s="200" t="s">
        <v>13</v>
      </c>
      <c r="E1162" s="200" t="s">
        <v>80</v>
      </c>
      <c r="F1162" s="200" t="s">
        <v>68</v>
      </c>
      <c r="G1162" s="200" t="s">
        <v>140</v>
      </c>
      <c r="H1162" s="200" t="s">
        <v>274</v>
      </c>
      <c r="I1162" s="210"/>
      <c r="J1162" s="211">
        <f>J1163</f>
        <v>1614940</v>
      </c>
      <c r="K1162" s="211">
        <f t="shared" ref="K1162:O1163" si="2071">K1163</f>
        <v>1640337.6</v>
      </c>
      <c r="L1162" s="211">
        <f t="shared" si="2071"/>
        <v>1666751.1</v>
      </c>
      <c r="M1162" s="211">
        <f t="shared" si="2071"/>
        <v>0</v>
      </c>
      <c r="N1162" s="211">
        <f t="shared" si="2071"/>
        <v>0</v>
      </c>
      <c r="O1162" s="211">
        <f t="shared" si="2071"/>
        <v>0</v>
      </c>
      <c r="P1162" s="211">
        <f t="shared" si="2026"/>
        <v>1614940</v>
      </c>
      <c r="Q1162" s="211">
        <f t="shared" si="2027"/>
        <v>1640337.6</v>
      </c>
      <c r="R1162" s="211">
        <f t="shared" si="2028"/>
        <v>1666751.1</v>
      </c>
      <c r="S1162" s="211">
        <f t="shared" ref="S1162:U1163" si="2072">S1163</f>
        <v>0</v>
      </c>
      <c r="T1162" s="211">
        <f t="shared" si="2072"/>
        <v>0</v>
      </c>
      <c r="U1162" s="211">
        <f t="shared" si="2072"/>
        <v>0</v>
      </c>
      <c r="V1162" s="211">
        <f t="shared" si="2064"/>
        <v>1614940</v>
      </c>
      <c r="W1162" s="211">
        <f t="shared" si="2065"/>
        <v>1640337.6</v>
      </c>
      <c r="X1162" s="211">
        <f t="shared" si="2066"/>
        <v>1666751.1</v>
      </c>
      <c r="Y1162" s="211">
        <f t="shared" ref="Y1162:AA1163" si="2073">Y1163</f>
        <v>0</v>
      </c>
      <c r="Z1162" s="211">
        <f t="shared" si="2073"/>
        <v>0</v>
      </c>
      <c r="AA1162" s="211">
        <f t="shared" si="2073"/>
        <v>0</v>
      </c>
      <c r="AB1162" s="211">
        <f t="shared" si="2056"/>
        <v>1614940</v>
      </c>
      <c r="AC1162" s="211">
        <f t="shared" si="2042"/>
        <v>1640337.6</v>
      </c>
      <c r="AD1162" s="211">
        <f t="shared" si="2043"/>
        <v>1666751.1</v>
      </c>
    </row>
    <row r="1163" spans="1:30" s="202" customFormat="1" ht="26.4" hidden="1">
      <c r="A1163" s="213" t="s">
        <v>222</v>
      </c>
      <c r="B1163" s="200" t="s">
        <v>303</v>
      </c>
      <c r="C1163" s="200" t="s">
        <v>18</v>
      </c>
      <c r="D1163" s="200" t="s">
        <v>13</v>
      </c>
      <c r="E1163" s="200" t="s">
        <v>80</v>
      </c>
      <c r="F1163" s="200" t="s">
        <v>68</v>
      </c>
      <c r="G1163" s="200" t="s">
        <v>140</v>
      </c>
      <c r="H1163" s="200" t="s">
        <v>274</v>
      </c>
      <c r="I1163" s="210" t="s">
        <v>92</v>
      </c>
      <c r="J1163" s="211">
        <f>J1164</f>
        <v>1614940</v>
      </c>
      <c r="K1163" s="211">
        <f t="shared" si="2071"/>
        <v>1640337.6</v>
      </c>
      <c r="L1163" s="211">
        <f t="shared" si="2071"/>
        <v>1666751.1</v>
      </c>
      <c r="M1163" s="211">
        <f t="shared" si="2071"/>
        <v>0</v>
      </c>
      <c r="N1163" s="211">
        <f t="shared" si="2071"/>
        <v>0</v>
      </c>
      <c r="O1163" s="211">
        <f t="shared" si="2071"/>
        <v>0</v>
      </c>
      <c r="P1163" s="211">
        <f t="shared" si="2026"/>
        <v>1614940</v>
      </c>
      <c r="Q1163" s="211">
        <f t="shared" si="2027"/>
        <v>1640337.6</v>
      </c>
      <c r="R1163" s="211">
        <f t="shared" si="2028"/>
        <v>1666751.1</v>
      </c>
      <c r="S1163" s="211">
        <f t="shared" si="2072"/>
        <v>0</v>
      </c>
      <c r="T1163" s="211">
        <f t="shared" si="2072"/>
        <v>0</v>
      </c>
      <c r="U1163" s="211">
        <f t="shared" si="2072"/>
        <v>0</v>
      </c>
      <c r="V1163" s="211">
        <f t="shared" si="2064"/>
        <v>1614940</v>
      </c>
      <c r="W1163" s="211">
        <f t="shared" si="2065"/>
        <v>1640337.6</v>
      </c>
      <c r="X1163" s="211">
        <f t="shared" si="2066"/>
        <v>1666751.1</v>
      </c>
      <c r="Y1163" s="211">
        <f t="shared" si="2073"/>
        <v>0</v>
      </c>
      <c r="Z1163" s="211">
        <f t="shared" si="2073"/>
        <v>0</v>
      </c>
      <c r="AA1163" s="211">
        <f t="shared" si="2073"/>
        <v>0</v>
      </c>
      <c r="AB1163" s="211">
        <f t="shared" si="2056"/>
        <v>1614940</v>
      </c>
      <c r="AC1163" s="211">
        <f t="shared" si="2042"/>
        <v>1640337.6</v>
      </c>
      <c r="AD1163" s="211">
        <f t="shared" si="2043"/>
        <v>1666751.1</v>
      </c>
    </row>
    <row r="1164" spans="1:30" s="202" customFormat="1" ht="26.4" hidden="1">
      <c r="A1164" s="212" t="s">
        <v>96</v>
      </c>
      <c r="B1164" s="200" t="s">
        <v>303</v>
      </c>
      <c r="C1164" s="200" t="s">
        <v>18</v>
      </c>
      <c r="D1164" s="200" t="s">
        <v>13</v>
      </c>
      <c r="E1164" s="200" t="s">
        <v>80</v>
      </c>
      <c r="F1164" s="200" t="s">
        <v>68</v>
      </c>
      <c r="G1164" s="200" t="s">
        <v>140</v>
      </c>
      <c r="H1164" s="200" t="s">
        <v>274</v>
      </c>
      <c r="I1164" s="210" t="s">
        <v>93</v>
      </c>
      <c r="J1164" s="211">
        <v>1614940</v>
      </c>
      <c r="K1164" s="211">
        <v>1640337.6</v>
      </c>
      <c r="L1164" s="211">
        <v>1666751.1</v>
      </c>
      <c r="M1164" s="211"/>
      <c r="N1164" s="211"/>
      <c r="O1164" s="211"/>
      <c r="P1164" s="211">
        <f t="shared" si="2026"/>
        <v>1614940</v>
      </c>
      <c r="Q1164" s="211">
        <f t="shared" si="2027"/>
        <v>1640337.6</v>
      </c>
      <c r="R1164" s="211">
        <f t="shared" si="2028"/>
        <v>1666751.1</v>
      </c>
      <c r="S1164" s="211"/>
      <c r="T1164" s="211"/>
      <c r="U1164" s="211"/>
      <c r="V1164" s="211">
        <f t="shared" si="2064"/>
        <v>1614940</v>
      </c>
      <c r="W1164" s="211">
        <f t="shared" si="2065"/>
        <v>1640337.6</v>
      </c>
      <c r="X1164" s="211">
        <f t="shared" si="2066"/>
        <v>1666751.1</v>
      </c>
      <c r="Y1164" s="211"/>
      <c r="Z1164" s="211"/>
      <c r="AA1164" s="211"/>
      <c r="AB1164" s="211">
        <f t="shared" si="2056"/>
        <v>1614940</v>
      </c>
      <c r="AC1164" s="211">
        <f t="shared" si="2042"/>
        <v>1640337.6</v>
      </c>
      <c r="AD1164" s="211">
        <f t="shared" si="2043"/>
        <v>1666751.1</v>
      </c>
    </row>
    <row r="1165" spans="1:30" s="195" customFormat="1" ht="15.6" hidden="1">
      <c r="A1165" s="194" t="s">
        <v>317</v>
      </c>
      <c r="J1165" s="196">
        <f t="shared" ref="J1165:O1165" si="2074">J1166+J1179+J1187+J1193+J1199+J1228</f>
        <v>9842955.7800000012</v>
      </c>
      <c r="K1165" s="196">
        <f t="shared" si="2074"/>
        <v>9977786.7400000002</v>
      </c>
      <c r="L1165" s="196">
        <f t="shared" si="2074"/>
        <v>10205270.719999999</v>
      </c>
      <c r="M1165" s="196">
        <f t="shared" si="2074"/>
        <v>1160.2</v>
      </c>
      <c r="N1165" s="196">
        <f t="shared" si="2074"/>
        <v>0</v>
      </c>
      <c r="O1165" s="196">
        <f t="shared" si="2074"/>
        <v>0</v>
      </c>
      <c r="P1165" s="196">
        <f t="shared" si="2026"/>
        <v>9844115.9800000004</v>
      </c>
      <c r="Q1165" s="196">
        <f t="shared" si="2027"/>
        <v>9977786.7400000002</v>
      </c>
      <c r="R1165" s="196">
        <f t="shared" si="2028"/>
        <v>10205270.719999999</v>
      </c>
      <c r="S1165" s="196">
        <f>S1166+S1179+S1187+S1193+S1199+S1228</f>
        <v>600000</v>
      </c>
      <c r="T1165" s="196">
        <f>T1166+T1179+T1187+T1193+T1199+T1228</f>
        <v>0</v>
      </c>
      <c r="U1165" s="196">
        <f>U1166+U1179+U1187+U1193+U1199+U1228</f>
        <v>0</v>
      </c>
      <c r="V1165" s="196">
        <f t="shared" si="2064"/>
        <v>10444115.98</v>
      </c>
      <c r="W1165" s="196">
        <f t="shared" si="2065"/>
        <v>9977786.7400000002</v>
      </c>
      <c r="X1165" s="196">
        <f t="shared" si="2066"/>
        <v>10205270.719999999</v>
      </c>
      <c r="Y1165" s="196">
        <f>Y1166+Y1179+Y1187+Y1193+Y1199+Y1228</f>
        <v>439248</v>
      </c>
      <c r="Z1165" s="196">
        <f>Z1166+Z1179+Z1187+Z1193+Z1199+Z1228</f>
        <v>0</v>
      </c>
      <c r="AA1165" s="196">
        <f>AA1166+AA1179+AA1187+AA1193+AA1199+AA1228</f>
        <v>0</v>
      </c>
      <c r="AB1165" s="196">
        <f t="shared" si="2056"/>
        <v>10883363.98</v>
      </c>
      <c r="AC1165" s="196">
        <f t="shared" si="2042"/>
        <v>9977786.7400000002</v>
      </c>
      <c r="AD1165" s="196">
        <f t="shared" si="2043"/>
        <v>10205270.719999999</v>
      </c>
    </row>
    <row r="1166" spans="1:30" s="202" customFormat="1" ht="15.6" hidden="1">
      <c r="A1166" s="198" t="s">
        <v>32</v>
      </c>
      <c r="B1166" s="199" t="s">
        <v>303</v>
      </c>
      <c r="C1166" s="199" t="s">
        <v>20</v>
      </c>
      <c r="D1166" s="200"/>
      <c r="E1166" s="200"/>
      <c r="F1166" s="200"/>
      <c r="G1166" s="200"/>
      <c r="H1166" s="200"/>
      <c r="I1166" s="200"/>
      <c r="J1166" s="201">
        <f>J1167</f>
        <v>6832925</v>
      </c>
      <c r="K1166" s="201">
        <f t="shared" ref="K1166:O1167" si="2075">K1167</f>
        <v>6944681.9400000004</v>
      </c>
      <c r="L1166" s="201">
        <f t="shared" si="2075"/>
        <v>7059497.7299999995</v>
      </c>
      <c r="M1166" s="201">
        <f t="shared" si="2075"/>
        <v>0</v>
      </c>
      <c r="N1166" s="201">
        <f t="shared" si="2075"/>
        <v>0</v>
      </c>
      <c r="O1166" s="201">
        <f t="shared" si="2075"/>
        <v>0</v>
      </c>
      <c r="P1166" s="201">
        <f t="shared" si="2026"/>
        <v>6832925</v>
      </c>
      <c r="Q1166" s="201">
        <f t="shared" si="2027"/>
        <v>6944681.9400000004</v>
      </c>
      <c r="R1166" s="201">
        <f t="shared" si="2028"/>
        <v>7059497.7299999995</v>
      </c>
      <c r="S1166" s="201">
        <f t="shared" ref="S1166:U1167" si="2076">S1167</f>
        <v>0</v>
      </c>
      <c r="T1166" s="201">
        <f t="shared" si="2076"/>
        <v>0</v>
      </c>
      <c r="U1166" s="201">
        <f t="shared" si="2076"/>
        <v>0</v>
      </c>
      <c r="V1166" s="201">
        <f t="shared" si="2064"/>
        <v>6832925</v>
      </c>
      <c r="W1166" s="201">
        <f t="shared" si="2065"/>
        <v>6944681.9400000004</v>
      </c>
      <c r="X1166" s="201">
        <f t="shared" si="2066"/>
        <v>7059497.7299999995</v>
      </c>
      <c r="Y1166" s="201">
        <f t="shared" ref="Y1166:AA1167" si="2077">Y1167</f>
        <v>0</v>
      </c>
      <c r="Z1166" s="201">
        <f t="shared" si="2077"/>
        <v>0</v>
      </c>
      <c r="AA1166" s="201">
        <f t="shared" si="2077"/>
        <v>0</v>
      </c>
      <c r="AB1166" s="201">
        <f t="shared" si="2056"/>
        <v>6832925</v>
      </c>
      <c r="AC1166" s="201">
        <f t="shared" si="2042"/>
        <v>6944681.9400000004</v>
      </c>
      <c r="AD1166" s="201">
        <f t="shared" si="2043"/>
        <v>7059497.7299999995</v>
      </c>
    </row>
    <row r="1167" spans="1:30" s="202" customFormat="1" ht="39.6" hidden="1">
      <c r="A1167" s="203" t="s">
        <v>0</v>
      </c>
      <c r="B1167" s="204" t="s">
        <v>303</v>
      </c>
      <c r="C1167" s="204" t="s">
        <v>20</v>
      </c>
      <c r="D1167" s="204" t="s">
        <v>16</v>
      </c>
      <c r="E1167" s="204"/>
      <c r="F1167" s="204"/>
      <c r="G1167" s="204"/>
      <c r="H1167" s="200"/>
      <c r="I1167" s="210"/>
      <c r="J1167" s="207">
        <f>J1168</f>
        <v>6832925</v>
      </c>
      <c r="K1167" s="207">
        <f t="shared" si="2075"/>
        <v>6944681.9400000004</v>
      </c>
      <c r="L1167" s="207">
        <f t="shared" si="2075"/>
        <v>7059497.7299999995</v>
      </c>
      <c r="M1167" s="207">
        <f t="shared" si="2075"/>
        <v>0</v>
      </c>
      <c r="N1167" s="207">
        <f t="shared" si="2075"/>
        <v>0</v>
      </c>
      <c r="O1167" s="207">
        <f t="shared" si="2075"/>
        <v>0</v>
      </c>
      <c r="P1167" s="207">
        <f t="shared" si="2026"/>
        <v>6832925</v>
      </c>
      <c r="Q1167" s="207">
        <f t="shared" si="2027"/>
        <v>6944681.9400000004</v>
      </c>
      <c r="R1167" s="207">
        <f t="shared" si="2028"/>
        <v>7059497.7299999995</v>
      </c>
      <c r="S1167" s="207">
        <f t="shared" si="2076"/>
        <v>0</v>
      </c>
      <c r="T1167" s="207">
        <f t="shared" si="2076"/>
        <v>0</v>
      </c>
      <c r="U1167" s="207">
        <f t="shared" si="2076"/>
        <v>0</v>
      </c>
      <c r="V1167" s="207">
        <f t="shared" si="2064"/>
        <v>6832925</v>
      </c>
      <c r="W1167" s="207">
        <f t="shared" si="2065"/>
        <v>6944681.9400000004</v>
      </c>
      <c r="X1167" s="207">
        <f t="shared" si="2066"/>
        <v>7059497.7299999995</v>
      </c>
      <c r="Y1167" s="207">
        <f t="shared" si="2077"/>
        <v>0</v>
      </c>
      <c r="Z1167" s="207">
        <f t="shared" si="2077"/>
        <v>0</v>
      </c>
      <c r="AA1167" s="207">
        <f t="shared" si="2077"/>
        <v>0</v>
      </c>
      <c r="AB1167" s="207">
        <f t="shared" si="2056"/>
        <v>6832925</v>
      </c>
      <c r="AC1167" s="207">
        <f t="shared" si="2042"/>
        <v>6944681.9400000004</v>
      </c>
      <c r="AD1167" s="207">
        <f t="shared" si="2043"/>
        <v>7059497.7299999995</v>
      </c>
    </row>
    <row r="1168" spans="1:30" s="202" customFormat="1" hidden="1">
      <c r="A1168" s="208" t="s">
        <v>81</v>
      </c>
      <c r="B1168" s="200" t="s">
        <v>303</v>
      </c>
      <c r="C1168" s="200" t="s">
        <v>20</v>
      </c>
      <c r="D1168" s="200" t="s">
        <v>16</v>
      </c>
      <c r="E1168" s="200" t="s">
        <v>80</v>
      </c>
      <c r="F1168" s="200" t="s">
        <v>68</v>
      </c>
      <c r="G1168" s="200" t="s">
        <v>140</v>
      </c>
      <c r="H1168" s="200" t="s">
        <v>141</v>
      </c>
      <c r="I1168" s="210"/>
      <c r="J1168" s="211">
        <f>J1169+J1176</f>
        <v>6832925</v>
      </c>
      <c r="K1168" s="211">
        <f t="shared" ref="K1168:L1168" si="2078">K1169+K1176</f>
        <v>6944681.9400000004</v>
      </c>
      <c r="L1168" s="211">
        <f t="shared" si="2078"/>
        <v>7059497.7299999995</v>
      </c>
      <c r="M1168" s="211">
        <f t="shared" ref="M1168:O1168" si="2079">M1169+M1176</f>
        <v>0</v>
      </c>
      <c r="N1168" s="211">
        <f t="shared" si="2079"/>
        <v>0</v>
      </c>
      <c r="O1168" s="211">
        <f t="shared" si="2079"/>
        <v>0</v>
      </c>
      <c r="P1168" s="211">
        <f t="shared" si="2026"/>
        <v>6832925</v>
      </c>
      <c r="Q1168" s="211">
        <f t="shared" si="2027"/>
        <v>6944681.9400000004</v>
      </c>
      <c r="R1168" s="211">
        <f t="shared" si="2028"/>
        <v>7059497.7299999995</v>
      </c>
      <c r="S1168" s="211">
        <f t="shared" ref="S1168:U1168" si="2080">S1169+S1176</f>
        <v>0</v>
      </c>
      <c r="T1168" s="211">
        <f t="shared" si="2080"/>
        <v>0</v>
      </c>
      <c r="U1168" s="211">
        <f t="shared" si="2080"/>
        <v>0</v>
      </c>
      <c r="V1168" s="211">
        <f t="shared" si="2064"/>
        <v>6832925</v>
      </c>
      <c r="W1168" s="211">
        <f t="shared" si="2065"/>
        <v>6944681.9400000004</v>
      </c>
      <c r="X1168" s="211">
        <f t="shared" si="2066"/>
        <v>7059497.7299999995</v>
      </c>
      <c r="Y1168" s="211">
        <f t="shared" ref="Y1168:AA1168" si="2081">Y1169+Y1176</f>
        <v>0</v>
      </c>
      <c r="Z1168" s="211">
        <f t="shared" si="2081"/>
        <v>0</v>
      </c>
      <c r="AA1168" s="211">
        <f t="shared" si="2081"/>
        <v>0</v>
      </c>
      <c r="AB1168" s="211">
        <f t="shared" si="2056"/>
        <v>6832925</v>
      </c>
      <c r="AC1168" s="211">
        <f t="shared" si="2042"/>
        <v>6944681.9400000004</v>
      </c>
      <c r="AD1168" s="211">
        <f t="shared" si="2043"/>
        <v>7059497.7299999995</v>
      </c>
    </row>
    <row r="1169" spans="1:30" s="202" customFormat="1" ht="26.4" hidden="1">
      <c r="A1169" s="208" t="s">
        <v>85</v>
      </c>
      <c r="B1169" s="200" t="s">
        <v>303</v>
      </c>
      <c r="C1169" s="200" t="s">
        <v>20</v>
      </c>
      <c r="D1169" s="200" t="s">
        <v>16</v>
      </c>
      <c r="E1169" s="200" t="s">
        <v>80</v>
      </c>
      <c r="F1169" s="200" t="s">
        <v>68</v>
      </c>
      <c r="G1169" s="200" t="s">
        <v>140</v>
      </c>
      <c r="H1169" s="200" t="s">
        <v>149</v>
      </c>
      <c r="I1169" s="210"/>
      <c r="J1169" s="211">
        <f>J1170+J1172+J1174</f>
        <v>6823925</v>
      </c>
      <c r="K1169" s="211">
        <f t="shared" ref="K1169:L1169" si="2082">K1170+K1172+K1174</f>
        <v>6935681.9400000004</v>
      </c>
      <c r="L1169" s="211">
        <f t="shared" si="2082"/>
        <v>7050497.7299999995</v>
      </c>
      <c r="M1169" s="211">
        <f t="shared" ref="M1169:O1169" si="2083">M1170+M1172+M1174</f>
        <v>0</v>
      </c>
      <c r="N1169" s="211">
        <f t="shared" si="2083"/>
        <v>0</v>
      </c>
      <c r="O1169" s="211">
        <f t="shared" si="2083"/>
        <v>0</v>
      </c>
      <c r="P1169" s="211">
        <f t="shared" si="2026"/>
        <v>6823925</v>
      </c>
      <c r="Q1169" s="211">
        <f t="shared" si="2027"/>
        <v>6935681.9400000004</v>
      </c>
      <c r="R1169" s="211">
        <f t="shared" si="2028"/>
        <v>7050497.7299999995</v>
      </c>
      <c r="S1169" s="211">
        <f t="shared" ref="S1169:U1169" si="2084">S1170+S1172+S1174</f>
        <v>0</v>
      </c>
      <c r="T1169" s="211">
        <f t="shared" si="2084"/>
        <v>0</v>
      </c>
      <c r="U1169" s="211">
        <f t="shared" si="2084"/>
        <v>0</v>
      </c>
      <c r="V1169" s="211">
        <f t="shared" si="2064"/>
        <v>6823925</v>
      </c>
      <c r="W1169" s="211">
        <f t="shared" si="2065"/>
        <v>6935681.9400000004</v>
      </c>
      <c r="X1169" s="211">
        <f t="shared" si="2066"/>
        <v>7050497.7299999995</v>
      </c>
      <c r="Y1169" s="211">
        <f t="shared" ref="Y1169:AA1169" si="2085">Y1170+Y1172+Y1174</f>
        <v>0</v>
      </c>
      <c r="Z1169" s="211">
        <f t="shared" si="2085"/>
        <v>0</v>
      </c>
      <c r="AA1169" s="211">
        <f t="shared" si="2085"/>
        <v>0</v>
      </c>
      <c r="AB1169" s="211">
        <f t="shared" si="2056"/>
        <v>6823925</v>
      </c>
      <c r="AC1169" s="211">
        <f t="shared" si="2042"/>
        <v>6935681.9400000004</v>
      </c>
      <c r="AD1169" s="211">
        <f t="shared" si="2043"/>
        <v>7050497.7299999995</v>
      </c>
    </row>
    <row r="1170" spans="1:30" s="202" customFormat="1" ht="39.6" hidden="1">
      <c r="A1170" s="212" t="s">
        <v>94</v>
      </c>
      <c r="B1170" s="200" t="s">
        <v>303</v>
      </c>
      <c r="C1170" s="200" t="s">
        <v>20</v>
      </c>
      <c r="D1170" s="200" t="s">
        <v>16</v>
      </c>
      <c r="E1170" s="200" t="s">
        <v>80</v>
      </c>
      <c r="F1170" s="200" t="s">
        <v>68</v>
      </c>
      <c r="G1170" s="200" t="s">
        <v>140</v>
      </c>
      <c r="H1170" s="200" t="s">
        <v>149</v>
      </c>
      <c r="I1170" s="210" t="s">
        <v>90</v>
      </c>
      <c r="J1170" s="211">
        <f>J1171</f>
        <v>5154000</v>
      </c>
      <c r="K1170" s="211">
        <f t="shared" ref="K1170:O1170" si="2086">K1171</f>
        <v>5204632.9400000004</v>
      </c>
      <c r="L1170" s="211">
        <f t="shared" si="2086"/>
        <v>5255879.7699999996</v>
      </c>
      <c r="M1170" s="211">
        <f t="shared" si="2086"/>
        <v>0</v>
      </c>
      <c r="N1170" s="211">
        <f t="shared" si="2086"/>
        <v>0</v>
      </c>
      <c r="O1170" s="211">
        <f t="shared" si="2086"/>
        <v>0</v>
      </c>
      <c r="P1170" s="211">
        <f t="shared" si="2026"/>
        <v>5154000</v>
      </c>
      <c r="Q1170" s="211">
        <f t="shared" si="2027"/>
        <v>5204632.9400000004</v>
      </c>
      <c r="R1170" s="211">
        <f t="shared" si="2028"/>
        <v>5255879.7699999996</v>
      </c>
      <c r="S1170" s="211">
        <f t="shared" ref="S1170:U1170" si="2087">S1171</f>
        <v>0</v>
      </c>
      <c r="T1170" s="211">
        <f t="shared" si="2087"/>
        <v>0</v>
      </c>
      <c r="U1170" s="211">
        <f t="shared" si="2087"/>
        <v>0</v>
      </c>
      <c r="V1170" s="211">
        <f t="shared" si="2064"/>
        <v>5154000</v>
      </c>
      <c r="W1170" s="211">
        <f t="shared" si="2065"/>
        <v>5204632.9400000004</v>
      </c>
      <c r="X1170" s="211">
        <f t="shared" si="2066"/>
        <v>5255879.7699999996</v>
      </c>
      <c r="Y1170" s="211">
        <f t="shared" ref="Y1170:AA1170" si="2088">Y1171</f>
        <v>0</v>
      </c>
      <c r="Z1170" s="211">
        <f t="shared" si="2088"/>
        <v>0</v>
      </c>
      <c r="AA1170" s="211">
        <f t="shared" si="2088"/>
        <v>0</v>
      </c>
      <c r="AB1170" s="211">
        <f t="shared" si="2056"/>
        <v>5154000</v>
      </c>
      <c r="AC1170" s="211">
        <f t="shared" si="2042"/>
        <v>5204632.9400000004</v>
      </c>
      <c r="AD1170" s="211">
        <f t="shared" si="2043"/>
        <v>5255879.7699999996</v>
      </c>
    </row>
    <row r="1171" spans="1:30" s="202" customFormat="1" hidden="1">
      <c r="A1171" s="212" t="s">
        <v>101</v>
      </c>
      <c r="B1171" s="200" t="s">
        <v>303</v>
      </c>
      <c r="C1171" s="200" t="s">
        <v>20</v>
      </c>
      <c r="D1171" s="200" t="s">
        <v>16</v>
      </c>
      <c r="E1171" s="200" t="s">
        <v>80</v>
      </c>
      <c r="F1171" s="200" t="s">
        <v>68</v>
      </c>
      <c r="G1171" s="200" t="s">
        <v>140</v>
      </c>
      <c r="H1171" s="200" t="s">
        <v>149</v>
      </c>
      <c r="I1171" s="210" t="s">
        <v>100</v>
      </c>
      <c r="J1171" s="211">
        <v>5154000</v>
      </c>
      <c r="K1171" s="211">
        <v>5204632.9400000004</v>
      </c>
      <c r="L1171" s="211">
        <v>5255879.7699999996</v>
      </c>
      <c r="M1171" s="211"/>
      <c r="N1171" s="211"/>
      <c r="O1171" s="211"/>
      <c r="P1171" s="211">
        <f t="shared" si="2026"/>
        <v>5154000</v>
      </c>
      <c r="Q1171" s="211">
        <f t="shared" si="2027"/>
        <v>5204632.9400000004</v>
      </c>
      <c r="R1171" s="211">
        <f t="shared" si="2028"/>
        <v>5255879.7699999996</v>
      </c>
      <c r="S1171" s="211"/>
      <c r="T1171" s="211"/>
      <c r="U1171" s="211"/>
      <c r="V1171" s="211">
        <f t="shared" si="2064"/>
        <v>5154000</v>
      </c>
      <c r="W1171" s="211">
        <f t="shared" si="2065"/>
        <v>5204632.9400000004</v>
      </c>
      <c r="X1171" s="211">
        <f t="shared" si="2066"/>
        <v>5255879.7699999996</v>
      </c>
      <c r="Y1171" s="211"/>
      <c r="Z1171" s="211"/>
      <c r="AA1171" s="211"/>
      <c r="AB1171" s="211">
        <f t="shared" si="2056"/>
        <v>5154000</v>
      </c>
      <c r="AC1171" s="211">
        <f t="shared" si="2042"/>
        <v>5204632.9400000004</v>
      </c>
      <c r="AD1171" s="211">
        <f t="shared" si="2043"/>
        <v>5255879.7699999996</v>
      </c>
    </row>
    <row r="1172" spans="1:30" s="202" customFormat="1" ht="26.4" hidden="1">
      <c r="A1172" s="213" t="s">
        <v>222</v>
      </c>
      <c r="B1172" s="200" t="s">
        <v>303</v>
      </c>
      <c r="C1172" s="200" t="s">
        <v>20</v>
      </c>
      <c r="D1172" s="200" t="s">
        <v>16</v>
      </c>
      <c r="E1172" s="200" t="s">
        <v>80</v>
      </c>
      <c r="F1172" s="200" t="s">
        <v>68</v>
      </c>
      <c r="G1172" s="200" t="s">
        <v>140</v>
      </c>
      <c r="H1172" s="200" t="s">
        <v>149</v>
      </c>
      <c r="I1172" s="210" t="s">
        <v>92</v>
      </c>
      <c r="J1172" s="211">
        <f>J1173</f>
        <v>1629925</v>
      </c>
      <c r="K1172" s="211">
        <f t="shared" ref="K1172:O1172" si="2089">K1173</f>
        <v>1691049</v>
      </c>
      <c r="L1172" s="211">
        <f t="shared" si="2089"/>
        <v>1754617.96</v>
      </c>
      <c r="M1172" s="211">
        <f t="shared" si="2089"/>
        <v>0</v>
      </c>
      <c r="N1172" s="211">
        <f t="shared" si="2089"/>
        <v>0</v>
      </c>
      <c r="O1172" s="211">
        <f t="shared" si="2089"/>
        <v>0</v>
      </c>
      <c r="P1172" s="211">
        <f t="shared" si="2026"/>
        <v>1629925</v>
      </c>
      <c r="Q1172" s="211">
        <f t="shared" si="2027"/>
        <v>1691049</v>
      </c>
      <c r="R1172" s="211">
        <f t="shared" si="2028"/>
        <v>1754617.96</v>
      </c>
      <c r="S1172" s="211">
        <f t="shared" ref="S1172:U1172" si="2090">S1173</f>
        <v>0</v>
      </c>
      <c r="T1172" s="211">
        <f t="shared" si="2090"/>
        <v>0</v>
      </c>
      <c r="U1172" s="211">
        <f t="shared" si="2090"/>
        <v>0</v>
      </c>
      <c r="V1172" s="211">
        <f t="shared" si="2064"/>
        <v>1629925</v>
      </c>
      <c r="W1172" s="211">
        <f t="shared" si="2065"/>
        <v>1691049</v>
      </c>
      <c r="X1172" s="211">
        <f t="shared" si="2066"/>
        <v>1754617.96</v>
      </c>
      <c r="Y1172" s="211">
        <f t="shared" ref="Y1172:AA1172" si="2091">Y1173</f>
        <v>0</v>
      </c>
      <c r="Z1172" s="211">
        <f t="shared" si="2091"/>
        <v>0</v>
      </c>
      <c r="AA1172" s="211">
        <f t="shared" si="2091"/>
        <v>0</v>
      </c>
      <c r="AB1172" s="211">
        <f t="shared" si="2056"/>
        <v>1629925</v>
      </c>
      <c r="AC1172" s="211">
        <f t="shared" si="2042"/>
        <v>1691049</v>
      </c>
      <c r="AD1172" s="211">
        <f t="shared" si="2043"/>
        <v>1754617.96</v>
      </c>
    </row>
    <row r="1173" spans="1:30" s="202" customFormat="1" ht="26.4" hidden="1">
      <c r="A1173" s="212" t="s">
        <v>96</v>
      </c>
      <c r="B1173" s="200" t="s">
        <v>303</v>
      </c>
      <c r="C1173" s="200" t="s">
        <v>20</v>
      </c>
      <c r="D1173" s="200" t="s">
        <v>16</v>
      </c>
      <c r="E1173" s="200" t="s">
        <v>80</v>
      </c>
      <c r="F1173" s="200" t="s">
        <v>68</v>
      </c>
      <c r="G1173" s="200" t="s">
        <v>140</v>
      </c>
      <c r="H1173" s="200" t="s">
        <v>149</v>
      </c>
      <c r="I1173" s="210" t="s">
        <v>93</v>
      </c>
      <c r="J1173" s="211">
        <v>1629925</v>
      </c>
      <c r="K1173" s="211">
        <v>1691049</v>
      </c>
      <c r="L1173" s="211">
        <v>1754617.96</v>
      </c>
      <c r="M1173" s="211"/>
      <c r="N1173" s="211"/>
      <c r="O1173" s="211"/>
      <c r="P1173" s="211">
        <f t="shared" si="2026"/>
        <v>1629925</v>
      </c>
      <c r="Q1173" s="211">
        <f t="shared" si="2027"/>
        <v>1691049</v>
      </c>
      <c r="R1173" s="211">
        <f t="shared" si="2028"/>
        <v>1754617.96</v>
      </c>
      <c r="S1173" s="211"/>
      <c r="T1173" s="211"/>
      <c r="U1173" s="211"/>
      <c r="V1173" s="211">
        <f t="shared" si="2064"/>
        <v>1629925</v>
      </c>
      <c r="W1173" s="211">
        <f t="shared" si="2065"/>
        <v>1691049</v>
      </c>
      <c r="X1173" s="211">
        <f t="shared" si="2066"/>
        <v>1754617.96</v>
      </c>
      <c r="Y1173" s="211"/>
      <c r="Z1173" s="211"/>
      <c r="AA1173" s="211"/>
      <c r="AB1173" s="211">
        <f t="shared" si="2056"/>
        <v>1629925</v>
      </c>
      <c r="AC1173" s="211">
        <f t="shared" si="2042"/>
        <v>1691049</v>
      </c>
      <c r="AD1173" s="211">
        <f t="shared" si="2043"/>
        <v>1754617.96</v>
      </c>
    </row>
    <row r="1174" spans="1:30" s="202" customFormat="1" hidden="1">
      <c r="A1174" s="212" t="s">
        <v>78</v>
      </c>
      <c r="B1174" s="200" t="s">
        <v>303</v>
      </c>
      <c r="C1174" s="200" t="s">
        <v>20</v>
      </c>
      <c r="D1174" s="200" t="s">
        <v>16</v>
      </c>
      <c r="E1174" s="200" t="s">
        <v>80</v>
      </c>
      <c r="F1174" s="200" t="s">
        <v>68</v>
      </c>
      <c r="G1174" s="200" t="s">
        <v>140</v>
      </c>
      <c r="H1174" s="200" t="s">
        <v>149</v>
      </c>
      <c r="I1174" s="210" t="s">
        <v>75</v>
      </c>
      <c r="J1174" s="211">
        <f>J1175</f>
        <v>40000</v>
      </c>
      <c r="K1174" s="211">
        <f t="shared" ref="K1174:O1174" si="2092">K1175</f>
        <v>40000</v>
      </c>
      <c r="L1174" s="211">
        <f t="shared" si="2092"/>
        <v>40000</v>
      </c>
      <c r="M1174" s="211">
        <f t="shared" si="2092"/>
        <v>0</v>
      </c>
      <c r="N1174" s="211">
        <f t="shared" si="2092"/>
        <v>0</v>
      </c>
      <c r="O1174" s="211">
        <f t="shared" si="2092"/>
        <v>0</v>
      </c>
      <c r="P1174" s="211">
        <f t="shared" si="2026"/>
        <v>40000</v>
      </c>
      <c r="Q1174" s="211">
        <f t="shared" si="2027"/>
        <v>40000</v>
      </c>
      <c r="R1174" s="211">
        <f t="shared" si="2028"/>
        <v>40000</v>
      </c>
      <c r="S1174" s="211">
        <f t="shared" ref="S1174:U1174" si="2093">S1175</f>
        <v>0</v>
      </c>
      <c r="T1174" s="211">
        <f t="shared" si="2093"/>
        <v>0</v>
      </c>
      <c r="U1174" s="211">
        <f t="shared" si="2093"/>
        <v>0</v>
      </c>
      <c r="V1174" s="211">
        <f t="shared" si="2064"/>
        <v>40000</v>
      </c>
      <c r="W1174" s="211">
        <f t="shared" si="2065"/>
        <v>40000</v>
      </c>
      <c r="X1174" s="211">
        <f t="shared" si="2066"/>
        <v>40000</v>
      </c>
      <c r="Y1174" s="211">
        <f t="shared" ref="Y1174:AA1174" si="2094">Y1175</f>
        <v>0</v>
      </c>
      <c r="Z1174" s="211">
        <f t="shared" si="2094"/>
        <v>0</v>
      </c>
      <c r="AA1174" s="211">
        <f t="shared" si="2094"/>
        <v>0</v>
      </c>
      <c r="AB1174" s="211">
        <f t="shared" si="2056"/>
        <v>40000</v>
      </c>
      <c r="AC1174" s="211">
        <f t="shared" si="2042"/>
        <v>40000</v>
      </c>
      <c r="AD1174" s="211">
        <f t="shared" si="2043"/>
        <v>40000</v>
      </c>
    </row>
    <row r="1175" spans="1:30" s="202" customFormat="1" hidden="1">
      <c r="A1175" s="214" t="s">
        <v>118</v>
      </c>
      <c r="B1175" s="200" t="s">
        <v>303</v>
      </c>
      <c r="C1175" s="200" t="s">
        <v>20</v>
      </c>
      <c r="D1175" s="200" t="s">
        <v>16</v>
      </c>
      <c r="E1175" s="200" t="s">
        <v>80</v>
      </c>
      <c r="F1175" s="200" t="s">
        <v>68</v>
      </c>
      <c r="G1175" s="200" t="s">
        <v>140</v>
      </c>
      <c r="H1175" s="200" t="s">
        <v>149</v>
      </c>
      <c r="I1175" s="210" t="s">
        <v>117</v>
      </c>
      <c r="J1175" s="211">
        <v>40000</v>
      </c>
      <c r="K1175" s="211">
        <v>40000</v>
      </c>
      <c r="L1175" s="211">
        <v>40000</v>
      </c>
      <c r="M1175" s="211"/>
      <c r="N1175" s="211"/>
      <c r="O1175" s="211"/>
      <c r="P1175" s="211">
        <f t="shared" si="2026"/>
        <v>40000</v>
      </c>
      <c r="Q1175" s="211">
        <f t="shared" si="2027"/>
        <v>40000</v>
      </c>
      <c r="R1175" s="211">
        <f t="shared" si="2028"/>
        <v>40000</v>
      </c>
      <c r="S1175" s="211"/>
      <c r="T1175" s="211"/>
      <c r="U1175" s="211"/>
      <c r="V1175" s="211">
        <f t="shared" si="2064"/>
        <v>40000</v>
      </c>
      <c r="W1175" s="211">
        <f t="shared" si="2065"/>
        <v>40000</v>
      </c>
      <c r="X1175" s="211">
        <f t="shared" si="2066"/>
        <v>40000</v>
      </c>
      <c r="Y1175" s="211"/>
      <c r="Z1175" s="211"/>
      <c r="AA1175" s="211"/>
      <c r="AB1175" s="211">
        <f t="shared" si="2056"/>
        <v>40000</v>
      </c>
      <c r="AC1175" s="211">
        <f t="shared" si="2042"/>
        <v>40000</v>
      </c>
      <c r="AD1175" s="211">
        <f t="shared" si="2043"/>
        <v>40000</v>
      </c>
    </row>
    <row r="1176" spans="1:30" s="202" customFormat="1" hidden="1">
      <c r="A1176" s="212" t="s">
        <v>88</v>
      </c>
      <c r="B1176" s="200" t="s">
        <v>303</v>
      </c>
      <c r="C1176" s="200" t="s">
        <v>20</v>
      </c>
      <c r="D1176" s="200" t="s">
        <v>16</v>
      </c>
      <c r="E1176" s="200" t="s">
        <v>80</v>
      </c>
      <c r="F1176" s="200" t="s">
        <v>68</v>
      </c>
      <c r="G1176" s="200" t="s">
        <v>140</v>
      </c>
      <c r="H1176" s="200" t="s">
        <v>161</v>
      </c>
      <c r="I1176" s="210"/>
      <c r="J1176" s="211">
        <f>J1177</f>
        <v>9000</v>
      </c>
      <c r="K1176" s="211">
        <f t="shared" ref="K1176:O1177" si="2095">K1177</f>
        <v>9000</v>
      </c>
      <c r="L1176" s="211">
        <f t="shared" si="2095"/>
        <v>9000</v>
      </c>
      <c r="M1176" s="211">
        <f t="shared" si="2095"/>
        <v>0</v>
      </c>
      <c r="N1176" s="211">
        <f t="shared" si="2095"/>
        <v>0</v>
      </c>
      <c r="O1176" s="211">
        <f t="shared" si="2095"/>
        <v>0</v>
      </c>
      <c r="P1176" s="211">
        <f t="shared" si="2026"/>
        <v>9000</v>
      </c>
      <c r="Q1176" s="211">
        <f t="shared" si="2027"/>
        <v>9000</v>
      </c>
      <c r="R1176" s="211">
        <f t="shared" si="2028"/>
        <v>9000</v>
      </c>
      <c r="S1176" s="211">
        <f t="shared" ref="S1176:U1177" si="2096">S1177</f>
        <v>0</v>
      </c>
      <c r="T1176" s="211">
        <f t="shared" si="2096"/>
        <v>0</v>
      </c>
      <c r="U1176" s="211">
        <f t="shared" si="2096"/>
        <v>0</v>
      </c>
      <c r="V1176" s="211">
        <f t="shared" si="2064"/>
        <v>9000</v>
      </c>
      <c r="W1176" s="211">
        <f t="shared" si="2065"/>
        <v>9000</v>
      </c>
      <c r="X1176" s="211">
        <f t="shared" si="2066"/>
        <v>9000</v>
      </c>
      <c r="Y1176" s="211">
        <f t="shared" ref="Y1176:AA1177" si="2097">Y1177</f>
        <v>0</v>
      </c>
      <c r="Z1176" s="211">
        <f t="shared" si="2097"/>
        <v>0</v>
      </c>
      <c r="AA1176" s="211">
        <f t="shared" si="2097"/>
        <v>0</v>
      </c>
      <c r="AB1176" s="211">
        <f t="shared" si="2056"/>
        <v>9000</v>
      </c>
      <c r="AC1176" s="211">
        <f t="shared" si="2042"/>
        <v>9000</v>
      </c>
      <c r="AD1176" s="211">
        <f t="shared" si="2043"/>
        <v>9000</v>
      </c>
    </row>
    <row r="1177" spans="1:30" s="202" customFormat="1" ht="26.4" hidden="1">
      <c r="A1177" s="213" t="s">
        <v>222</v>
      </c>
      <c r="B1177" s="200" t="s">
        <v>303</v>
      </c>
      <c r="C1177" s="200" t="s">
        <v>20</v>
      </c>
      <c r="D1177" s="200" t="s">
        <v>16</v>
      </c>
      <c r="E1177" s="200" t="s">
        <v>80</v>
      </c>
      <c r="F1177" s="200" t="s">
        <v>68</v>
      </c>
      <c r="G1177" s="200" t="s">
        <v>140</v>
      </c>
      <c r="H1177" s="200" t="s">
        <v>161</v>
      </c>
      <c r="I1177" s="210" t="s">
        <v>92</v>
      </c>
      <c r="J1177" s="211">
        <f>J1178</f>
        <v>9000</v>
      </c>
      <c r="K1177" s="211">
        <f t="shared" si="2095"/>
        <v>9000</v>
      </c>
      <c r="L1177" s="211">
        <f t="shared" si="2095"/>
        <v>9000</v>
      </c>
      <c r="M1177" s="211">
        <f t="shared" si="2095"/>
        <v>0</v>
      </c>
      <c r="N1177" s="211">
        <f t="shared" si="2095"/>
        <v>0</v>
      </c>
      <c r="O1177" s="211">
        <f t="shared" si="2095"/>
        <v>0</v>
      </c>
      <c r="P1177" s="211">
        <f t="shared" si="2026"/>
        <v>9000</v>
      </c>
      <c r="Q1177" s="211">
        <f t="shared" si="2027"/>
        <v>9000</v>
      </c>
      <c r="R1177" s="211">
        <f t="shared" si="2028"/>
        <v>9000</v>
      </c>
      <c r="S1177" s="211">
        <f t="shared" si="2096"/>
        <v>0</v>
      </c>
      <c r="T1177" s="211">
        <f t="shared" si="2096"/>
        <v>0</v>
      </c>
      <c r="U1177" s="211">
        <f t="shared" si="2096"/>
        <v>0</v>
      </c>
      <c r="V1177" s="211">
        <f t="shared" si="2064"/>
        <v>9000</v>
      </c>
      <c r="W1177" s="211">
        <f t="shared" si="2065"/>
        <v>9000</v>
      </c>
      <c r="X1177" s="211">
        <f t="shared" si="2066"/>
        <v>9000</v>
      </c>
      <c r="Y1177" s="211">
        <f t="shared" si="2097"/>
        <v>0</v>
      </c>
      <c r="Z1177" s="211">
        <f t="shared" si="2097"/>
        <v>0</v>
      </c>
      <c r="AA1177" s="211">
        <f t="shared" si="2097"/>
        <v>0</v>
      </c>
      <c r="AB1177" s="211">
        <f t="shared" si="2056"/>
        <v>9000</v>
      </c>
      <c r="AC1177" s="211">
        <f t="shared" si="2042"/>
        <v>9000</v>
      </c>
      <c r="AD1177" s="211">
        <f t="shared" si="2043"/>
        <v>9000</v>
      </c>
    </row>
    <row r="1178" spans="1:30" s="202" customFormat="1" ht="26.4" hidden="1">
      <c r="A1178" s="212" t="s">
        <v>96</v>
      </c>
      <c r="B1178" s="200" t="s">
        <v>303</v>
      </c>
      <c r="C1178" s="200" t="s">
        <v>20</v>
      </c>
      <c r="D1178" s="200" t="s">
        <v>16</v>
      </c>
      <c r="E1178" s="200" t="s">
        <v>80</v>
      </c>
      <c r="F1178" s="200" t="s">
        <v>68</v>
      </c>
      <c r="G1178" s="200" t="s">
        <v>140</v>
      </c>
      <c r="H1178" s="200" t="s">
        <v>161</v>
      </c>
      <c r="I1178" s="210" t="s">
        <v>93</v>
      </c>
      <c r="J1178" s="211">
        <v>9000</v>
      </c>
      <c r="K1178" s="211">
        <v>9000</v>
      </c>
      <c r="L1178" s="211">
        <v>9000</v>
      </c>
      <c r="M1178" s="211"/>
      <c r="N1178" s="211"/>
      <c r="O1178" s="211"/>
      <c r="P1178" s="211">
        <f t="shared" si="2026"/>
        <v>9000</v>
      </c>
      <c r="Q1178" s="211">
        <f t="shared" si="2027"/>
        <v>9000</v>
      </c>
      <c r="R1178" s="211">
        <f t="shared" si="2028"/>
        <v>9000</v>
      </c>
      <c r="S1178" s="211"/>
      <c r="T1178" s="211"/>
      <c r="U1178" s="211"/>
      <c r="V1178" s="211">
        <f t="shared" si="2064"/>
        <v>9000</v>
      </c>
      <c r="W1178" s="211">
        <f t="shared" si="2065"/>
        <v>9000</v>
      </c>
      <c r="X1178" s="211">
        <f t="shared" si="2066"/>
        <v>9000</v>
      </c>
      <c r="Y1178" s="211"/>
      <c r="Z1178" s="211"/>
      <c r="AA1178" s="211"/>
      <c r="AB1178" s="211">
        <f t="shared" si="2056"/>
        <v>9000</v>
      </c>
      <c r="AC1178" s="211">
        <f t="shared" si="2042"/>
        <v>9000</v>
      </c>
      <c r="AD1178" s="211">
        <f t="shared" si="2043"/>
        <v>9000</v>
      </c>
    </row>
    <row r="1179" spans="1:30" s="202" customFormat="1" ht="15.6" hidden="1">
      <c r="A1179" s="221" t="s">
        <v>53</v>
      </c>
      <c r="B1179" s="199" t="s">
        <v>303</v>
      </c>
      <c r="C1179" s="199" t="s">
        <v>17</v>
      </c>
      <c r="D1179" s="200"/>
      <c r="E1179" s="200"/>
      <c r="F1179" s="200"/>
      <c r="G1179" s="200"/>
      <c r="H1179" s="200"/>
      <c r="I1179" s="210"/>
      <c r="J1179" s="201">
        <f>J1180</f>
        <v>85260.78</v>
      </c>
      <c r="K1179" s="201">
        <f t="shared" ref="K1179:O1181" si="2098">K1180</f>
        <v>0</v>
      </c>
      <c r="L1179" s="201">
        <f t="shared" si="2098"/>
        <v>0</v>
      </c>
      <c r="M1179" s="201">
        <f t="shared" si="2098"/>
        <v>1160.2</v>
      </c>
      <c r="N1179" s="201">
        <f t="shared" si="2098"/>
        <v>0</v>
      </c>
      <c r="O1179" s="201">
        <f t="shared" si="2098"/>
        <v>0</v>
      </c>
      <c r="P1179" s="201">
        <f t="shared" si="2026"/>
        <v>86420.98</v>
      </c>
      <c r="Q1179" s="201">
        <f t="shared" si="2027"/>
        <v>0</v>
      </c>
      <c r="R1179" s="201">
        <f t="shared" si="2028"/>
        <v>0</v>
      </c>
      <c r="S1179" s="201">
        <f t="shared" ref="S1179:U1181" si="2099">S1180</f>
        <v>0</v>
      </c>
      <c r="T1179" s="201">
        <f t="shared" si="2099"/>
        <v>0</v>
      </c>
      <c r="U1179" s="201">
        <f t="shared" si="2099"/>
        <v>0</v>
      </c>
      <c r="V1179" s="201">
        <f t="shared" si="2064"/>
        <v>86420.98</v>
      </c>
      <c r="W1179" s="201">
        <f t="shared" si="2065"/>
        <v>0</v>
      </c>
      <c r="X1179" s="201">
        <f t="shared" si="2066"/>
        <v>0</v>
      </c>
      <c r="Y1179" s="201">
        <f t="shared" ref="Y1179:AA1181" si="2100">Y1180</f>
        <v>0</v>
      </c>
      <c r="Z1179" s="201">
        <f t="shared" si="2100"/>
        <v>0</v>
      </c>
      <c r="AA1179" s="201">
        <f t="shared" si="2100"/>
        <v>0</v>
      </c>
      <c r="AB1179" s="201">
        <f t="shared" si="2056"/>
        <v>86420.98</v>
      </c>
      <c r="AC1179" s="201">
        <f t="shared" si="2042"/>
        <v>0</v>
      </c>
      <c r="AD1179" s="201">
        <f t="shared" si="2043"/>
        <v>0</v>
      </c>
    </row>
    <row r="1180" spans="1:30" s="202" customFormat="1" hidden="1">
      <c r="A1180" s="222" t="s">
        <v>54</v>
      </c>
      <c r="B1180" s="205" t="s">
        <v>303</v>
      </c>
      <c r="C1180" s="205" t="s">
        <v>17</v>
      </c>
      <c r="D1180" s="205" t="s">
        <v>13</v>
      </c>
      <c r="E1180" s="205"/>
      <c r="F1180" s="205"/>
      <c r="G1180" s="205"/>
      <c r="H1180" s="205"/>
      <c r="I1180" s="206"/>
      <c r="J1180" s="207">
        <f>J1181</f>
        <v>85260.78</v>
      </c>
      <c r="K1180" s="207">
        <f t="shared" si="2098"/>
        <v>0</v>
      </c>
      <c r="L1180" s="207">
        <f t="shared" si="2098"/>
        <v>0</v>
      </c>
      <c r="M1180" s="207">
        <f t="shared" si="2098"/>
        <v>1160.2</v>
      </c>
      <c r="N1180" s="207">
        <f t="shared" si="2098"/>
        <v>0</v>
      </c>
      <c r="O1180" s="207">
        <f t="shared" si="2098"/>
        <v>0</v>
      </c>
      <c r="P1180" s="207">
        <f t="shared" si="2026"/>
        <v>86420.98</v>
      </c>
      <c r="Q1180" s="207">
        <f t="shared" si="2027"/>
        <v>0</v>
      </c>
      <c r="R1180" s="207">
        <f t="shared" si="2028"/>
        <v>0</v>
      </c>
      <c r="S1180" s="207">
        <f t="shared" si="2099"/>
        <v>0</v>
      </c>
      <c r="T1180" s="207">
        <f t="shared" si="2099"/>
        <v>0</v>
      </c>
      <c r="U1180" s="207">
        <f t="shared" si="2099"/>
        <v>0</v>
      </c>
      <c r="V1180" s="207">
        <f t="shared" si="2064"/>
        <v>86420.98</v>
      </c>
      <c r="W1180" s="207">
        <f t="shared" si="2065"/>
        <v>0</v>
      </c>
      <c r="X1180" s="207">
        <f t="shared" si="2066"/>
        <v>0</v>
      </c>
      <c r="Y1180" s="207">
        <f t="shared" si="2100"/>
        <v>0</v>
      </c>
      <c r="Z1180" s="207">
        <f t="shared" si="2100"/>
        <v>0</v>
      </c>
      <c r="AA1180" s="207">
        <f t="shared" si="2100"/>
        <v>0</v>
      </c>
      <c r="AB1180" s="207">
        <f t="shared" si="2056"/>
        <v>86420.98</v>
      </c>
      <c r="AC1180" s="207">
        <f t="shared" si="2042"/>
        <v>0</v>
      </c>
      <c r="AD1180" s="207">
        <f t="shared" si="2043"/>
        <v>0</v>
      </c>
    </row>
    <row r="1181" spans="1:30" s="202" customFormat="1" hidden="1">
      <c r="A1181" s="208" t="s">
        <v>81</v>
      </c>
      <c r="B1181" s="219" t="s">
        <v>303</v>
      </c>
      <c r="C1181" s="200" t="s">
        <v>17</v>
      </c>
      <c r="D1181" s="200" t="s">
        <v>13</v>
      </c>
      <c r="E1181" s="200" t="s">
        <v>80</v>
      </c>
      <c r="F1181" s="200" t="s">
        <v>68</v>
      </c>
      <c r="G1181" s="200" t="s">
        <v>140</v>
      </c>
      <c r="H1181" s="200" t="s">
        <v>141</v>
      </c>
      <c r="I1181" s="210"/>
      <c r="J1181" s="217">
        <f>J1182</f>
        <v>85260.78</v>
      </c>
      <c r="K1181" s="217">
        <f t="shared" si="2098"/>
        <v>0</v>
      </c>
      <c r="L1181" s="217">
        <f t="shared" si="2098"/>
        <v>0</v>
      </c>
      <c r="M1181" s="217">
        <f t="shared" si="2098"/>
        <v>1160.2</v>
      </c>
      <c r="N1181" s="217">
        <f t="shared" si="2098"/>
        <v>0</v>
      </c>
      <c r="O1181" s="217">
        <f t="shared" si="2098"/>
        <v>0</v>
      </c>
      <c r="P1181" s="217">
        <f t="shared" si="2026"/>
        <v>86420.98</v>
      </c>
      <c r="Q1181" s="217">
        <f t="shared" si="2027"/>
        <v>0</v>
      </c>
      <c r="R1181" s="217">
        <f t="shared" si="2028"/>
        <v>0</v>
      </c>
      <c r="S1181" s="217">
        <f t="shared" si="2099"/>
        <v>0</v>
      </c>
      <c r="T1181" s="217">
        <f t="shared" si="2099"/>
        <v>0</v>
      </c>
      <c r="U1181" s="217">
        <f t="shared" si="2099"/>
        <v>0</v>
      </c>
      <c r="V1181" s="217">
        <f t="shared" si="2064"/>
        <v>86420.98</v>
      </c>
      <c r="W1181" s="217">
        <f t="shared" si="2065"/>
        <v>0</v>
      </c>
      <c r="X1181" s="217">
        <f t="shared" si="2066"/>
        <v>0</v>
      </c>
      <c r="Y1181" s="217">
        <f t="shared" si="2100"/>
        <v>0</v>
      </c>
      <c r="Z1181" s="217">
        <f t="shared" si="2100"/>
        <v>0</v>
      </c>
      <c r="AA1181" s="217">
        <f t="shared" si="2100"/>
        <v>0</v>
      </c>
      <c r="AB1181" s="217">
        <f t="shared" si="2056"/>
        <v>86420.98</v>
      </c>
      <c r="AC1181" s="217">
        <f t="shared" si="2042"/>
        <v>0</v>
      </c>
      <c r="AD1181" s="217">
        <f t="shared" si="2043"/>
        <v>0</v>
      </c>
    </row>
    <row r="1182" spans="1:30" s="202" customFormat="1" ht="26.4" hidden="1">
      <c r="A1182" s="208" t="s">
        <v>240</v>
      </c>
      <c r="B1182" s="219" t="s">
        <v>303</v>
      </c>
      <c r="C1182" s="200" t="s">
        <v>17</v>
      </c>
      <c r="D1182" s="200" t="s">
        <v>13</v>
      </c>
      <c r="E1182" s="200" t="s">
        <v>80</v>
      </c>
      <c r="F1182" s="200" t="s">
        <v>68</v>
      </c>
      <c r="G1182" s="200" t="s">
        <v>140</v>
      </c>
      <c r="H1182" s="200" t="s">
        <v>335</v>
      </c>
      <c r="I1182" s="210"/>
      <c r="J1182" s="217">
        <f>J1183+J1185</f>
        <v>85260.78</v>
      </c>
      <c r="K1182" s="217">
        <f t="shared" ref="K1182:L1182" si="2101">K1183+K1185</f>
        <v>0</v>
      </c>
      <c r="L1182" s="217">
        <f t="shared" si="2101"/>
        <v>0</v>
      </c>
      <c r="M1182" s="217">
        <f t="shared" ref="M1182:O1182" si="2102">M1183+M1185</f>
        <v>1160.2</v>
      </c>
      <c r="N1182" s="217">
        <f t="shared" si="2102"/>
        <v>0</v>
      </c>
      <c r="O1182" s="217">
        <f t="shared" si="2102"/>
        <v>0</v>
      </c>
      <c r="P1182" s="217">
        <f t="shared" si="2026"/>
        <v>86420.98</v>
      </c>
      <c r="Q1182" s="217">
        <f t="shared" si="2027"/>
        <v>0</v>
      </c>
      <c r="R1182" s="217">
        <f t="shared" si="2028"/>
        <v>0</v>
      </c>
      <c r="S1182" s="217">
        <f t="shared" ref="S1182:U1182" si="2103">S1183+S1185</f>
        <v>0</v>
      </c>
      <c r="T1182" s="217">
        <f t="shared" si="2103"/>
        <v>0</v>
      </c>
      <c r="U1182" s="217">
        <f t="shared" si="2103"/>
        <v>0</v>
      </c>
      <c r="V1182" s="217">
        <f t="shared" si="2064"/>
        <v>86420.98</v>
      </c>
      <c r="W1182" s="217">
        <f t="shared" si="2065"/>
        <v>0</v>
      </c>
      <c r="X1182" s="217">
        <f t="shared" si="2066"/>
        <v>0</v>
      </c>
      <c r="Y1182" s="217">
        <f t="shared" ref="Y1182:AA1182" si="2104">Y1183+Y1185</f>
        <v>0</v>
      </c>
      <c r="Z1182" s="217">
        <f t="shared" si="2104"/>
        <v>0</v>
      </c>
      <c r="AA1182" s="217">
        <f t="shared" si="2104"/>
        <v>0</v>
      </c>
      <c r="AB1182" s="217">
        <f t="shared" si="2056"/>
        <v>86420.98</v>
      </c>
      <c r="AC1182" s="217">
        <f t="shared" si="2042"/>
        <v>0</v>
      </c>
      <c r="AD1182" s="217">
        <f t="shared" si="2043"/>
        <v>0</v>
      </c>
    </row>
    <row r="1183" spans="1:30" s="202" customFormat="1" ht="39.6" hidden="1">
      <c r="A1183" s="212" t="s">
        <v>94</v>
      </c>
      <c r="B1183" s="219" t="s">
        <v>303</v>
      </c>
      <c r="C1183" s="200" t="s">
        <v>17</v>
      </c>
      <c r="D1183" s="200" t="s">
        <v>13</v>
      </c>
      <c r="E1183" s="200" t="s">
        <v>80</v>
      </c>
      <c r="F1183" s="200" t="s">
        <v>68</v>
      </c>
      <c r="G1183" s="200" t="s">
        <v>140</v>
      </c>
      <c r="H1183" s="200" t="s">
        <v>335</v>
      </c>
      <c r="I1183" s="210" t="s">
        <v>90</v>
      </c>
      <c r="J1183" s="217">
        <f>J1184</f>
        <v>33138.5</v>
      </c>
      <c r="K1183" s="217">
        <f t="shared" ref="K1183:O1183" si="2105">K1184</f>
        <v>0</v>
      </c>
      <c r="L1183" s="217">
        <f t="shared" si="2105"/>
        <v>0</v>
      </c>
      <c r="M1183" s="217">
        <f t="shared" si="2105"/>
        <v>0</v>
      </c>
      <c r="N1183" s="217">
        <f t="shared" si="2105"/>
        <v>0</v>
      </c>
      <c r="O1183" s="217">
        <f t="shared" si="2105"/>
        <v>0</v>
      </c>
      <c r="P1183" s="217">
        <f t="shared" si="2026"/>
        <v>33138.5</v>
      </c>
      <c r="Q1183" s="217">
        <f t="shared" si="2027"/>
        <v>0</v>
      </c>
      <c r="R1183" s="217">
        <f t="shared" si="2028"/>
        <v>0</v>
      </c>
      <c r="S1183" s="217">
        <f t="shared" ref="S1183:U1183" si="2106">S1184</f>
        <v>0</v>
      </c>
      <c r="T1183" s="217">
        <f t="shared" si="2106"/>
        <v>0</v>
      </c>
      <c r="U1183" s="217">
        <f t="shared" si="2106"/>
        <v>0</v>
      </c>
      <c r="V1183" s="217">
        <f t="shared" si="2064"/>
        <v>33138.5</v>
      </c>
      <c r="W1183" s="217">
        <f t="shared" si="2065"/>
        <v>0</v>
      </c>
      <c r="X1183" s="217">
        <f t="shared" si="2066"/>
        <v>0</v>
      </c>
      <c r="Y1183" s="217">
        <f t="shared" ref="Y1183:AA1183" si="2107">Y1184</f>
        <v>0</v>
      </c>
      <c r="Z1183" s="217">
        <f t="shared" si="2107"/>
        <v>0</v>
      </c>
      <c r="AA1183" s="217">
        <f t="shared" si="2107"/>
        <v>0</v>
      </c>
      <c r="AB1183" s="217">
        <f t="shared" si="2056"/>
        <v>33138.5</v>
      </c>
      <c r="AC1183" s="217">
        <f t="shared" si="2042"/>
        <v>0</v>
      </c>
      <c r="AD1183" s="217">
        <f t="shared" si="2043"/>
        <v>0</v>
      </c>
    </row>
    <row r="1184" spans="1:30" s="202" customFormat="1" hidden="1">
      <c r="A1184" s="212" t="s">
        <v>101</v>
      </c>
      <c r="B1184" s="219" t="s">
        <v>303</v>
      </c>
      <c r="C1184" s="200" t="s">
        <v>17</v>
      </c>
      <c r="D1184" s="200" t="s">
        <v>13</v>
      </c>
      <c r="E1184" s="200" t="s">
        <v>80</v>
      </c>
      <c r="F1184" s="200" t="s">
        <v>68</v>
      </c>
      <c r="G1184" s="200" t="s">
        <v>140</v>
      </c>
      <c r="H1184" s="200" t="s">
        <v>335</v>
      </c>
      <c r="I1184" s="210" t="s">
        <v>100</v>
      </c>
      <c r="J1184" s="217">
        <v>33138.5</v>
      </c>
      <c r="K1184" s="217"/>
      <c r="L1184" s="217"/>
      <c r="M1184" s="217"/>
      <c r="N1184" s="217"/>
      <c r="O1184" s="217"/>
      <c r="P1184" s="217">
        <f t="shared" si="2026"/>
        <v>33138.5</v>
      </c>
      <c r="Q1184" s="217">
        <f t="shared" si="2027"/>
        <v>0</v>
      </c>
      <c r="R1184" s="217">
        <f t="shared" si="2028"/>
        <v>0</v>
      </c>
      <c r="S1184" s="217"/>
      <c r="T1184" s="217"/>
      <c r="U1184" s="217"/>
      <c r="V1184" s="217">
        <f t="shared" si="2064"/>
        <v>33138.5</v>
      </c>
      <c r="W1184" s="217">
        <f t="shared" si="2065"/>
        <v>0</v>
      </c>
      <c r="X1184" s="217">
        <f t="shared" si="2066"/>
        <v>0</v>
      </c>
      <c r="Y1184" s="217"/>
      <c r="Z1184" s="217"/>
      <c r="AA1184" s="217"/>
      <c r="AB1184" s="217">
        <f t="shared" si="2056"/>
        <v>33138.5</v>
      </c>
      <c r="AC1184" s="217">
        <f t="shared" si="2042"/>
        <v>0</v>
      </c>
      <c r="AD1184" s="217">
        <f t="shared" si="2043"/>
        <v>0</v>
      </c>
    </row>
    <row r="1185" spans="1:30" s="202" customFormat="1" ht="26.4" hidden="1">
      <c r="A1185" s="213" t="s">
        <v>222</v>
      </c>
      <c r="B1185" s="219" t="s">
        <v>303</v>
      </c>
      <c r="C1185" s="200" t="s">
        <v>17</v>
      </c>
      <c r="D1185" s="200" t="s">
        <v>13</v>
      </c>
      <c r="E1185" s="200" t="s">
        <v>80</v>
      </c>
      <c r="F1185" s="200" t="s">
        <v>68</v>
      </c>
      <c r="G1185" s="200" t="s">
        <v>140</v>
      </c>
      <c r="H1185" s="200" t="s">
        <v>335</v>
      </c>
      <c r="I1185" s="210" t="s">
        <v>92</v>
      </c>
      <c r="J1185" s="217">
        <f>J1186</f>
        <v>52122.28</v>
      </c>
      <c r="K1185" s="217">
        <f t="shared" ref="K1185:O1185" si="2108">K1186</f>
        <v>0</v>
      </c>
      <c r="L1185" s="217">
        <f t="shared" si="2108"/>
        <v>0</v>
      </c>
      <c r="M1185" s="217">
        <f t="shared" si="2108"/>
        <v>1160.2</v>
      </c>
      <c r="N1185" s="217">
        <f t="shared" si="2108"/>
        <v>0</v>
      </c>
      <c r="O1185" s="217">
        <f t="shared" si="2108"/>
        <v>0</v>
      </c>
      <c r="P1185" s="217">
        <f t="shared" si="2026"/>
        <v>53282.479999999996</v>
      </c>
      <c r="Q1185" s="217">
        <f t="shared" si="2027"/>
        <v>0</v>
      </c>
      <c r="R1185" s="217">
        <f t="shared" si="2028"/>
        <v>0</v>
      </c>
      <c r="S1185" s="217">
        <f t="shared" ref="S1185:U1185" si="2109">S1186</f>
        <v>0</v>
      </c>
      <c r="T1185" s="217">
        <f t="shared" si="2109"/>
        <v>0</v>
      </c>
      <c r="U1185" s="217">
        <f t="shared" si="2109"/>
        <v>0</v>
      </c>
      <c r="V1185" s="217">
        <f t="shared" si="2064"/>
        <v>53282.479999999996</v>
      </c>
      <c r="W1185" s="217">
        <f t="shared" si="2065"/>
        <v>0</v>
      </c>
      <c r="X1185" s="217">
        <f t="shared" si="2066"/>
        <v>0</v>
      </c>
      <c r="Y1185" s="217">
        <f t="shared" ref="Y1185:AA1185" si="2110">Y1186</f>
        <v>0</v>
      </c>
      <c r="Z1185" s="217">
        <f t="shared" si="2110"/>
        <v>0</v>
      </c>
      <c r="AA1185" s="217">
        <f t="shared" si="2110"/>
        <v>0</v>
      </c>
      <c r="AB1185" s="217">
        <f t="shared" si="2056"/>
        <v>53282.479999999996</v>
      </c>
      <c r="AC1185" s="217">
        <f t="shared" si="2042"/>
        <v>0</v>
      </c>
      <c r="AD1185" s="217">
        <f t="shared" si="2043"/>
        <v>0</v>
      </c>
    </row>
    <row r="1186" spans="1:30" s="202" customFormat="1" ht="26.4" hidden="1">
      <c r="A1186" s="212" t="s">
        <v>96</v>
      </c>
      <c r="B1186" s="219" t="s">
        <v>303</v>
      </c>
      <c r="C1186" s="200" t="s">
        <v>17</v>
      </c>
      <c r="D1186" s="200" t="s">
        <v>13</v>
      </c>
      <c r="E1186" s="200" t="s">
        <v>80</v>
      </c>
      <c r="F1186" s="200" t="s">
        <v>68</v>
      </c>
      <c r="G1186" s="200" t="s">
        <v>140</v>
      </c>
      <c r="H1186" s="200" t="s">
        <v>335</v>
      </c>
      <c r="I1186" s="210" t="s">
        <v>93</v>
      </c>
      <c r="J1186" s="217">
        <v>52122.28</v>
      </c>
      <c r="K1186" s="217"/>
      <c r="L1186" s="217"/>
      <c r="M1186" s="217">
        <v>1160.2</v>
      </c>
      <c r="N1186" s="217"/>
      <c r="O1186" s="217"/>
      <c r="P1186" s="217">
        <f t="shared" si="2026"/>
        <v>53282.479999999996</v>
      </c>
      <c r="Q1186" s="217">
        <f t="shared" si="2027"/>
        <v>0</v>
      </c>
      <c r="R1186" s="217">
        <f t="shared" si="2028"/>
        <v>0</v>
      </c>
      <c r="S1186" s="217"/>
      <c r="T1186" s="217"/>
      <c r="U1186" s="217"/>
      <c r="V1186" s="217">
        <f t="shared" si="2064"/>
        <v>53282.479999999996</v>
      </c>
      <c r="W1186" s="217">
        <f t="shared" si="2065"/>
        <v>0</v>
      </c>
      <c r="X1186" s="217">
        <f t="shared" si="2066"/>
        <v>0</v>
      </c>
      <c r="Y1186" s="217"/>
      <c r="Z1186" s="217"/>
      <c r="AA1186" s="217"/>
      <c r="AB1186" s="217">
        <f t="shared" si="2056"/>
        <v>53282.479999999996</v>
      </c>
      <c r="AC1186" s="217">
        <f t="shared" si="2042"/>
        <v>0</v>
      </c>
      <c r="AD1186" s="217">
        <f t="shared" si="2043"/>
        <v>0</v>
      </c>
    </row>
    <row r="1187" spans="1:30" s="227" customFormat="1" ht="31.2" hidden="1">
      <c r="A1187" s="221" t="s">
        <v>26</v>
      </c>
      <c r="B1187" s="223" t="s">
        <v>303</v>
      </c>
      <c r="C1187" s="223" t="s">
        <v>13</v>
      </c>
      <c r="D1187" s="224"/>
      <c r="E1187" s="224"/>
      <c r="F1187" s="224"/>
      <c r="G1187" s="224"/>
      <c r="H1187" s="224"/>
      <c r="I1187" s="225"/>
      <c r="J1187" s="226">
        <f>J1188</f>
        <v>93400</v>
      </c>
      <c r="K1187" s="226">
        <f t="shared" ref="K1187:O1191" si="2111">K1188</f>
        <v>93400</v>
      </c>
      <c r="L1187" s="226">
        <f t="shared" si="2111"/>
        <v>93400</v>
      </c>
      <c r="M1187" s="226">
        <f t="shared" si="2111"/>
        <v>0</v>
      </c>
      <c r="N1187" s="226">
        <f t="shared" si="2111"/>
        <v>0</v>
      </c>
      <c r="O1187" s="226">
        <f t="shared" si="2111"/>
        <v>0</v>
      </c>
      <c r="P1187" s="226">
        <f t="shared" si="2026"/>
        <v>93400</v>
      </c>
      <c r="Q1187" s="226">
        <f t="shared" si="2027"/>
        <v>93400</v>
      </c>
      <c r="R1187" s="226">
        <f t="shared" si="2028"/>
        <v>93400</v>
      </c>
      <c r="S1187" s="226">
        <f t="shared" ref="S1187:U1191" si="2112">S1188</f>
        <v>0</v>
      </c>
      <c r="T1187" s="226">
        <f t="shared" si="2112"/>
        <v>0</v>
      </c>
      <c r="U1187" s="226">
        <f t="shared" si="2112"/>
        <v>0</v>
      </c>
      <c r="V1187" s="226">
        <f t="shared" si="2064"/>
        <v>93400</v>
      </c>
      <c r="W1187" s="226">
        <f t="shared" si="2065"/>
        <v>93400</v>
      </c>
      <c r="X1187" s="226">
        <f t="shared" si="2066"/>
        <v>93400</v>
      </c>
      <c r="Y1187" s="226">
        <f t="shared" ref="Y1187:AA1191" si="2113">Y1188</f>
        <v>0</v>
      </c>
      <c r="Z1187" s="226">
        <f t="shared" si="2113"/>
        <v>0</v>
      </c>
      <c r="AA1187" s="226">
        <f t="shared" si="2113"/>
        <v>0</v>
      </c>
      <c r="AB1187" s="226">
        <f t="shared" si="2056"/>
        <v>93400</v>
      </c>
      <c r="AC1187" s="226">
        <f t="shared" si="2042"/>
        <v>93400</v>
      </c>
      <c r="AD1187" s="226">
        <f t="shared" si="2043"/>
        <v>93400</v>
      </c>
    </row>
    <row r="1188" spans="1:30" s="202" customFormat="1" ht="26.4" hidden="1">
      <c r="A1188" s="228" t="s">
        <v>204</v>
      </c>
      <c r="B1188" s="229" t="s">
        <v>303</v>
      </c>
      <c r="C1188" s="229" t="s">
        <v>13</v>
      </c>
      <c r="D1188" s="229" t="s">
        <v>30</v>
      </c>
      <c r="E1188" s="229"/>
      <c r="F1188" s="229"/>
      <c r="G1188" s="229"/>
      <c r="H1188" s="229"/>
      <c r="I1188" s="230"/>
      <c r="J1188" s="231">
        <f>J1189</f>
        <v>93400</v>
      </c>
      <c r="K1188" s="231">
        <f t="shared" si="2111"/>
        <v>93400</v>
      </c>
      <c r="L1188" s="231">
        <f t="shared" si="2111"/>
        <v>93400</v>
      </c>
      <c r="M1188" s="231">
        <f t="shared" si="2111"/>
        <v>0</v>
      </c>
      <c r="N1188" s="231">
        <f t="shared" si="2111"/>
        <v>0</v>
      </c>
      <c r="O1188" s="231">
        <f t="shared" si="2111"/>
        <v>0</v>
      </c>
      <c r="P1188" s="231">
        <f t="shared" si="2026"/>
        <v>93400</v>
      </c>
      <c r="Q1188" s="231">
        <f t="shared" si="2027"/>
        <v>93400</v>
      </c>
      <c r="R1188" s="231">
        <f t="shared" si="2028"/>
        <v>93400</v>
      </c>
      <c r="S1188" s="231">
        <f t="shared" si="2112"/>
        <v>0</v>
      </c>
      <c r="T1188" s="231">
        <f t="shared" si="2112"/>
        <v>0</v>
      </c>
      <c r="U1188" s="231">
        <f t="shared" si="2112"/>
        <v>0</v>
      </c>
      <c r="V1188" s="231">
        <f t="shared" si="2064"/>
        <v>93400</v>
      </c>
      <c r="W1188" s="231">
        <f t="shared" si="2065"/>
        <v>93400</v>
      </c>
      <c r="X1188" s="231">
        <f t="shared" si="2066"/>
        <v>93400</v>
      </c>
      <c r="Y1188" s="231">
        <f t="shared" si="2113"/>
        <v>0</v>
      </c>
      <c r="Z1188" s="231">
        <f t="shared" si="2113"/>
        <v>0</v>
      </c>
      <c r="AA1188" s="231">
        <f t="shared" si="2113"/>
        <v>0</v>
      </c>
      <c r="AB1188" s="231">
        <f t="shared" si="2056"/>
        <v>93400</v>
      </c>
      <c r="AC1188" s="231">
        <f t="shared" si="2042"/>
        <v>93400</v>
      </c>
      <c r="AD1188" s="231">
        <f t="shared" si="2043"/>
        <v>93400</v>
      </c>
    </row>
    <row r="1189" spans="1:30" s="202" customFormat="1" ht="52.8" hidden="1">
      <c r="A1189" s="281" t="s">
        <v>355</v>
      </c>
      <c r="B1189" s="233" t="s">
        <v>303</v>
      </c>
      <c r="C1189" s="233" t="s">
        <v>13</v>
      </c>
      <c r="D1189" s="233" t="s">
        <v>30</v>
      </c>
      <c r="E1189" s="233" t="s">
        <v>195</v>
      </c>
      <c r="F1189" s="233" t="s">
        <v>68</v>
      </c>
      <c r="G1189" s="233" t="s">
        <v>140</v>
      </c>
      <c r="H1189" s="233" t="s">
        <v>141</v>
      </c>
      <c r="I1189" s="234"/>
      <c r="J1189" s="235">
        <f>J1190</f>
        <v>93400</v>
      </c>
      <c r="K1189" s="235">
        <f t="shared" si="2111"/>
        <v>93400</v>
      </c>
      <c r="L1189" s="235">
        <f t="shared" si="2111"/>
        <v>93400</v>
      </c>
      <c r="M1189" s="235">
        <f t="shared" si="2111"/>
        <v>0</v>
      </c>
      <c r="N1189" s="235">
        <f t="shared" si="2111"/>
        <v>0</v>
      </c>
      <c r="O1189" s="235">
        <f t="shared" si="2111"/>
        <v>0</v>
      </c>
      <c r="P1189" s="235">
        <f t="shared" si="2026"/>
        <v>93400</v>
      </c>
      <c r="Q1189" s="235">
        <f t="shared" si="2027"/>
        <v>93400</v>
      </c>
      <c r="R1189" s="235">
        <f t="shared" si="2028"/>
        <v>93400</v>
      </c>
      <c r="S1189" s="235">
        <f t="shared" si="2112"/>
        <v>0</v>
      </c>
      <c r="T1189" s="235">
        <f t="shared" si="2112"/>
        <v>0</v>
      </c>
      <c r="U1189" s="235">
        <f t="shared" si="2112"/>
        <v>0</v>
      </c>
      <c r="V1189" s="235">
        <f t="shared" si="2064"/>
        <v>93400</v>
      </c>
      <c r="W1189" s="235">
        <f t="shared" si="2065"/>
        <v>93400</v>
      </c>
      <c r="X1189" s="235">
        <f t="shared" si="2066"/>
        <v>93400</v>
      </c>
      <c r="Y1189" s="235">
        <f t="shared" si="2113"/>
        <v>0</v>
      </c>
      <c r="Z1189" s="235">
        <f t="shared" si="2113"/>
        <v>0</v>
      </c>
      <c r="AA1189" s="235">
        <f t="shared" si="2113"/>
        <v>0</v>
      </c>
      <c r="AB1189" s="235">
        <f t="shared" si="2056"/>
        <v>93400</v>
      </c>
      <c r="AC1189" s="235">
        <f t="shared" si="2042"/>
        <v>93400</v>
      </c>
      <c r="AD1189" s="235">
        <f t="shared" si="2043"/>
        <v>93400</v>
      </c>
    </row>
    <row r="1190" spans="1:30" s="202" customFormat="1" hidden="1">
      <c r="A1190" s="214" t="s">
        <v>257</v>
      </c>
      <c r="B1190" s="233" t="s">
        <v>303</v>
      </c>
      <c r="C1190" s="233" t="s">
        <v>13</v>
      </c>
      <c r="D1190" s="233" t="s">
        <v>30</v>
      </c>
      <c r="E1190" s="233" t="s">
        <v>195</v>
      </c>
      <c r="F1190" s="233" t="s">
        <v>68</v>
      </c>
      <c r="G1190" s="233" t="s">
        <v>140</v>
      </c>
      <c r="H1190" s="233" t="s">
        <v>256</v>
      </c>
      <c r="I1190" s="234"/>
      <c r="J1190" s="235">
        <f>J1191</f>
        <v>93400</v>
      </c>
      <c r="K1190" s="235">
        <f t="shared" si="2111"/>
        <v>93400</v>
      </c>
      <c r="L1190" s="235">
        <f t="shared" si="2111"/>
        <v>93400</v>
      </c>
      <c r="M1190" s="235">
        <f t="shared" si="2111"/>
        <v>0</v>
      </c>
      <c r="N1190" s="235">
        <f t="shared" si="2111"/>
        <v>0</v>
      </c>
      <c r="O1190" s="235">
        <f t="shared" si="2111"/>
        <v>0</v>
      </c>
      <c r="P1190" s="235">
        <f t="shared" si="2026"/>
        <v>93400</v>
      </c>
      <c r="Q1190" s="235">
        <f t="shared" si="2027"/>
        <v>93400</v>
      </c>
      <c r="R1190" s="235">
        <f t="shared" si="2028"/>
        <v>93400</v>
      </c>
      <c r="S1190" s="235">
        <f t="shared" si="2112"/>
        <v>0</v>
      </c>
      <c r="T1190" s="235">
        <f t="shared" si="2112"/>
        <v>0</v>
      </c>
      <c r="U1190" s="235">
        <f t="shared" si="2112"/>
        <v>0</v>
      </c>
      <c r="V1190" s="235">
        <f t="shared" si="2064"/>
        <v>93400</v>
      </c>
      <c r="W1190" s="235">
        <f t="shared" si="2065"/>
        <v>93400</v>
      </c>
      <c r="X1190" s="235">
        <f t="shared" si="2066"/>
        <v>93400</v>
      </c>
      <c r="Y1190" s="235">
        <f t="shared" si="2113"/>
        <v>0</v>
      </c>
      <c r="Z1190" s="235">
        <f t="shared" si="2113"/>
        <v>0</v>
      </c>
      <c r="AA1190" s="235">
        <f t="shared" si="2113"/>
        <v>0</v>
      </c>
      <c r="AB1190" s="235">
        <f t="shared" si="2056"/>
        <v>93400</v>
      </c>
      <c r="AC1190" s="235">
        <f t="shared" si="2042"/>
        <v>93400</v>
      </c>
      <c r="AD1190" s="235">
        <f t="shared" si="2043"/>
        <v>93400</v>
      </c>
    </row>
    <row r="1191" spans="1:30" s="202" customFormat="1" ht="26.4" hidden="1">
      <c r="A1191" s="213" t="s">
        <v>222</v>
      </c>
      <c r="B1191" s="233" t="s">
        <v>303</v>
      </c>
      <c r="C1191" s="233" t="s">
        <v>13</v>
      </c>
      <c r="D1191" s="233" t="s">
        <v>30</v>
      </c>
      <c r="E1191" s="233" t="s">
        <v>195</v>
      </c>
      <c r="F1191" s="233" t="s">
        <v>68</v>
      </c>
      <c r="G1191" s="233" t="s">
        <v>140</v>
      </c>
      <c r="H1191" s="233" t="s">
        <v>256</v>
      </c>
      <c r="I1191" s="234" t="s">
        <v>92</v>
      </c>
      <c r="J1191" s="235">
        <f>J1192</f>
        <v>93400</v>
      </c>
      <c r="K1191" s="235">
        <f t="shared" si="2111"/>
        <v>93400</v>
      </c>
      <c r="L1191" s="235">
        <f t="shared" si="2111"/>
        <v>93400</v>
      </c>
      <c r="M1191" s="235">
        <f t="shared" si="2111"/>
        <v>0</v>
      </c>
      <c r="N1191" s="235">
        <f t="shared" si="2111"/>
        <v>0</v>
      </c>
      <c r="O1191" s="235">
        <f t="shared" si="2111"/>
        <v>0</v>
      </c>
      <c r="P1191" s="235">
        <f t="shared" si="2026"/>
        <v>93400</v>
      </c>
      <c r="Q1191" s="235">
        <f t="shared" si="2027"/>
        <v>93400</v>
      </c>
      <c r="R1191" s="235">
        <f t="shared" si="2028"/>
        <v>93400</v>
      </c>
      <c r="S1191" s="235">
        <f t="shared" si="2112"/>
        <v>0</v>
      </c>
      <c r="T1191" s="235">
        <f t="shared" si="2112"/>
        <v>0</v>
      </c>
      <c r="U1191" s="235">
        <f t="shared" si="2112"/>
        <v>0</v>
      </c>
      <c r="V1191" s="235">
        <f t="shared" si="2064"/>
        <v>93400</v>
      </c>
      <c r="W1191" s="235">
        <f t="shared" si="2065"/>
        <v>93400</v>
      </c>
      <c r="X1191" s="235">
        <f t="shared" si="2066"/>
        <v>93400</v>
      </c>
      <c r="Y1191" s="235">
        <f t="shared" si="2113"/>
        <v>0</v>
      </c>
      <c r="Z1191" s="235">
        <f t="shared" si="2113"/>
        <v>0</v>
      </c>
      <c r="AA1191" s="235">
        <f t="shared" si="2113"/>
        <v>0</v>
      </c>
      <c r="AB1191" s="235">
        <f t="shared" si="2056"/>
        <v>93400</v>
      </c>
      <c r="AC1191" s="235">
        <f t="shared" si="2042"/>
        <v>93400</v>
      </c>
      <c r="AD1191" s="235">
        <f t="shared" si="2043"/>
        <v>93400</v>
      </c>
    </row>
    <row r="1192" spans="1:30" s="202" customFormat="1" ht="26.4" hidden="1">
      <c r="A1192" s="212" t="s">
        <v>96</v>
      </c>
      <c r="B1192" s="233" t="s">
        <v>303</v>
      </c>
      <c r="C1192" s="233" t="s">
        <v>13</v>
      </c>
      <c r="D1192" s="233" t="s">
        <v>30</v>
      </c>
      <c r="E1192" s="233" t="s">
        <v>195</v>
      </c>
      <c r="F1192" s="233" t="s">
        <v>68</v>
      </c>
      <c r="G1192" s="233" t="s">
        <v>140</v>
      </c>
      <c r="H1192" s="233" t="s">
        <v>256</v>
      </c>
      <c r="I1192" s="234" t="s">
        <v>93</v>
      </c>
      <c r="J1192" s="235">
        <v>93400</v>
      </c>
      <c r="K1192" s="235">
        <v>93400</v>
      </c>
      <c r="L1192" s="235">
        <v>93400</v>
      </c>
      <c r="M1192" s="235"/>
      <c r="N1192" s="235"/>
      <c r="O1192" s="235"/>
      <c r="P1192" s="235">
        <f t="shared" si="2026"/>
        <v>93400</v>
      </c>
      <c r="Q1192" s="235">
        <f t="shared" si="2027"/>
        <v>93400</v>
      </c>
      <c r="R1192" s="235">
        <f t="shared" si="2028"/>
        <v>93400</v>
      </c>
      <c r="S1192" s="235"/>
      <c r="T1192" s="235"/>
      <c r="U1192" s="235"/>
      <c r="V1192" s="235">
        <f t="shared" si="2064"/>
        <v>93400</v>
      </c>
      <c r="W1192" s="235">
        <f t="shared" si="2065"/>
        <v>93400</v>
      </c>
      <c r="X1192" s="235">
        <f t="shared" si="2066"/>
        <v>93400</v>
      </c>
      <c r="Y1192" s="235"/>
      <c r="Z1192" s="235"/>
      <c r="AA1192" s="235"/>
      <c r="AB1192" s="235">
        <f t="shared" si="2056"/>
        <v>93400</v>
      </c>
      <c r="AC1192" s="235">
        <f t="shared" si="2042"/>
        <v>93400</v>
      </c>
      <c r="AD1192" s="235">
        <f t="shared" si="2043"/>
        <v>93400</v>
      </c>
    </row>
    <row r="1193" spans="1:30" s="202" customFormat="1" ht="15.6" hidden="1">
      <c r="A1193" s="198" t="s">
        <v>15</v>
      </c>
      <c r="B1193" s="237" t="s">
        <v>303</v>
      </c>
      <c r="C1193" s="237" t="s">
        <v>16</v>
      </c>
      <c r="D1193" s="219"/>
      <c r="E1193" s="219"/>
      <c r="F1193" s="219"/>
      <c r="G1193" s="219"/>
      <c r="H1193" s="219"/>
      <c r="I1193" s="220"/>
      <c r="J1193" s="201">
        <f>+J1194</f>
        <v>0</v>
      </c>
      <c r="K1193" s="201">
        <f t="shared" ref="K1193:O1193" si="2114">+K1194</f>
        <v>0</v>
      </c>
      <c r="L1193" s="201">
        <f t="shared" si="2114"/>
        <v>0</v>
      </c>
      <c r="M1193" s="201">
        <f t="shared" si="2114"/>
        <v>0</v>
      </c>
      <c r="N1193" s="201">
        <f t="shared" si="2114"/>
        <v>0</v>
      </c>
      <c r="O1193" s="201">
        <f t="shared" si="2114"/>
        <v>0</v>
      </c>
      <c r="P1193" s="201">
        <f t="shared" si="2026"/>
        <v>0</v>
      </c>
      <c r="Q1193" s="201">
        <f t="shared" si="2027"/>
        <v>0</v>
      </c>
      <c r="R1193" s="201">
        <f t="shared" si="2028"/>
        <v>0</v>
      </c>
      <c r="S1193" s="201">
        <f t="shared" ref="S1193:U1193" si="2115">+S1194</f>
        <v>600000</v>
      </c>
      <c r="T1193" s="201">
        <f t="shared" si="2115"/>
        <v>0</v>
      </c>
      <c r="U1193" s="201">
        <f t="shared" si="2115"/>
        <v>0</v>
      </c>
      <c r="V1193" s="201">
        <f t="shared" si="2064"/>
        <v>600000</v>
      </c>
      <c r="W1193" s="201">
        <f t="shared" si="2065"/>
        <v>0</v>
      </c>
      <c r="X1193" s="201">
        <f t="shared" si="2066"/>
        <v>0</v>
      </c>
      <c r="Y1193" s="201">
        <f t="shared" ref="Y1193:AA1193" si="2116">+Y1194</f>
        <v>0</v>
      </c>
      <c r="Z1193" s="201">
        <f t="shared" si="2116"/>
        <v>0</v>
      </c>
      <c r="AA1193" s="201">
        <f t="shared" si="2116"/>
        <v>0</v>
      </c>
      <c r="AB1193" s="201">
        <f t="shared" si="2056"/>
        <v>600000</v>
      </c>
      <c r="AC1193" s="201">
        <f t="shared" si="2042"/>
        <v>0</v>
      </c>
      <c r="AD1193" s="201">
        <f t="shared" si="2043"/>
        <v>0</v>
      </c>
    </row>
    <row r="1194" spans="1:30" s="202" customFormat="1" hidden="1">
      <c r="A1194" s="203" t="s">
        <v>59</v>
      </c>
      <c r="B1194" s="204" t="s">
        <v>303</v>
      </c>
      <c r="C1194" s="204" t="s">
        <v>16</v>
      </c>
      <c r="D1194" s="204" t="s">
        <v>14</v>
      </c>
      <c r="E1194" s="204"/>
      <c r="F1194" s="204"/>
      <c r="G1194" s="204"/>
      <c r="H1194" s="200"/>
      <c r="I1194" s="210"/>
      <c r="J1194" s="207">
        <f>J1195</f>
        <v>0</v>
      </c>
      <c r="K1194" s="207">
        <f t="shared" ref="K1194:O1197" si="2117">K1195</f>
        <v>0</v>
      </c>
      <c r="L1194" s="207">
        <f t="shared" si="2117"/>
        <v>0</v>
      </c>
      <c r="M1194" s="207">
        <f t="shared" si="2117"/>
        <v>0</v>
      </c>
      <c r="N1194" s="207">
        <f t="shared" si="2117"/>
        <v>0</v>
      </c>
      <c r="O1194" s="207">
        <f t="shared" si="2117"/>
        <v>0</v>
      </c>
      <c r="P1194" s="207">
        <f t="shared" si="2026"/>
        <v>0</v>
      </c>
      <c r="Q1194" s="207">
        <f t="shared" si="2027"/>
        <v>0</v>
      </c>
      <c r="R1194" s="207">
        <f t="shared" si="2028"/>
        <v>0</v>
      </c>
      <c r="S1194" s="207">
        <f t="shared" ref="S1194:U1197" si="2118">S1195</f>
        <v>600000</v>
      </c>
      <c r="T1194" s="207">
        <f t="shared" si="2118"/>
        <v>0</v>
      </c>
      <c r="U1194" s="207">
        <f t="shared" si="2118"/>
        <v>0</v>
      </c>
      <c r="V1194" s="207">
        <f t="shared" si="2064"/>
        <v>600000</v>
      </c>
      <c r="W1194" s="207">
        <f t="shared" si="2065"/>
        <v>0</v>
      </c>
      <c r="X1194" s="207">
        <f t="shared" si="2066"/>
        <v>0</v>
      </c>
      <c r="Y1194" s="207">
        <f t="shared" ref="Y1194:AA1197" si="2119">Y1195</f>
        <v>0</v>
      </c>
      <c r="Z1194" s="207">
        <f t="shared" si="2119"/>
        <v>0</v>
      </c>
      <c r="AA1194" s="207">
        <f t="shared" si="2119"/>
        <v>0</v>
      </c>
      <c r="AB1194" s="207">
        <f t="shared" si="2056"/>
        <v>600000</v>
      </c>
      <c r="AC1194" s="207">
        <f t="shared" si="2042"/>
        <v>0</v>
      </c>
      <c r="AD1194" s="207">
        <f t="shared" si="2043"/>
        <v>0</v>
      </c>
    </row>
    <row r="1195" spans="1:30" s="202" customFormat="1" hidden="1">
      <c r="A1195" s="208" t="s">
        <v>82</v>
      </c>
      <c r="B1195" s="200" t="s">
        <v>303</v>
      </c>
      <c r="C1195" s="200" t="s">
        <v>16</v>
      </c>
      <c r="D1195" s="200" t="s">
        <v>14</v>
      </c>
      <c r="E1195" s="200" t="s">
        <v>80</v>
      </c>
      <c r="F1195" s="200" t="s">
        <v>68</v>
      </c>
      <c r="G1195" s="200" t="s">
        <v>140</v>
      </c>
      <c r="H1195" s="200" t="s">
        <v>141</v>
      </c>
      <c r="I1195" s="210"/>
      <c r="J1195" s="211">
        <f>J1196</f>
        <v>0</v>
      </c>
      <c r="K1195" s="211">
        <f t="shared" si="2117"/>
        <v>0</v>
      </c>
      <c r="L1195" s="211">
        <f t="shared" si="2117"/>
        <v>0</v>
      </c>
      <c r="M1195" s="211">
        <f t="shared" si="2117"/>
        <v>0</v>
      </c>
      <c r="N1195" s="211">
        <f t="shared" si="2117"/>
        <v>0</v>
      </c>
      <c r="O1195" s="211">
        <f t="shared" si="2117"/>
        <v>0</v>
      </c>
      <c r="P1195" s="211">
        <f t="shared" si="2026"/>
        <v>0</v>
      </c>
      <c r="Q1195" s="211">
        <f t="shared" si="2027"/>
        <v>0</v>
      </c>
      <c r="R1195" s="211">
        <f t="shared" si="2028"/>
        <v>0</v>
      </c>
      <c r="S1195" s="211">
        <f t="shared" si="2118"/>
        <v>600000</v>
      </c>
      <c r="T1195" s="211">
        <f t="shared" si="2118"/>
        <v>0</v>
      </c>
      <c r="U1195" s="211">
        <f t="shared" si="2118"/>
        <v>0</v>
      </c>
      <c r="V1195" s="211">
        <f t="shared" si="2064"/>
        <v>600000</v>
      </c>
      <c r="W1195" s="211">
        <f t="shared" si="2065"/>
        <v>0</v>
      </c>
      <c r="X1195" s="211">
        <f t="shared" si="2066"/>
        <v>0</v>
      </c>
      <c r="Y1195" s="211">
        <f t="shared" si="2119"/>
        <v>0</v>
      </c>
      <c r="Z1195" s="211">
        <f t="shared" si="2119"/>
        <v>0</v>
      </c>
      <c r="AA1195" s="211">
        <f t="shared" si="2119"/>
        <v>0</v>
      </c>
      <c r="AB1195" s="211">
        <f t="shared" si="2056"/>
        <v>600000</v>
      </c>
      <c r="AC1195" s="211">
        <f t="shared" si="2042"/>
        <v>0</v>
      </c>
      <c r="AD1195" s="211">
        <f t="shared" si="2043"/>
        <v>0</v>
      </c>
    </row>
    <row r="1196" spans="1:30" s="202" customFormat="1" ht="39.6" hidden="1">
      <c r="A1196" s="208" t="s">
        <v>270</v>
      </c>
      <c r="B1196" s="200" t="s">
        <v>303</v>
      </c>
      <c r="C1196" s="200" t="s">
        <v>16</v>
      </c>
      <c r="D1196" s="200" t="s">
        <v>14</v>
      </c>
      <c r="E1196" s="200" t="s">
        <v>80</v>
      </c>
      <c r="F1196" s="200" t="s">
        <v>68</v>
      </c>
      <c r="G1196" s="200" t="s">
        <v>140</v>
      </c>
      <c r="H1196" s="200" t="s">
        <v>414</v>
      </c>
      <c r="I1196" s="210"/>
      <c r="J1196" s="211">
        <f>J1197</f>
        <v>0</v>
      </c>
      <c r="K1196" s="211">
        <f t="shared" si="2117"/>
        <v>0</v>
      </c>
      <c r="L1196" s="211">
        <f t="shared" si="2117"/>
        <v>0</v>
      </c>
      <c r="M1196" s="211">
        <f t="shared" si="2117"/>
        <v>0</v>
      </c>
      <c r="N1196" s="211">
        <f t="shared" si="2117"/>
        <v>0</v>
      </c>
      <c r="O1196" s="211">
        <f t="shared" si="2117"/>
        <v>0</v>
      </c>
      <c r="P1196" s="211">
        <f t="shared" si="2026"/>
        <v>0</v>
      </c>
      <c r="Q1196" s="211">
        <f t="shared" si="2027"/>
        <v>0</v>
      </c>
      <c r="R1196" s="211">
        <f t="shared" si="2028"/>
        <v>0</v>
      </c>
      <c r="S1196" s="211">
        <f t="shared" si="2118"/>
        <v>600000</v>
      </c>
      <c r="T1196" s="211">
        <f t="shared" si="2118"/>
        <v>0</v>
      </c>
      <c r="U1196" s="211">
        <f t="shared" si="2118"/>
        <v>0</v>
      </c>
      <c r="V1196" s="211">
        <f t="shared" si="2064"/>
        <v>600000</v>
      </c>
      <c r="W1196" s="211">
        <f t="shared" si="2065"/>
        <v>0</v>
      </c>
      <c r="X1196" s="211">
        <f t="shared" si="2066"/>
        <v>0</v>
      </c>
      <c r="Y1196" s="211">
        <f t="shared" si="2119"/>
        <v>0</v>
      </c>
      <c r="Z1196" s="211">
        <f t="shared" si="2119"/>
        <v>0</v>
      </c>
      <c r="AA1196" s="211">
        <f t="shared" si="2119"/>
        <v>0</v>
      </c>
      <c r="AB1196" s="211">
        <f t="shared" si="2056"/>
        <v>600000</v>
      </c>
      <c r="AC1196" s="211">
        <f t="shared" si="2042"/>
        <v>0</v>
      </c>
      <c r="AD1196" s="211">
        <f t="shared" si="2043"/>
        <v>0</v>
      </c>
    </row>
    <row r="1197" spans="1:30" s="202" customFormat="1" ht="26.4" hidden="1">
      <c r="A1197" s="213" t="s">
        <v>222</v>
      </c>
      <c r="B1197" s="200" t="s">
        <v>303</v>
      </c>
      <c r="C1197" s="200" t="s">
        <v>16</v>
      </c>
      <c r="D1197" s="200" t="s">
        <v>14</v>
      </c>
      <c r="E1197" s="200" t="s">
        <v>80</v>
      </c>
      <c r="F1197" s="200" t="s">
        <v>68</v>
      </c>
      <c r="G1197" s="200" t="s">
        <v>140</v>
      </c>
      <c r="H1197" s="200" t="s">
        <v>414</v>
      </c>
      <c r="I1197" s="210" t="s">
        <v>92</v>
      </c>
      <c r="J1197" s="211">
        <f>J1198</f>
        <v>0</v>
      </c>
      <c r="K1197" s="211">
        <f t="shared" si="2117"/>
        <v>0</v>
      </c>
      <c r="L1197" s="211">
        <f t="shared" si="2117"/>
        <v>0</v>
      </c>
      <c r="M1197" s="211">
        <f t="shared" si="2117"/>
        <v>0</v>
      </c>
      <c r="N1197" s="211">
        <f t="shared" si="2117"/>
        <v>0</v>
      </c>
      <c r="O1197" s="211">
        <f t="shared" si="2117"/>
        <v>0</v>
      </c>
      <c r="P1197" s="211">
        <f t="shared" si="2026"/>
        <v>0</v>
      </c>
      <c r="Q1197" s="211">
        <f t="shared" si="2027"/>
        <v>0</v>
      </c>
      <c r="R1197" s="211">
        <f t="shared" si="2028"/>
        <v>0</v>
      </c>
      <c r="S1197" s="211">
        <f t="shared" si="2118"/>
        <v>600000</v>
      </c>
      <c r="T1197" s="211">
        <f t="shared" si="2118"/>
        <v>0</v>
      </c>
      <c r="U1197" s="211">
        <f t="shared" si="2118"/>
        <v>0</v>
      </c>
      <c r="V1197" s="211">
        <f t="shared" si="2064"/>
        <v>600000</v>
      </c>
      <c r="W1197" s="211">
        <f t="shared" si="2065"/>
        <v>0</v>
      </c>
      <c r="X1197" s="211">
        <f t="shared" si="2066"/>
        <v>0</v>
      </c>
      <c r="Y1197" s="211">
        <f t="shared" si="2119"/>
        <v>0</v>
      </c>
      <c r="Z1197" s="211">
        <f t="shared" si="2119"/>
        <v>0</v>
      </c>
      <c r="AA1197" s="211">
        <f t="shared" si="2119"/>
        <v>0</v>
      </c>
      <c r="AB1197" s="211">
        <f t="shared" si="2056"/>
        <v>600000</v>
      </c>
      <c r="AC1197" s="211">
        <f t="shared" si="2042"/>
        <v>0</v>
      </c>
      <c r="AD1197" s="211">
        <f t="shared" si="2043"/>
        <v>0</v>
      </c>
    </row>
    <row r="1198" spans="1:30" s="202" customFormat="1" ht="26.4" hidden="1">
      <c r="A1198" s="212" t="s">
        <v>96</v>
      </c>
      <c r="B1198" s="200" t="s">
        <v>303</v>
      </c>
      <c r="C1198" s="200" t="s">
        <v>16</v>
      </c>
      <c r="D1198" s="200" t="s">
        <v>14</v>
      </c>
      <c r="E1198" s="200" t="s">
        <v>80</v>
      </c>
      <c r="F1198" s="200" t="s">
        <v>68</v>
      </c>
      <c r="G1198" s="200" t="s">
        <v>140</v>
      </c>
      <c r="H1198" s="200" t="s">
        <v>414</v>
      </c>
      <c r="I1198" s="210" t="s">
        <v>93</v>
      </c>
      <c r="J1198" s="211"/>
      <c r="K1198" s="211"/>
      <c r="L1198" s="211"/>
      <c r="M1198" s="211"/>
      <c r="N1198" s="211"/>
      <c r="O1198" s="211"/>
      <c r="P1198" s="211">
        <f t="shared" ref="P1198:P1291" si="2120">J1198+M1198</f>
        <v>0</v>
      </c>
      <c r="Q1198" s="211">
        <f t="shared" ref="Q1198:Q1291" si="2121">K1198+N1198</f>
        <v>0</v>
      </c>
      <c r="R1198" s="211">
        <f t="shared" ref="R1198:R1291" si="2122">L1198+O1198</f>
        <v>0</v>
      </c>
      <c r="S1198" s="211">
        <v>600000</v>
      </c>
      <c r="T1198" s="211"/>
      <c r="U1198" s="211"/>
      <c r="V1198" s="211">
        <f t="shared" si="2064"/>
        <v>600000</v>
      </c>
      <c r="W1198" s="211">
        <f t="shared" si="2065"/>
        <v>0</v>
      </c>
      <c r="X1198" s="211">
        <f t="shared" si="2066"/>
        <v>0</v>
      </c>
      <c r="Y1198" s="211"/>
      <c r="Z1198" s="211"/>
      <c r="AA1198" s="211"/>
      <c r="AB1198" s="211">
        <f t="shared" si="2056"/>
        <v>600000</v>
      </c>
      <c r="AC1198" s="211">
        <f t="shared" si="2042"/>
        <v>0</v>
      </c>
      <c r="AD1198" s="211">
        <f t="shared" si="2043"/>
        <v>0</v>
      </c>
    </row>
    <row r="1199" spans="1:30" s="202" customFormat="1" ht="15.6" hidden="1">
      <c r="A1199" s="242" t="s">
        <v>45</v>
      </c>
      <c r="B1199" s="243" t="s">
        <v>303</v>
      </c>
      <c r="C1199" s="243" t="s">
        <v>18</v>
      </c>
      <c r="D1199" s="243"/>
      <c r="E1199" s="243"/>
      <c r="F1199" s="243"/>
      <c r="G1199" s="243"/>
      <c r="H1199" s="243"/>
      <c r="I1199" s="244"/>
      <c r="J1199" s="201">
        <f>J1200+J1205</f>
        <v>2831370</v>
      </c>
      <c r="K1199" s="201">
        <f t="shared" ref="K1199:L1199" si="2123">K1200+K1205</f>
        <v>2939704.8</v>
      </c>
      <c r="L1199" s="201">
        <f t="shared" si="2123"/>
        <v>3052372.99</v>
      </c>
      <c r="M1199" s="201">
        <f t="shared" ref="M1199:O1199" si="2124">M1200+M1205</f>
        <v>0</v>
      </c>
      <c r="N1199" s="201">
        <f t="shared" si="2124"/>
        <v>0</v>
      </c>
      <c r="O1199" s="201">
        <f t="shared" si="2124"/>
        <v>0</v>
      </c>
      <c r="P1199" s="201">
        <f t="shared" si="2120"/>
        <v>2831370</v>
      </c>
      <c r="Q1199" s="201">
        <f t="shared" si="2121"/>
        <v>2939704.8</v>
      </c>
      <c r="R1199" s="201">
        <f t="shared" si="2122"/>
        <v>3052372.99</v>
      </c>
      <c r="S1199" s="201">
        <f t="shared" ref="S1199:U1199" si="2125">S1200+S1205</f>
        <v>0</v>
      </c>
      <c r="T1199" s="201">
        <f t="shared" si="2125"/>
        <v>0</v>
      </c>
      <c r="U1199" s="201">
        <f t="shared" si="2125"/>
        <v>0</v>
      </c>
      <c r="V1199" s="201">
        <f t="shared" si="2064"/>
        <v>2831370</v>
      </c>
      <c r="W1199" s="201">
        <f t="shared" si="2065"/>
        <v>2939704.8</v>
      </c>
      <c r="X1199" s="201">
        <f t="shared" si="2066"/>
        <v>3052372.99</v>
      </c>
      <c r="Y1199" s="201">
        <f t="shared" ref="Y1199:AA1199" si="2126">Y1200+Y1205</f>
        <v>439248</v>
      </c>
      <c r="Z1199" s="201">
        <f t="shared" si="2126"/>
        <v>0</v>
      </c>
      <c r="AA1199" s="201">
        <f t="shared" si="2126"/>
        <v>0</v>
      </c>
      <c r="AB1199" s="201">
        <f t="shared" si="2056"/>
        <v>3270618</v>
      </c>
      <c r="AC1199" s="201">
        <f t="shared" si="2042"/>
        <v>2939704.8</v>
      </c>
      <c r="AD1199" s="201">
        <f t="shared" si="2043"/>
        <v>3052372.99</v>
      </c>
    </row>
    <row r="1200" spans="1:30" s="202" customFormat="1" hidden="1">
      <c r="A1200" s="247" t="s">
        <v>46</v>
      </c>
      <c r="B1200" s="205" t="s">
        <v>303</v>
      </c>
      <c r="C1200" s="205" t="s">
        <v>18</v>
      </c>
      <c r="D1200" s="205" t="s">
        <v>17</v>
      </c>
      <c r="E1200" s="205"/>
      <c r="F1200" s="205"/>
      <c r="G1200" s="205"/>
      <c r="H1200" s="205"/>
      <c r="I1200" s="206"/>
      <c r="J1200" s="207">
        <f>J1201</f>
        <v>0</v>
      </c>
      <c r="K1200" s="207">
        <f t="shared" ref="K1200:O1203" si="2127">K1201</f>
        <v>0</v>
      </c>
      <c r="L1200" s="207">
        <f t="shared" si="2127"/>
        <v>0</v>
      </c>
      <c r="M1200" s="207">
        <f t="shared" si="2127"/>
        <v>0</v>
      </c>
      <c r="N1200" s="207">
        <f t="shared" si="2127"/>
        <v>0</v>
      </c>
      <c r="O1200" s="207">
        <f t="shared" si="2127"/>
        <v>0</v>
      </c>
      <c r="P1200" s="207">
        <f t="shared" si="2120"/>
        <v>0</v>
      </c>
      <c r="Q1200" s="207">
        <f t="shared" si="2121"/>
        <v>0</v>
      </c>
      <c r="R1200" s="207">
        <f t="shared" si="2122"/>
        <v>0</v>
      </c>
      <c r="S1200" s="207">
        <f t="shared" ref="S1200:U1203" si="2128">S1201</f>
        <v>0</v>
      </c>
      <c r="T1200" s="207">
        <f t="shared" si="2128"/>
        <v>0</v>
      </c>
      <c r="U1200" s="207">
        <f t="shared" si="2128"/>
        <v>0</v>
      </c>
      <c r="V1200" s="207">
        <f t="shared" si="2064"/>
        <v>0</v>
      </c>
      <c r="W1200" s="207">
        <f t="shared" si="2065"/>
        <v>0</v>
      </c>
      <c r="X1200" s="207">
        <f t="shared" si="2066"/>
        <v>0</v>
      </c>
      <c r="Y1200" s="207">
        <f t="shared" ref="Y1200:AA1203" si="2129">Y1201</f>
        <v>0</v>
      </c>
      <c r="Z1200" s="207">
        <f t="shared" si="2129"/>
        <v>0</v>
      </c>
      <c r="AA1200" s="207">
        <f t="shared" si="2129"/>
        <v>0</v>
      </c>
      <c r="AB1200" s="207">
        <f t="shared" si="2056"/>
        <v>0</v>
      </c>
      <c r="AC1200" s="207">
        <f t="shared" si="2042"/>
        <v>0</v>
      </c>
      <c r="AD1200" s="207">
        <f t="shared" si="2043"/>
        <v>0</v>
      </c>
    </row>
    <row r="1201" spans="1:30" s="202" customFormat="1" hidden="1">
      <c r="A1201" s="208" t="s">
        <v>81</v>
      </c>
      <c r="B1201" s="200" t="s">
        <v>303</v>
      </c>
      <c r="C1201" s="200" t="s">
        <v>18</v>
      </c>
      <c r="D1201" s="200" t="s">
        <v>17</v>
      </c>
      <c r="E1201" s="200" t="s">
        <v>80</v>
      </c>
      <c r="F1201" s="200" t="s">
        <v>68</v>
      </c>
      <c r="G1201" s="200" t="s">
        <v>140</v>
      </c>
      <c r="H1201" s="200" t="s">
        <v>141</v>
      </c>
      <c r="I1201" s="210"/>
      <c r="J1201" s="211">
        <f>J1202</f>
        <v>0</v>
      </c>
      <c r="K1201" s="211">
        <f t="shared" si="2127"/>
        <v>0</v>
      </c>
      <c r="L1201" s="211">
        <f t="shared" si="2127"/>
        <v>0</v>
      </c>
      <c r="M1201" s="211">
        <f t="shared" si="2127"/>
        <v>0</v>
      </c>
      <c r="N1201" s="211">
        <f t="shared" si="2127"/>
        <v>0</v>
      </c>
      <c r="O1201" s="211">
        <f t="shared" si="2127"/>
        <v>0</v>
      </c>
      <c r="P1201" s="211">
        <f t="shared" si="2120"/>
        <v>0</v>
      </c>
      <c r="Q1201" s="211">
        <f t="shared" si="2121"/>
        <v>0</v>
      </c>
      <c r="R1201" s="211">
        <f t="shared" si="2122"/>
        <v>0</v>
      </c>
      <c r="S1201" s="211">
        <f t="shared" si="2128"/>
        <v>0</v>
      </c>
      <c r="T1201" s="211">
        <f t="shared" si="2128"/>
        <v>0</v>
      </c>
      <c r="U1201" s="211">
        <f t="shared" si="2128"/>
        <v>0</v>
      </c>
      <c r="V1201" s="211">
        <f t="shared" si="2064"/>
        <v>0</v>
      </c>
      <c r="W1201" s="211">
        <f t="shared" si="2065"/>
        <v>0</v>
      </c>
      <c r="X1201" s="211">
        <f t="shared" si="2066"/>
        <v>0</v>
      </c>
      <c r="Y1201" s="211">
        <f t="shared" si="2129"/>
        <v>0</v>
      </c>
      <c r="Z1201" s="211">
        <f t="shared" si="2129"/>
        <v>0</v>
      </c>
      <c r="AA1201" s="211">
        <f t="shared" si="2129"/>
        <v>0</v>
      </c>
      <c r="AB1201" s="211">
        <f t="shared" si="2056"/>
        <v>0</v>
      </c>
      <c r="AC1201" s="211">
        <f t="shared" si="2042"/>
        <v>0</v>
      </c>
      <c r="AD1201" s="211">
        <f t="shared" si="2043"/>
        <v>0</v>
      </c>
    </row>
    <row r="1202" spans="1:30" s="202" customFormat="1" hidden="1">
      <c r="A1202" s="239" t="s">
        <v>273</v>
      </c>
      <c r="B1202" s="200" t="s">
        <v>303</v>
      </c>
      <c r="C1202" s="200" t="s">
        <v>18</v>
      </c>
      <c r="D1202" s="200" t="s">
        <v>17</v>
      </c>
      <c r="E1202" s="200" t="s">
        <v>80</v>
      </c>
      <c r="F1202" s="200" t="s">
        <v>68</v>
      </c>
      <c r="G1202" s="200" t="s">
        <v>140</v>
      </c>
      <c r="H1202" s="200" t="s">
        <v>272</v>
      </c>
      <c r="I1202" s="210"/>
      <c r="J1202" s="211">
        <f>J1203</f>
        <v>0</v>
      </c>
      <c r="K1202" s="211">
        <f t="shared" si="2127"/>
        <v>0</v>
      </c>
      <c r="L1202" s="211">
        <f t="shared" si="2127"/>
        <v>0</v>
      </c>
      <c r="M1202" s="211">
        <f t="shared" si="2127"/>
        <v>0</v>
      </c>
      <c r="N1202" s="211">
        <f t="shared" si="2127"/>
        <v>0</v>
      </c>
      <c r="O1202" s="211">
        <f t="shared" si="2127"/>
        <v>0</v>
      </c>
      <c r="P1202" s="211">
        <f t="shared" si="2120"/>
        <v>0</v>
      </c>
      <c r="Q1202" s="211">
        <f t="shared" si="2121"/>
        <v>0</v>
      </c>
      <c r="R1202" s="211">
        <f t="shared" si="2122"/>
        <v>0</v>
      </c>
      <c r="S1202" s="211">
        <f t="shared" si="2128"/>
        <v>0</v>
      </c>
      <c r="T1202" s="211">
        <f t="shared" si="2128"/>
        <v>0</v>
      </c>
      <c r="U1202" s="211">
        <f t="shared" si="2128"/>
        <v>0</v>
      </c>
      <c r="V1202" s="211">
        <f t="shared" si="2064"/>
        <v>0</v>
      </c>
      <c r="W1202" s="211">
        <f t="shared" si="2065"/>
        <v>0</v>
      </c>
      <c r="X1202" s="211">
        <f t="shared" si="2066"/>
        <v>0</v>
      </c>
      <c r="Y1202" s="211">
        <f t="shared" si="2129"/>
        <v>0</v>
      </c>
      <c r="Z1202" s="211">
        <f t="shared" si="2129"/>
        <v>0</v>
      </c>
      <c r="AA1202" s="211">
        <f t="shared" si="2129"/>
        <v>0</v>
      </c>
      <c r="AB1202" s="211">
        <f t="shared" si="2056"/>
        <v>0</v>
      </c>
      <c r="AC1202" s="211">
        <f t="shared" si="2042"/>
        <v>0</v>
      </c>
      <c r="AD1202" s="211">
        <f t="shared" si="2043"/>
        <v>0</v>
      </c>
    </row>
    <row r="1203" spans="1:30" s="202" customFormat="1" ht="26.4" hidden="1">
      <c r="A1203" s="213" t="s">
        <v>222</v>
      </c>
      <c r="B1203" s="200" t="s">
        <v>303</v>
      </c>
      <c r="C1203" s="200" t="s">
        <v>18</v>
      </c>
      <c r="D1203" s="200" t="s">
        <v>17</v>
      </c>
      <c r="E1203" s="200" t="s">
        <v>80</v>
      </c>
      <c r="F1203" s="200" t="s">
        <v>68</v>
      </c>
      <c r="G1203" s="200" t="s">
        <v>140</v>
      </c>
      <c r="H1203" s="200" t="s">
        <v>272</v>
      </c>
      <c r="I1203" s="210" t="s">
        <v>92</v>
      </c>
      <c r="J1203" s="211">
        <f>J1204</f>
        <v>0</v>
      </c>
      <c r="K1203" s="211">
        <f t="shared" si="2127"/>
        <v>0</v>
      </c>
      <c r="L1203" s="211">
        <f t="shared" si="2127"/>
        <v>0</v>
      </c>
      <c r="M1203" s="211">
        <f t="shared" si="2127"/>
        <v>0</v>
      </c>
      <c r="N1203" s="211">
        <f t="shared" si="2127"/>
        <v>0</v>
      </c>
      <c r="O1203" s="211">
        <f t="shared" si="2127"/>
        <v>0</v>
      </c>
      <c r="P1203" s="211">
        <f t="shared" si="2120"/>
        <v>0</v>
      </c>
      <c r="Q1203" s="211">
        <f t="shared" si="2121"/>
        <v>0</v>
      </c>
      <c r="R1203" s="211">
        <f t="shared" si="2122"/>
        <v>0</v>
      </c>
      <c r="S1203" s="211">
        <f t="shared" si="2128"/>
        <v>0</v>
      </c>
      <c r="T1203" s="211">
        <f t="shared" si="2128"/>
        <v>0</v>
      </c>
      <c r="U1203" s="211">
        <f t="shared" si="2128"/>
        <v>0</v>
      </c>
      <c r="V1203" s="211">
        <f t="shared" si="2064"/>
        <v>0</v>
      </c>
      <c r="W1203" s="211">
        <f t="shared" si="2065"/>
        <v>0</v>
      </c>
      <c r="X1203" s="211">
        <f t="shared" si="2066"/>
        <v>0</v>
      </c>
      <c r="Y1203" s="211">
        <f t="shared" si="2129"/>
        <v>0</v>
      </c>
      <c r="Z1203" s="211">
        <f t="shared" si="2129"/>
        <v>0</v>
      </c>
      <c r="AA1203" s="211">
        <f t="shared" si="2129"/>
        <v>0</v>
      </c>
      <c r="AB1203" s="211">
        <f t="shared" si="2056"/>
        <v>0</v>
      </c>
      <c r="AC1203" s="211">
        <f t="shared" si="2042"/>
        <v>0</v>
      </c>
      <c r="AD1203" s="211">
        <f t="shared" si="2043"/>
        <v>0</v>
      </c>
    </row>
    <row r="1204" spans="1:30" s="202" customFormat="1" ht="26.4" hidden="1">
      <c r="A1204" s="212" t="s">
        <v>96</v>
      </c>
      <c r="B1204" s="200" t="s">
        <v>303</v>
      </c>
      <c r="C1204" s="200" t="s">
        <v>18</v>
      </c>
      <c r="D1204" s="200" t="s">
        <v>17</v>
      </c>
      <c r="E1204" s="200" t="s">
        <v>80</v>
      </c>
      <c r="F1204" s="200" t="s">
        <v>68</v>
      </c>
      <c r="G1204" s="200" t="s">
        <v>140</v>
      </c>
      <c r="H1204" s="200" t="s">
        <v>272</v>
      </c>
      <c r="I1204" s="210" t="s">
        <v>93</v>
      </c>
      <c r="J1204" s="211"/>
      <c r="K1204" s="211"/>
      <c r="L1204" s="211"/>
      <c r="M1204" s="211"/>
      <c r="N1204" s="211"/>
      <c r="O1204" s="211"/>
      <c r="P1204" s="211">
        <f t="shared" si="2120"/>
        <v>0</v>
      </c>
      <c r="Q1204" s="211">
        <f t="shared" si="2121"/>
        <v>0</v>
      </c>
      <c r="R1204" s="211">
        <f t="shared" si="2122"/>
        <v>0</v>
      </c>
      <c r="S1204" s="211"/>
      <c r="T1204" s="211"/>
      <c r="U1204" s="211"/>
      <c r="V1204" s="211">
        <f t="shared" si="2064"/>
        <v>0</v>
      </c>
      <c r="W1204" s="211">
        <f t="shared" si="2065"/>
        <v>0</v>
      </c>
      <c r="X1204" s="211">
        <f t="shared" si="2066"/>
        <v>0</v>
      </c>
      <c r="Y1204" s="211"/>
      <c r="Z1204" s="211"/>
      <c r="AA1204" s="211"/>
      <c r="AB1204" s="211">
        <f t="shared" si="2056"/>
        <v>0</v>
      </c>
      <c r="AC1204" s="211">
        <f t="shared" si="2042"/>
        <v>0</v>
      </c>
      <c r="AD1204" s="211">
        <f t="shared" si="2043"/>
        <v>0</v>
      </c>
    </row>
    <row r="1205" spans="1:30" s="227" customFormat="1" hidden="1">
      <c r="A1205" s="247" t="s">
        <v>66</v>
      </c>
      <c r="B1205" s="204" t="s">
        <v>303</v>
      </c>
      <c r="C1205" s="204" t="s">
        <v>18</v>
      </c>
      <c r="D1205" s="204" t="s">
        <v>13</v>
      </c>
      <c r="E1205" s="204"/>
      <c r="F1205" s="204"/>
      <c r="G1205" s="204"/>
      <c r="H1205" s="204"/>
      <c r="I1205" s="215"/>
      <c r="J1205" s="207">
        <f>J1221</f>
        <v>2831370</v>
      </c>
      <c r="K1205" s="207">
        <f t="shared" ref="K1205:O1205" si="2130">K1221</f>
        <v>2939704.8</v>
      </c>
      <c r="L1205" s="207">
        <f t="shared" si="2130"/>
        <v>3052372.99</v>
      </c>
      <c r="M1205" s="207">
        <f t="shared" si="2130"/>
        <v>0</v>
      </c>
      <c r="N1205" s="207">
        <f t="shared" si="2130"/>
        <v>0</v>
      </c>
      <c r="O1205" s="207">
        <f t="shared" si="2130"/>
        <v>0</v>
      </c>
      <c r="P1205" s="207">
        <f t="shared" si="2120"/>
        <v>2831370</v>
      </c>
      <c r="Q1205" s="207">
        <f t="shared" si="2121"/>
        <v>2939704.8</v>
      </c>
      <c r="R1205" s="207">
        <f t="shared" si="2122"/>
        <v>3052372.99</v>
      </c>
      <c r="S1205" s="207">
        <f t="shared" ref="S1205:U1205" si="2131">S1221</f>
        <v>0</v>
      </c>
      <c r="T1205" s="207">
        <f t="shared" si="2131"/>
        <v>0</v>
      </c>
      <c r="U1205" s="207">
        <f t="shared" si="2131"/>
        <v>0</v>
      </c>
      <c r="V1205" s="207">
        <f t="shared" si="2064"/>
        <v>2831370</v>
      </c>
      <c r="W1205" s="207">
        <f t="shared" si="2065"/>
        <v>2939704.8</v>
      </c>
      <c r="X1205" s="207">
        <f t="shared" si="2066"/>
        <v>3052372.99</v>
      </c>
      <c r="Y1205" s="207">
        <f>Y1221+Y1206</f>
        <v>439248</v>
      </c>
      <c r="Z1205" s="207">
        <f t="shared" ref="Z1205:AA1205" si="2132">Z1221+Z1206</f>
        <v>0</v>
      </c>
      <c r="AA1205" s="207">
        <f t="shared" si="2132"/>
        <v>0</v>
      </c>
      <c r="AB1205" s="207">
        <f t="shared" si="2056"/>
        <v>3270618</v>
      </c>
      <c r="AC1205" s="207">
        <f t="shared" si="2042"/>
        <v>2939704.8</v>
      </c>
      <c r="AD1205" s="207">
        <f t="shared" si="2043"/>
        <v>3052372.99</v>
      </c>
    </row>
    <row r="1206" spans="1:30" s="202" customFormat="1" ht="32.25" hidden="1" customHeight="1">
      <c r="A1206" s="347" t="s">
        <v>367</v>
      </c>
      <c r="B1206" s="200" t="s">
        <v>303</v>
      </c>
      <c r="C1206" s="200" t="s">
        <v>18</v>
      </c>
      <c r="D1206" s="200" t="s">
        <v>13</v>
      </c>
      <c r="E1206" s="200" t="s">
        <v>365</v>
      </c>
      <c r="F1206" s="200" t="s">
        <v>68</v>
      </c>
      <c r="G1206" s="200" t="s">
        <v>140</v>
      </c>
      <c r="H1206" s="200" t="s">
        <v>141</v>
      </c>
      <c r="I1206" s="210"/>
      <c r="J1206" s="346"/>
      <c r="K1206" s="346"/>
      <c r="L1206" s="346"/>
      <c r="M1206" s="346"/>
      <c r="N1206" s="346"/>
      <c r="O1206" s="346"/>
      <c r="P1206" s="346"/>
      <c r="Q1206" s="346"/>
      <c r="R1206" s="346"/>
      <c r="S1206" s="346"/>
      <c r="T1206" s="346"/>
      <c r="U1206" s="346"/>
      <c r="V1206" s="346"/>
      <c r="W1206" s="346"/>
      <c r="X1206" s="346"/>
      <c r="Y1206" s="346">
        <f>Y1207+Y1214</f>
        <v>439248</v>
      </c>
      <c r="Z1206" s="346">
        <f t="shared" ref="Z1206:AA1206" si="2133">Z1207+Z1214</f>
        <v>0</v>
      </c>
      <c r="AA1206" s="346">
        <f t="shared" si="2133"/>
        <v>0</v>
      </c>
      <c r="AB1206" s="346">
        <f t="shared" si="2056"/>
        <v>439248</v>
      </c>
      <c r="AC1206" s="346">
        <f t="shared" si="2042"/>
        <v>0</v>
      </c>
      <c r="AD1206" s="346">
        <f t="shared" si="2043"/>
        <v>0</v>
      </c>
    </row>
    <row r="1207" spans="1:30" s="202" customFormat="1" ht="26.4" hidden="1">
      <c r="A1207" s="347" t="s">
        <v>368</v>
      </c>
      <c r="B1207" s="200" t="s">
        <v>303</v>
      </c>
      <c r="C1207" s="200" t="s">
        <v>18</v>
      </c>
      <c r="D1207" s="200" t="s">
        <v>13</v>
      </c>
      <c r="E1207" s="200" t="s">
        <v>365</v>
      </c>
      <c r="F1207" s="200" t="s">
        <v>68</v>
      </c>
      <c r="G1207" s="200" t="s">
        <v>140</v>
      </c>
      <c r="H1207" s="200" t="s">
        <v>366</v>
      </c>
      <c r="I1207" s="210"/>
      <c r="J1207" s="211"/>
      <c r="K1207" s="211"/>
      <c r="L1207" s="211"/>
      <c r="M1207" s="211">
        <f>M1224</f>
        <v>0</v>
      </c>
      <c r="N1207" s="211">
        <f>N1224</f>
        <v>0</v>
      </c>
      <c r="O1207" s="211">
        <f>O1224</f>
        <v>0</v>
      </c>
      <c r="P1207" s="211">
        <f t="shared" ref="P1207" si="2134">J1207+M1207</f>
        <v>0</v>
      </c>
      <c r="Q1207" s="211">
        <f t="shared" ref="Q1207" si="2135">K1207+N1207</f>
        <v>0</v>
      </c>
      <c r="R1207" s="211">
        <f t="shared" ref="R1207" si="2136">L1207+O1207</f>
        <v>0</v>
      </c>
      <c r="S1207" s="211">
        <f t="shared" ref="S1207:U1207" si="2137">S1224</f>
        <v>0</v>
      </c>
      <c r="T1207" s="211">
        <f t="shared" si="2137"/>
        <v>0</v>
      </c>
      <c r="U1207" s="211">
        <f t="shared" si="2137"/>
        <v>0</v>
      </c>
      <c r="V1207" s="211">
        <f>P1207+S1207</f>
        <v>0</v>
      </c>
      <c r="W1207" s="211">
        <f>Q1207+T1207</f>
        <v>0</v>
      </c>
      <c r="X1207" s="211">
        <f>R1207+U1207</f>
        <v>0</v>
      </c>
      <c r="Y1207" s="211">
        <f>Y1208+Y1211</f>
        <v>24161</v>
      </c>
      <c r="Z1207" s="211">
        <f t="shared" ref="Z1207:AA1207" si="2138">Z1208+Z1211</f>
        <v>0</v>
      </c>
      <c r="AA1207" s="211">
        <f t="shared" si="2138"/>
        <v>0</v>
      </c>
      <c r="AB1207" s="211">
        <f t="shared" si="2056"/>
        <v>24161</v>
      </c>
      <c r="AC1207" s="211">
        <f t="shared" si="2042"/>
        <v>0</v>
      </c>
      <c r="AD1207" s="211">
        <f t="shared" si="2043"/>
        <v>0</v>
      </c>
    </row>
    <row r="1208" spans="1:30" s="202" customFormat="1" hidden="1">
      <c r="A1208" s="345" t="s">
        <v>473</v>
      </c>
      <c r="B1208" s="200" t="s">
        <v>303</v>
      </c>
      <c r="C1208" s="200" t="s">
        <v>18</v>
      </c>
      <c r="D1208" s="200" t="s">
        <v>13</v>
      </c>
      <c r="E1208" s="200" t="s">
        <v>365</v>
      </c>
      <c r="F1208" s="200" t="s">
        <v>68</v>
      </c>
      <c r="G1208" s="200" t="s">
        <v>140</v>
      </c>
      <c r="H1208" s="200" t="s">
        <v>484</v>
      </c>
      <c r="I1208" s="210"/>
      <c r="J1208" s="211"/>
      <c r="K1208" s="211"/>
      <c r="L1208" s="211"/>
      <c r="M1208" s="211"/>
      <c r="N1208" s="211"/>
      <c r="O1208" s="211"/>
      <c r="P1208" s="211"/>
      <c r="Q1208" s="211"/>
      <c r="R1208" s="211"/>
      <c r="S1208" s="211"/>
      <c r="T1208" s="211"/>
      <c r="U1208" s="211"/>
      <c r="V1208" s="211"/>
      <c r="W1208" s="211"/>
      <c r="X1208" s="211"/>
      <c r="Y1208" s="211">
        <f>Y1209</f>
        <v>11956</v>
      </c>
      <c r="Z1208" s="211">
        <f t="shared" ref="Z1208:AA1209" si="2139">Z1209</f>
        <v>0</v>
      </c>
      <c r="AA1208" s="211">
        <f t="shared" si="2139"/>
        <v>0</v>
      </c>
      <c r="AB1208" s="211">
        <f t="shared" ref="AB1208:AB1214" si="2140">V1208+Y1208</f>
        <v>11956</v>
      </c>
      <c r="AC1208" s="211">
        <f t="shared" ref="AC1208:AC1214" si="2141">W1208+Z1208</f>
        <v>0</v>
      </c>
      <c r="AD1208" s="211">
        <f t="shared" ref="AD1208:AD1214" si="2142">X1208+AA1208</f>
        <v>0</v>
      </c>
    </row>
    <row r="1209" spans="1:30" s="202" customFormat="1" ht="26.4" hidden="1">
      <c r="A1209" s="213" t="s">
        <v>222</v>
      </c>
      <c r="B1209" s="200" t="s">
        <v>303</v>
      </c>
      <c r="C1209" s="200" t="s">
        <v>18</v>
      </c>
      <c r="D1209" s="200" t="s">
        <v>13</v>
      </c>
      <c r="E1209" s="200" t="s">
        <v>365</v>
      </c>
      <c r="F1209" s="200" t="s">
        <v>68</v>
      </c>
      <c r="G1209" s="200" t="s">
        <v>140</v>
      </c>
      <c r="H1209" s="200" t="s">
        <v>484</v>
      </c>
      <c r="I1209" s="210" t="s">
        <v>92</v>
      </c>
      <c r="J1209" s="211"/>
      <c r="K1209" s="211"/>
      <c r="L1209" s="211"/>
      <c r="M1209" s="211"/>
      <c r="N1209" s="211"/>
      <c r="O1209" s="211"/>
      <c r="P1209" s="211"/>
      <c r="Q1209" s="211"/>
      <c r="R1209" s="211"/>
      <c r="S1209" s="211"/>
      <c r="T1209" s="211"/>
      <c r="U1209" s="211"/>
      <c r="V1209" s="211"/>
      <c r="W1209" s="211"/>
      <c r="X1209" s="211"/>
      <c r="Y1209" s="211">
        <f>Y1210</f>
        <v>11956</v>
      </c>
      <c r="Z1209" s="211">
        <f t="shared" si="2139"/>
        <v>0</v>
      </c>
      <c r="AA1209" s="211">
        <f t="shared" si="2139"/>
        <v>0</v>
      </c>
      <c r="AB1209" s="211">
        <f t="shared" si="2140"/>
        <v>11956</v>
      </c>
      <c r="AC1209" s="211">
        <f t="shared" si="2141"/>
        <v>0</v>
      </c>
      <c r="AD1209" s="211">
        <f t="shared" si="2142"/>
        <v>0</v>
      </c>
    </row>
    <row r="1210" spans="1:30" s="202" customFormat="1" ht="26.4" hidden="1">
      <c r="A1210" s="212" t="s">
        <v>96</v>
      </c>
      <c r="B1210" s="200" t="s">
        <v>303</v>
      </c>
      <c r="C1210" s="200" t="s">
        <v>18</v>
      </c>
      <c r="D1210" s="200" t="s">
        <v>13</v>
      </c>
      <c r="E1210" s="200" t="s">
        <v>365</v>
      </c>
      <c r="F1210" s="200" t="s">
        <v>68</v>
      </c>
      <c r="G1210" s="200" t="s">
        <v>140</v>
      </c>
      <c r="H1210" s="200" t="s">
        <v>484</v>
      </c>
      <c r="I1210" s="210" t="s">
        <v>93</v>
      </c>
      <c r="J1210" s="211"/>
      <c r="K1210" s="211"/>
      <c r="L1210" s="211"/>
      <c r="M1210" s="211"/>
      <c r="N1210" s="211"/>
      <c r="O1210" s="211"/>
      <c r="P1210" s="211"/>
      <c r="Q1210" s="211"/>
      <c r="R1210" s="211"/>
      <c r="S1210" s="211"/>
      <c r="T1210" s="211"/>
      <c r="U1210" s="211"/>
      <c r="V1210" s="211"/>
      <c r="W1210" s="211"/>
      <c r="X1210" s="211"/>
      <c r="Y1210" s="333">
        <f>11956</f>
        <v>11956</v>
      </c>
      <c r="Z1210" s="211"/>
      <c r="AA1210" s="211"/>
      <c r="AB1210" s="211">
        <f t="shared" si="2140"/>
        <v>11956</v>
      </c>
      <c r="AC1210" s="211">
        <f t="shared" si="2141"/>
        <v>0</v>
      </c>
      <c r="AD1210" s="211">
        <f t="shared" si="2142"/>
        <v>0</v>
      </c>
    </row>
    <row r="1211" spans="1:30" s="202" customFormat="1" hidden="1">
      <c r="A1211" s="345" t="s">
        <v>474</v>
      </c>
      <c r="B1211" s="200" t="s">
        <v>303</v>
      </c>
      <c r="C1211" s="200" t="s">
        <v>18</v>
      </c>
      <c r="D1211" s="200" t="s">
        <v>13</v>
      </c>
      <c r="E1211" s="200" t="s">
        <v>365</v>
      </c>
      <c r="F1211" s="200" t="s">
        <v>68</v>
      </c>
      <c r="G1211" s="200" t="s">
        <v>140</v>
      </c>
      <c r="H1211" s="200" t="s">
        <v>485</v>
      </c>
      <c r="I1211" s="210"/>
      <c r="J1211" s="211"/>
      <c r="K1211" s="211"/>
      <c r="L1211" s="211"/>
      <c r="M1211" s="211"/>
      <c r="N1211" s="211"/>
      <c r="O1211" s="211"/>
      <c r="P1211" s="211"/>
      <c r="Q1211" s="211"/>
      <c r="R1211" s="211"/>
      <c r="S1211" s="211"/>
      <c r="T1211" s="211"/>
      <c r="U1211" s="211"/>
      <c r="V1211" s="211"/>
      <c r="W1211" s="211"/>
      <c r="X1211" s="211"/>
      <c r="Y1211" s="211">
        <f>Y1212</f>
        <v>12205</v>
      </c>
      <c r="Z1211" s="211">
        <f t="shared" ref="Z1211:AA1212" si="2143">Z1212</f>
        <v>0</v>
      </c>
      <c r="AA1211" s="211">
        <f t="shared" si="2143"/>
        <v>0</v>
      </c>
      <c r="AB1211" s="211">
        <f t="shared" si="2140"/>
        <v>12205</v>
      </c>
      <c r="AC1211" s="211">
        <f t="shared" si="2141"/>
        <v>0</v>
      </c>
      <c r="AD1211" s="211">
        <f t="shared" si="2142"/>
        <v>0</v>
      </c>
    </row>
    <row r="1212" spans="1:30" s="202" customFormat="1" ht="26.4" hidden="1">
      <c r="A1212" s="213" t="s">
        <v>222</v>
      </c>
      <c r="B1212" s="200" t="s">
        <v>303</v>
      </c>
      <c r="C1212" s="200" t="s">
        <v>18</v>
      </c>
      <c r="D1212" s="200" t="s">
        <v>13</v>
      </c>
      <c r="E1212" s="200" t="s">
        <v>365</v>
      </c>
      <c r="F1212" s="200" t="s">
        <v>68</v>
      </c>
      <c r="G1212" s="200" t="s">
        <v>140</v>
      </c>
      <c r="H1212" s="200" t="s">
        <v>485</v>
      </c>
      <c r="I1212" s="210" t="s">
        <v>92</v>
      </c>
      <c r="J1212" s="211"/>
      <c r="K1212" s="211"/>
      <c r="L1212" s="211"/>
      <c r="M1212" s="211"/>
      <c r="N1212" s="211"/>
      <c r="O1212" s="211"/>
      <c r="P1212" s="211"/>
      <c r="Q1212" s="211"/>
      <c r="R1212" s="211"/>
      <c r="S1212" s="211"/>
      <c r="T1212" s="211"/>
      <c r="U1212" s="211"/>
      <c r="V1212" s="211"/>
      <c r="W1212" s="211"/>
      <c r="X1212" s="211"/>
      <c r="Y1212" s="211">
        <f>Y1213</f>
        <v>12205</v>
      </c>
      <c r="Z1212" s="211">
        <f t="shared" si="2143"/>
        <v>0</v>
      </c>
      <c r="AA1212" s="211">
        <f t="shared" si="2143"/>
        <v>0</v>
      </c>
      <c r="AB1212" s="211">
        <f t="shared" si="2140"/>
        <v>12205</v>
      </c>
      <c r="AC1212" s="211">
        <f t="shared" si="2141"/>
        <v>0</v>
      </c>
      <c r="AD1212" s="211">
        <f t="shared" si="2142"/>
        <v>0</v>
      </c>
    </row>
    <row r="1213" spans="1:30" s="202" customFormat="1" ht="26.4" hidden="1">
      <c r="A1213" s="212" t="s">
        <v>96</v>
      </c>
      <c r="B1213" s="200" t="s">
        <v>303</v>
      </c>
      <c r="C1213" s="200" t="s">
        <v>18</v>
      </c>
      <c r="D1213" s="200" t="s">
        <v>13</v>
      </c>
      <c r="E1213" s="200" t="s">
        <v>365</v>
      </c>
      <c r="F1213" s="200" t="s">
        <v>68</v>
      </c>
      <c r="G1213" s="200" t="s">
        <v>140</v>
      </c>
      <c r="H1213" s="200" t="s">
        <v>485</v>
      </c>
      <c r="I1213" s="210" t="s">
        <v>93</v>
      </c>
      <c r="J1213" s="211"/>
      <c r="K1213" s="211"/>
      <c r="L1213" s="211"/>
      <c r="M1213" s="211"/>
      <c r="N1213" s="211"/>
      <c r="O1213" s="211"/>
      <c r="P1213" s="211"/>
      <c r="Q1213" s="211"/>
      <c r="R1213" s="211"/>
      <c r="S1213" s="211"/>
      <c r="T1213" s="211"/>
      <c r="U1213" s="211"/>
      <c r="V1213" s="211"/>
      <c r="W1213" s="211"/>
      <c r="X1213" s="211"/>
      <c r="Y1213" s="333">
        <v>12205</v>
      </c>
      <c r="Z1213" s="211"/>
      <c r="AA1213" s="211"/>
      <c r="AB1213" s="211">
        <f t="shared" si="2140"/>
        <v>12205</v>
      </c>
      <c r="AC1213" s="211">
        <f t="shared" si="2141"/>
        <v>0</v>
      </c>
      <c r="AD1213" s="211">
        <f t="shared" si="2142"/>
        <v>0</v>
      </c>
    </row>
    <row r="1214" spans="1:30" s="202" customFormat="1" ht="26.4" hidden="1">
      <c r="A1214" s="345" t="s">
        <v>448</v>
      </c>
      <c r="B1214" s="200" t="s">
        <v>303</v>
      </c>
      <c r="C1214" s="200" t="s">
        <v>18</v>
      </c>
      <c r="D1214" s="200" t="s">
        <v>13</v>
      </c>
      <c r="E1214" s="200" t="s">
        <v>365</v>
      </c>
      <c r="F1214" s="200" t="s">
        <v>68</v>
      </c>
      <c r="G1214" s="200" t="s">
        <v>140</v>
      </c>
      <c r="H1214" s="200" t="s">
        <v>445</v>
      </c>
      <c r="I1214" s="210"/>
      <c r="J1214" s="346"/>
      <c r="K1214" s="346"/>
      <c r="L1214" s="346"/>
      <c r="M1214" s="346"/>
      <c r="N1214" s="346"/>
      <c r="O1214" s="346"/>
      <c r="P1214" s="346"/>
      <c r="Q1214" s="346"/>
      <c r="R1214" s="346"/>
      <c r="S1214" s="346"/>
      <c r="T1214" s="346"/>
      <c r="U1214" s="346"/>
      <c r="V1214" s="346"/>
      <c r="W1214" s="346"/>
      <c r="X1214" s="346"/>
      <c r="Y1214" s="346">
        <f>Y1215+Y1218</f>
        <v>415087</v>
      </c>
      <c r="Z1214" s="346">
        <f t="shared" ref="Z1214:AA1214" si="2144">Z1215+Z1218</f>
        <v>0</v>
      </c>
      <c r="AA1214" s="346">
        <f t="shared" si="2144"/>
        <v>0</v>
      </c>
      <c r="AB1214" s="346">
        <f t="shared" si="2140"/>
        <v>415087</v>
      </c>
      <c r="AC1214" s="346">
        <f t="shared" si="2141"/>
        <v>0</v>
      </c>
      <c r="AD1214" s="346">
        <f t="shared" si="2142"/>
        <v>0</v>
      </c>
    </row>
    <row r="1215" spans="1:30" s="202" customFormat="1" ht="16.5" hidden="1" customHeight="1">
      <c r="A1215" s="345" t="s">
        <v>473</v>
      </c>
      <c r="B1215" s="200" t="s">
        <v>303</v>
      </c>
      <c r="C1215" s="200" t="s">
        <v>18</v>
      </c>
      <c r="D1215" s="200" t="s">
        <v>13</v>
      </c>
      <c r="E1215" s="200" t="s">
        <v>365</v>
      </c>
      <c r="F1215" s="200" t="s">
        <v>68</v>
      </c>
      <c r="G1215" s="200" t="s">
        <v>140</v>
      </c>
      <c r="H1215" s="200" t="s">
        <v>461</v>
      </c>
      <c r="I1215" s="210"/>
      <c r="J1215" s="346"/>
      <c r="K1215" s="346"/>
      <c r="L1215" s="346"/>
      <c r="M1215" s="346"/>
      <c r="N1215" s="346"/>
      <c r="O1215" s="346"/>
      <c r="P1215" s="346"/>
      <c r="Q1215" s="346"/>
      <c r="R1215" s="346"/>
      <c r="S1215" s="346"/>
      <c r="T1215" s="346"/>
      <c r="U1215" s="346"/>
      <c r="V1215" s="346"/>
      <c r="W1215" s="346"/>
      <c r="X1215" s="346"/>
      <c r="Y1215" s="346">
        <f>Y1216</f>
        <v>210630</v>
      </c>
      <c r="Z1215" s="346">
        <f t="shared" ref="Z1215:Z1216" si="2145">Z1216</f>
        <v>0</v>
      </c>
      <c r="AA1215" s="346">
        <f t="shared" ref="AA1215:AA1216" si="2146">AA1216</f>
        <v>0</v>
      </c>
      <c r="AB1215" s="346">
        <f t="shared" si="2056"/>
        <v>210630</v>
      </c>
      <c r="AC1215" s="346">
        <f t="shared" si="2042"/>
        <v>0</v>
      </c>
      <c r="AD1215" s="346">
        <f t="shared" si="2043"/>
        <v>0</v>
      </c>
    </row>
    <row r="1216" spans="1:30" s="202" customFormat="1" ht="26.4" hidden="1">
      <c r="A1216" s="213" t="s">
        <v>222</v>
      </c>
      <c r="B1216" s="200" t="s">
        <v>303</v>
      </c>
      <c r="C1216" s="200" t="s">
        <v>18</v>
      </c>
      <c r="D1216" s="200" t="s">
        <v>13</v>
      </c>
      <c r="E1216" s="200" t="s">
        <v>365</v>
      </c>
      <c r="F1216" s="200" t="s">
        <v>68</v>
      </c>
      <c r="G1216" s="200" t="s">
        <v>140</v>
      </c>
      <c r="H1216" s="200" t="s">
        <v>461</v>
      </c>
      <c r="I1216" s="210" t="s">
        <v>92</v>
      </c>
      <c r="J1216" s="346"/>
      <c r="K1216" s="346"/>
      <c r="L1216" s="346"/>
      <c r="M1216" s="346"/>
      <c r="N1216" s="346"/>
      <c r="O1216" s="346"/>
      <c r="P1216" s="346"/>
      <c r="Q1216" s="346"/>
      <c r="R1216" s="346"/>
      <c r="S1216" s="346"/>
      <c r="T1216" s="346"/>
      <c r="U1216" s="346"/>
      <c r="V1216" s="346"/>
      <c r="W1216" s="346"/>
      <c r="X1216" s="346"/>
      <c r="Y1216" s="346">
        <f>Y1217</f>
        <v>210630</v>
      </c>
      <c r="Z1216" s="346">
        <f t="shared" si="2145"/>
        <v>0</v>
      </c>
      <c r="AA1216" s="346">
        <f t="shared" si="2146"/>
        <v>0</v>
      </c>
      <c r="AB1216" s="346">
        <f t="shared" si="2056"/>
        <v>210630</v>
      </c>
      <c r="AC1216" s="346">
        <f t="shared" si="2042"/>
        <v>0</v>
      </c>
      <c r="AD1216" s="346">
        <f t="shared" si="2043"/>
        <v>0</v>
      </c>
    </row>
    <row r="1217" spans="1:30" s="202" customFormat="1" ht="26.4" hidden="1">
      <c r="A1217" s="212" t="s">
        <v>96</v>
      </c>
      <c r="B1217" s="200" t="s">
        <v>303</v>
      </c>
      <c r="C1217" s="200" t="s">
        <v>18</v>
      </c>
      <c r="D1217" s="200" t="s">
        <v>13</v>
      </c>
      <c r="E1217" s="200" t="s">
        <v>365</v>
      </c>
      <c r="F1217" s="200" t="s">
        <v>68</v>
      </c>
      <c r="G1217" s="200" t="s">
        <v>140</v>
      </c>
      <c r="H1217" s="200" t="s">
        <v>461</v>
      </c>
      <c r="I1217" s="210" t="s">
        <v>93</v>
      </c>
      <c r="J1217" s="346"/>
      <c r="K1217" s="346"/>
      <c r="L1217" s="346"/>
      <c r="M1217" s="346"/>
      <c r="N1217" s="346"/>
      <c r="O1217" s="346"/>
      <c r="P1217" s="346"/>
      <c r="Q1217" s="346"/>
      <c r="R1217" s="346"/>
      <c r="S1217" s="346"/>
      <c r="T1217" s="346"/>
      <c r="U1217" s="346"/>
      <c r="V1217" s="346"/>
      <c r="W1217" s="346"/>
      <c r="X1217" s="346"/>
      <c r="Y1217" s="346">
        <v>210630</v>
      </c>
      <c r="Z1217" s="346"/>
      <c r="AA1217" s="346"/>
      <c r="AB1217" s="346">
        <f t="shared" si="2056"/>
        <v>210630</v>
      </c>
      <c r="AC1217" s="346">
        <f t="shared" si="2042"/>
        <v>0</v>
      </c>
      <c r="AD1217" s="346">
        <f t="shared" si="2043"/>
        <v>0</v>
      </c>
    </row>
    <row r="1218" spans="1:30" s="202" customFormat="1" ht="16.5" hidden="1" customHeight="1">
      <c r="A1218" s="345" t="s">
        <v>474</v>
      </c>
      <c r="B1218" s="200" t="s">
        <v>303</v>
      </c>
      <c r="C1218" s="200" t="s">
        <v>18</v>
      </c>
      <c r="D1218" s="200" t="s">
        <v>13</v>
      </c>
      <c r="E1218" s="200" t="s">
        <v>365</v>
      </c>
      <c r="F1218" s="200" t="s">
        <v>68</v>
      </c>
      <c r="G1218" s="200" t="s">
        <v>140</v>
      </c>
      <c r="H1218" s="200" t="s">
        <v>462</v>
      </c>
      <c r="I1218" s="210"/>
      <c r="J1218" s="346"/>
      <c r="K1218" s="346"/>
      <c r="L1218" s="346"/>
      <c r="M1218" s="346"/>
      <c r="N1218" s="346"/>
      <c r="O1218" s="346"/>
      <c r="P1218" s="346"/>
      <c r="Q1218" s="346"/>
      <c r="R1218" s="346"/>
      <c r="S1218" s="346"/>
      <c r="T1218" s="346"/>
      <c r="U1218" s="346"/>
      <c r="V1218" s="346"/>
      <c r="W1218" s="346"/>
      <c r="X1218" s="346"/>
      <c r="Y1218" s="346">
        <f>Y1219</f>
        <v>204457</v>
      </c>
      <c r="Z1218" s="346">
        <f t="shared" ref="Z1218:Z1219" si="2147">Z1219</f>
        <v>0</v>
      </c>
      <c r="AA1218" s="346">
        <f t="shared" ref="AA1218:AA1219" si="2148">AA1219</f>
        <v>0</v>
      </c>
      <c r="AB1218" s="346">
        <f t="shared" si="2056"/>
        <v>204457</v>
      </c>
      <c r="AC1218" s="346">
        <f t="shared" si="2042"/>
        <v>0</v>
      </c>
      <c r="AD1218" s="346">
        <f t="shared" si="2043"/>
        <v>0</v>
      </c>
    </row>
    <row r="1219" spans="1:30" s="202" customFormat="1" ht="26.4" hidden="1">
      <c r="A1219" s="213" t="s">
        <v>222</v>
      </c>
      <c r="B1219" s="200" t="s">
        <v>303</v>
      </c>
      <c r="C1219" s="200" t="s">
        <v>18</v>
      </c>
      <c r="D1219" s="200" t="s">
        <v>13</v>
      </c>
      <c r="E1219" s="200" t="s">
        <v>365</v>
      </c>
      <c r="F1219" s="200" t="s">
        <v>68</v>
      </c>
      <c r="G1219" s="200" t="s">
        <v>140</v>
      </c>
      <c r="H1219" s="200" t="s">
        <v>462</v>
      </c>
      <c r="I1219" s="210" t="s">
        <v>92</v>
      </c>
      <c r="J1219" s="346"/>
      <c r="K1219" s="346"/>
      <c r="L1219" s="346"/>
      <c r="M1219" s="346"/>
      <c r="N1219" s="346"/>
      <c r="O1219" s="346"/>
      <c r="P1219" s="346"/>
      <c r="Q1219" s="346"/>
      <c r="R1219" s="346"/>
      <c r="S1219" s="346"/>
      <c r="T1219" s="346"/>
      <c r="U1219" s="346"/>
      <c r="V1219" s="346"/>
      <c r="W1219" s="346"/>
      <c r="X1219" s="346"/>
      <c r="Y1219" s="346">
        <f>Y1220</f>
        <v>204457</v>
      </c>
      <c r="Z1219" s="346">
        <f t="shared" si="2147"/>
        <v>0</v>
      </c>
      <c r="AA1219" s="346">
        <f t="shared" si="2148"/>
        <v>0</v>
      </c>
      <c r="AB1219" s="346">
        <f t="shared" si="2056"/>
        <v>204457</v>
      </c>
      <c r="AC1219" s="346">
        <f t="shared" si="2042"/>
        <v>0</v>
      </c>
      <c r="AD1219" s="346">
        <f t="shared" si="2043"/>
        <v>0</v>
      </c>
    </row>
    <row r="1220" spans="1:30" s="202" customFormat="1" ht="26.4" hidden="1">
      <c r="A1220" s="212" t="s">
        <v>96</v>
      </c>
      <c r="B1220" s="200" t="s">
        <v>303</v>
      </c>
      <c r="C1220" s="200" t="s">
        <v>18</v>
      </c>
      <c r="D1220" s="200" t="s">
        <v>13</v>
      </c>
      <c r="E1220" s="200" t="s">
        <v>365</v>
      </c>
      <c r="F1220" s="200" t="s">
        <v>68</v>
      </c>
      <c r="G1220" s="200" t="s">
        <v>140</v>
      </c>
      <c r="H1220" s="200" t="s">
        <v>462</v>
      </c>
      <c r="I1220" s="210" t="s">
        <v>93</v>
      </c>
      <c r="J1220" s="346"/>
      <c r="K1220" s="346"/>
      <c r="L1220" s="346"/>
      <c r="M1220" s="346"/>
      <c r="N1220" s="346"/>
      <c r="O1220" s="346"/>
      <c r="P1220" s="346"/>
      <c r="Q1220" s="346"/>
      <c r="R1220" s="346"/>
      <c r="S1220" s="346"/>
      <c r="T1220" s="346"/>
      <c r="U1220" s="346"/>
      <c r="V1220" s="346"/>
      <c r="W1220" s="346"/>
      <c r="X1220" s="346"/>
      <c r="Y1220" s="346">
        <v>204457</v>
      </c>
      <c r="Z1220" s="346"/>
      <c r="AA1220" s="346"/>
      <c r="AB1220" s="346">
        <f t="shared" si="2056"/>
        <v>204457</v>
      </c>
      <c r="AC1220" s="346">
        <f t="shared" si="2042"/>
        <v>0</v>
      </c>
      <c r="AD1220" s="346">
        <f t="shared" si="2043"/>
        <v>0</v>
      </c>
    </row>
    <row r="1221" spans="1:30" s="202" customFormat="1" hidden="1">
      <c r="A1221" s="208" t="s">
        <v>81</v>
      </c>
      <c r="B1221" s="200" t="s">
        <v>303</v>
      </c>
      <c r="C1221" s="200" t="s">
        <v>18</v>
      </c>
      <c r="D1221" s="200" t="s">
        <v>13</v>
      </c>
      <c r="E1221" s="200" t="s">
        <v>80</v>
      </c>
      <c r="F1221" s="200" t="s">
        <v>68</v>
      </c>
      <c r="G1221" s="200" t="s">
        <v>140</v>
      </c>
      <c r="H1221" s="200" t="s">
        <v>141</v>
      </c>
      <c r="I1221" s="210"/>
      <c r="J1221" s="211">
        <f>J1222+J1225</f>
        <v>2831370</v>
      </c>
      <c r="K1221" s="211">
        <f t="shared" ref="K1221:L1221" si="2149">K1222+K1225</f>
        <v>2939704.8</v>
      </c>
      <c r="L1221" s="211">
        <f t="shared" si="2149"/>
        <v>3052372.99</v>
      </c>
      <c r="M1221" s="211">
        <f t="shared" ref="M1221:O1221" si="2150">M1222+M1225</f>
        <v>0</v>
      </c>
      <c r="N1221" s="211">
        <f t="shared" si="2150"/>
        <v>0</v>
      </c>
      <c r="O1221" s="211">
        <f t="shared" si="2150"/>
        <v>0</v>
      </c>
      <c r="P1221" s="211">
        <f t="shared" si="2120"/>
        <v>2831370</v>
      </c>
      <c r="Q1221" s="211">
        <f t="shared" si="2121"/>
        <v>2939704.8</v>
      </c>
      <c r="R1221" s="211">
        <f t="shared" si="2122"/>
        <v>3052372.99</v>
      </c>
      <c r="S1221" s="211">
        <f t="shared" ref="S1221:U1221" si="2151">S1222+S1225</f>
        <v>0</v>
      </c>
      <c r="T1221" s="211">
        <f t="shared" si="2151"/>
        <v>0</v>
      </c>
      <c r="U1221" s="211">
        <f t="shared" si="2151"/>
        <v>0</v>
      </c>
      <c r="V1221" s="211">
        <f t="shared" ref="V1221:V1252" si="2152">P1221+S1221</f>
        <v>2831370</v>
      </c>
      <c r="W1221" s="211">
        <f t="shared" ref="W1221:W1252" si="2153">Q1221+T1221</f>
        <v>2939704.8</v>
      </c>
      <c r="X1221" s="211">
        <f t="shared" ref="X1221:X1252" si="2154">R1221+U1221</f>
        <v>3052372.99</v>
      </c>
      <c r="Y1221" s="211">
        <f t="shared" ref="Y1221:AA1221" si="2155">Y1222+Y1225</f>
        <v>0</v>
      </c>
      <c r="Z1221" s="211">
        <f t="shared" si="2155"/>
        <v>0</v>
      </c>
      <c r="AA1221" s="211">
        <f t="shared" si="2155"/>
        <v>0</v>
      </c>
      <c r="AB1221" s="211">
        <f t="shared" si="2056"/>
        <v>2831370</v>
      </c>
      <c r="AC1221" s="211">
        <f t="shared" si="2042"/>
        <v>2939704.8</v>
      </c>
      <c r="AD1221" s="211">
        <f t="shared" si="2043"/>
        <v>3052372.99</v>
      </c>
    </row>
    <row r="1222" spans="1:30" s="202" customFormat="1" ht="13.8" hidden="1">
      <c r="A1222" s="248" t="s">
        <v>276</v>
      </c>
      <c r="B1222" s="200" t="s">
        <v>303</v>
      </c>
      <c r="C1222" s="200" t="s">
        <v>18</v>
      </c>
      <c r="D1222" s="200" t="s">
        <v>13</v>
      </c>
      <c r="E1222" s="200" t="s">
        <v>80</v>
      </c>
      <c r="F1222" s="200" t="s">
        <v>68</v>
      </c>
      <c r="G1222" s="200" t="s">
        <v>140</v>
      </c>
      <c r="H1222" s="200" t="s">
        <v>275</v>
      </c>
      <c r="I1222" s="210"/>
      <c r="J1222" s="211">
        <f>J1223</f>
        <v>13000</v>
      </c>
      <c r="K1222" s="211">
        <f t="shared" ref="K1222:O1223" si="2156">K1223</f>
        <v>13000</v>
      </c>
      <c r="L1222" s="211">
        <f t="shared" si="2156"/>
        <v>13000</v>
      </c>
      <c r="M1222" s="211">
        <f t="shared" si="2156"/>
        <v>0</v>
      </c>
      <c r="N1222" s="211">
        <f t="shared" si="2156"/>
        <v>0</v>
      </c>
      <c r="O1222" s="211">
        <f t="shared" si="2156"/>
        <v>0</v>
      </c>
      <c r="P1222" s="211">
        <f t="shared" si="2120"/>
        <v>13000</v>
      </c>
      <c r="Q1222" s="211">
        <f t="shared" si="2121"/>
        <v>13000</v>
      </c>
      <c r="R1222" s="211">
        <f t="shared" si="2122"/>
        <v>13000</v>
      </c>
      <c r="S1222" s="211">
        <f t="shared" ref="S1222:U1223" si="2157">S1223</f>
        <v>0</v>
      </c>
      <c r="T1222" s="211">
        <f t="shared" si="2157"/>
        <v>0</v>
      </c>
      <c r="U1222" s="211">
        <f t="shared" si="2157"/>
        <v>0</v>
      </c>
      <c r="V1222" s="211">
        <f t="shared" si="2152"/>
        <v>13000</v>
      </c>
      <c r="W1222" s="211">
        <f t="shared" si="2153"/>
        <v>13000</v>
      </c>
      <c r="X1222" s="211">
        <f t="shared" si="2154"/>
        <v>13000</v>
      </c>
      <c r="Y1222" s="211">
        <f t="shared" ref="Y1222:AA1223" si="2158">Y1223</f>
        <v>0</v>
      </c>
      <c r="Z1222" s="211">
        <f t="shared" si="2158"/>
        <v>0</v>
      </c>
      <c r="AA1222" s="211">
        <f t="shared" si="2158"/>
        <v>0</v>
      </c>
      <c r="AB1222" s="211">
        <f t="shared" si="2056"/>
        <v>13000</v>
      </c>
      <c r="AC1222" s="211">
        <f t="shared" si="2042"/>
        <v>13000</v>
      </c>
      <c r="AD1222" s="211">
        <f t="shared" si="2043"/>
        <v>13000</v>
      </c>
    </row>
    <row r="1223" spans="1:30" s="202" customFormat="1" ht="26.4" hidden="1">
      <c r="A1223" s="213" t="s">
        <v>222</v>
      </c>
      <c r="B1223" s="200" t="s">
        <v>303</v>
      </c>
      <c r="C1223" s="200" t="s">
        <v>18</v>
      </c>
      <c r="D1223" s="200" t="s">
        <v>13</v>
      </c>
      <c r="E1223" s="200" t="s">
        <v>80</v>
      </c>
      <c r="F1223" s="200" t="s">
        <v>68</v>
      </c>
      <c r="G1223" s="200" t="s">
        <v>140</v>
      </c>
      <c r="H1223" s="200" t="s">
        <v>275</v>
      </c>
      <c r="I1223" s="210" t="s">
        <v>92</v>
      </c>
      <c r="J1223" s="211">
        <f>J1224</f>
        <v>13000</v>
      </c>
      <c r="K1223" s="211">
        <f t="shared" si="2156"/>
        <v>13000</v>
      </c>
      <c r="L1223" s="211">
        <f t="shared" si="2156"/>
        <v>13000</v>
      </c>
      <c r="M1223" s="211">
        <f t="shared" si="2156"/>
        <v>0</v>
      </c>
      <c r="N1223" s="211">
        <f t="shared" si="2156"/>
        <v>0</v>
      </c>
      <c r="O1223" s="211">
        <f t="shared" si="2156"/>
        <v>0</v>
      </c>
      <c r="P1223" s="211">
        <f t="shared" si="2120"/>
        <v>13000</v>
      </c>
      <c r="Q1223" s="211">
        <f t="shared" si="2121"/>
        <v>13000</v>
      </c>
      <c r="R1223" s="211">
        <f t="shared" si="2122"/>
        <v>13000</v>
      </c>
      <c r="S1223" s="211">
        <f t="shared" si="2157"/>
        <v>0</v>
      </c>
      <c r="T1223" s="211">
        <f t="shared" si="2157"/>
        <v>0</v>
      </c>
      <c r="U1223" s="211">
        <f t="shared" si="2157"/>
        <v>0</v>
      </c>
      <c r="V1223" s="211">
        <f t="shared" si="2152"/>
        <v>13000</v>
      </c>
      <c r="W1223" s="211">
        <f t="shared" si="2153"/>
        <v>13000</v>
      </c>
      <c r="X1223" s="211">
        <f t="shared" si="2154"/>
        <v>13000</v>
      </c>
      <c r="Y1223" s="211">
        <f t="shared" si="2158"/>
        <v>0</v>
      </c>
      <c r="Z1223" s="211">
        <f t="shared" si="2158"/>
        <v>0</v>
      </c>
      <c r="AA1223" s="211">
        <f t="shared" si="2158"/>
        <v>0</v>
      </c>
      <c r="AB1223" s="211">
        <f t="shared" si="2056"/>
        <v>13000</v>
      </c>
      <c r="AC1223" s="211">
        <f t="shared" si="2042"/>
        <v>13000</v>
      </c>
      <c r="AD1223" s="211">
        <f t="shared" si="2043"/>
        <v>13000</v>
      </c>
    </row>
    <row r="1224" spans="1:30" s="202" customFormat="1" ht="26.4" hidden="1">
      <c r="A1224" s="212" t="s">
        <v>96</v>
      </c>
      <c r="B1224" s="200" t="s">
        <v>303</v>
      </c>
      <c r="C1224" s="200" t="s">
        <v>18</v>
      </c>
      <c r="D1224" s="200" t="s">
        <v>13</v>
      </c>
      <c r="E1224" s="200" t="s">
        <v>80</v>
      </c>
      <c r="F1224" s="200" t="s">
        <v>68</v>
      </c>
      <c r="G1224" s="200" t="s">
        <v>140</v>
      </c>
      <c r="H1224" s="200" t="s">
        <v>275</v>
      </c>
      <c r="I1224" s="210" t="s">
        <v>93</v>
      </c>
      <c r="J1224" s="211">
        <v>13000</v>
      </c>
      <c r="K1224" s="211">
        <v>13000</v>
      </c>
      <c r="L1224" s="211">
        <v>13000</v>
      </c>
      <c r="M1224" s="211"/>
      <c r="N1224" s="211"/>
      <c r="O1224" s="211"/>
      <c r="P1224" s="211">
        <f t="shared" si="2120"/>
        <v>13000</v>
      </c>
      <c r="Q1224" s="211">
        <f t="shared" si="2121"/>
        <v>13000</v>
      </c>
      <c r="R1224" s="211">
        <f t="shared" si="2122"/>
        <v>13000</v>
      </c>
      <c r="S1224" s="211"/>
      <c r="T1224" s="211"/>
      <c r="U1224" s="211"/>
      <c r="V1224" s="211">
        <f t="shared" si="2152"/>
        <v>13000</v>
      </c>
      <c r="W1224" s="211">
        <f t="shared" si="2153"/>
        <v>13000</v>
      </c>
      <c r="X1224" s="211">
        <f t="shared" si="2154"/>
        <v>13000</v>
      </c>
      <c r="Y1224" s="211"/>
      <c r="Z1224" s="211"/>
      <c r="AA1224" s="211"/>
      <c r="AB1224" s="211">
        <f t="shared" si="2056"/>
        <v>13000</v>
      </c>
      <c r="AC1224" s="211">
        <f t="shared" si="2042"/>
        <v>13000</v>
      </c>
      <c r="AD1224" s="211">
        <f t="shared" si="2043"/>
        <v>13000</v>
      </c>
    </row>
    <row r="1225" spans="1:30" s="202" customFormat="1" hidden="1">
      <c r="A1225" s="212" t="s">
        <v>278</v>
      </c>
      <c r="B1225" s="200" t="s">
        <v>303</v>
      </c>
      <c r="C1225" s="200" t="s">
        <v>18</v>
      </c>
      <c r="D1225" s="200" t="s">
        <v>13</v>
      </c>
      <c r="E1225" s="200" t="s">
        <v>80</v>
      </c>
      <c r="F1225" s="200" t="s">
        <v>68</v>
      </c>
      <c r="G1225" s="200" t="s">
        <v>140</v>
      </c>
      <c r="H1225" s="200" t="s">
        <v>274</v>
      </c>
      <c r="I1225" s="210"/>
      <c r="J1225" s="211">
        <f>J1226</f>
        <v>2818370</v>
      </c>
      <c r="K1225" s="211">
        <f t="shared" ref="K1225:O1226" si="2159">K1226</f>
        <v>2926704.8</v>
      </c>
      <c r="L1225" s="211">
        <f t="shared" si="2159"/>
        <v>3039372.99</v>
      </c>
      <c r="M1225" s="211">
        <f t="shared" si="2159"/>
        <v>0</v>
      </c>
      <c r="N1225" s="211">
        <f t="shared" si="2159"/>
        <v>0</v>
      </c>
      <c r="O1225" s="211">
        <f t="shared" si="2159"/>
        <v>0</v>
      </c>
      <c r="P1225" s="211">
        <f t="shared" si="2120"/>
        <v>2818370</v>
      </c>
      <c r="Q1225" s="211">
        <f t="shared" si="2121"/>
        <v>2926704.8</v>
      </c>
      <c r="R1225" s="211">
        <f t="shared" si="2122"/>
        <v>3039372.99</v>
      </c>
      <c r="S1225" s="211">
        <f t="shared" ref="S1225:U1226" si="2160">S1226</f>
        <v>0</v>
      </c>
      <c r="T1225" s="211">
        <f t="shared" si="2160"/>
        <v>0</v>
      </c>
      <c r="U1225" s="211">
        <f t="shared" si="2160"/>
        <v>0</v>
      </c>
      <c r="V1225" s="211">
        <f t="shared" si="2152"/>
        <v>2818370</v>
      </c>
      <c r="W1225" s="211">
        <f t="shared" si="2153"/>
        <v>2926704.8</v>
      </c>
      <c r="X1225" s="211">
        <f t="shared" si="2154"/>
        <v>3039372.99</v>
      </c>
      <c r="Y1225" s="211">
        <f t="shared" ref="Y1225:AA1226" si="2161">Y1226</f>
        <v>0</v>
      </c>
      <c r="Z1225" s="211">
        <f t="shared" si="2161"/>
        <v>0</v>
      </c>
      <c r="AA1225" s="211">
        <f t="shared" si="2161"/>
        <v>0</v>
      </c>
      <c r="AB1225" s="211">
        <f t="shared" si="2056"/>
        <v>2818370</v>
      </c>
      <c r="AC1225" s="211">
        <f t="shared" si="2042"/>
        <v>2926704.8</v>
      </c>
      <c r="AD1225" s="211">
        <f t="shared" si="2043"/>
        <v>3039372.99</v>
      </c>
    </row>
    <row r="1226" spans="1:30" s="202" customFormat="1" ht="26.4" hidden="1">
      <c r="A1226" s="213" t="s">
        <v>222</v>
      </c>
      <c r="B1226" s="200" t="s">
        <v>303</v>
      </c>
      <c r="C1226" s="200" t="s">
        <v>18</v>
      </c>
      <c r="D1226" s="200" t="s">
        <v>13</v>
      </c>
      <c r="E1226" s="200" t="s">
        <v>80</v>
      </c>
      <c r="F1226" s="200" t="s">
        <v>68</v>
      </c>
      <c r="G1226" s="200" t="s">
        <v>140</v>
      </c>
      <c r="H1226" s="200" t="s">
        <v>274</v>
      </c>
      <c r="I1226" s="210" t="s">
        <v>92</v>
      </c>
      <c r="J1226" s="211">
        <f>J1227</f>
        <v>2818370</v>
      </c>
      <c r="K1226" s="211">
        <f t="shared" si="2159"/>
        <v>2926704.8</v>
      </c>
      <c r="L1226" s="211">
        <f t="shared" si="2159"/>
        <v>3039372.99</v>
      </c>
      <c r="M1226" s="211">
        <f t="shared" si="2159"/>
        <v>0</v>
      </c>
      <c r="N1226" s="211">
        <f t="shared" si="2159"/>
        <v>0</v>
      </c>
      <c r="O1226" s="211">
        <f t="shared" si="2159"/>
        <v>0</v>
      </c>
      <c r="P1226" s="211">
        <f t="shared" si="2120"/>
        <v>2818370</v>
      </c>
      <c r="Q1226" s="211">
        <f t="shared" si="2121"/>
        <v>2926704.8</v>
      </c>
      <c r="R1226" s="211">
        <f t="shared" si="2122"/>
        <v>3039372.99</v>
      </c>
      <c r="S1226" s="211">
        <f t="shared" si="2160"/>
        <v>0</v>
      </c>
      <c r="T1226" s="211">
        <f t="shared" si="2160"/>
        <v>0</v>
      </c>
      <c r="U1226" s="211">
        <f t="shared" si="2160"/>
        <v>0</v>
      </c>
      <c r="V1226" s="211">
        <f t="shared" si="2152"/>
        <v>2818370</v>
      </c>
      <c r="W1226" s="211">
        <f t="shared" si="2153"/>
        <v>2926704.8</v>
      </c>
      <c r="X1226" s="211">
        <f t="shared" si="2154"/>
        <v>3039372.99</v>
      </c>
      <c r="Y1226" s="211">
        <f t="shared" si="2161"/>
        <v>0</v>
      </c>
      <c r="Z1226" s="211">
        <f t="shared" si="2161"/>
        <v>0</v>
      </c>
      <c r="AA1226" s="211">
        <f t="shared" si="2161"/>
        <v>0</v>
      </c>
      <c r="AB1226" s="211">
        <f t="shared" si="2056"/>
        <v>2818370</v>
      </c>
      <c r="AC1226" s="211">
        <f t="shared" ref="AC1226:AC1304" si="2162">W1226+Z1226</f>
        <v>2926704.8</v>
      </c>
      <c r="AD1226" s="211">
        <f t="shared" ref="AD1226:AD1304" si="2163">X1226+AA1226</f>
        <v>3039372.99</v>
      </c>
    </row>
    <row r="1227" spans="1:30" s="202" customFormat="1" ht="26.4" hidden="1">
      <c r="A1227" s="212" t="s">
        <v>96</v>
      </c>
      <c r="B1227" s="200" t="s">
        <v>303</v>
      </c>
      <c r="C1227" s="200" t="s">
        <v>18</v>
      </c>
      <c r="D1227" s="200" t="s">
        <v>13</v>
      </c>
      <c r="E1227" s="200" t="s">
        <v>80</v>
      </c>
      <c r="F1227" s="200" t="s">
        <v>68</v>
      </c>
      <c r="G1227" s="200" t="s">
        <v>140</v>
      </c>
      <c r="H1227" s="200" t="s">
        <v>274</v>
      </c>
      <c r="I1227" s="210" t="s">
        <v>93</v>
      </c>
      <c r="J1227" s="211">
        <v>2818370</v>
      </c>
      <c r="K1227" s="211">
        <v>2926704.8</v>
      </c>
      <c r="L1227" s="211">
        <v>3039372.99</v>
      </c>
      <c r="M1227" s="211"/>
      <c r="N1227" s="211"/>
      <c r="O1227" s="211"/>
      <c r="P1227" s="211">
        <f t="shared" si="2120"/>
        <v>2818370</v>
      </c>
      <c r="Q1227" s="211">
        <f t="shared" si="2121"/>
        <v>2926704.8</v>
      </c>
      <c r="R1227" s="211">
        <f t="shared" si="2122"/>
        <v>3039372.99</v>
      </c>
      <c r="S1227" s="211"/>
      <c r="T1227" s="211"/>
      <c r="U1227" s="211"/>
      <c r="V1227" s="211">
        <f t="shared" si="2152"/>
        <v>2818370</v>
      </c>
      <c r="W1227" s="211">
        <f t="shared" si="2153"/>
        <v>2926704.8</v>
      </c>
      <c r="X1227" s="211">
        <f t="shared" si="2154"/>
        <v>3039372.99</v>
      </c>
      <c r="Y1227" s="211"/>
      <c r="Z1227" s="211"/>
      <c r="AA1227" s="211"/>
      <c r="AB1227" s="211">
        <f t="shared" si="2056"/>
        <v>2818370</v>
      </c>
      <c r="AC1227" s="211">
        <f t="shared" si="2162"/>
        <v>2926704.8</v>
      </c>
      <c r="AD1227" s="211">
        <f t="shared" si="2163"/>
        <v>3039372.99</v>
      </c>
    </row>
    <row r="1228" spans="1:30" s="202" customFormat="1" ht="15.6" hidden="1">
      <c r="A1228" s="198" t="s">
        <v>63</v>
      </c>
      <c r="B1228" s="243" t="s">
        <v>303</v>
      </c>
      <c r="C1228" s="243" t="s">
        <v>3</v>
      </c>
      <c r="D1228" s="243"/>
      <c r="E1228" s="243"/>
      <c r="F1228" s="243"/>
      <c r="G1228" s="243"/>
      <c r="H1228" s="243"/>
      <c r="I1228" s="244"/>
      <c r="J1228" s="201">
        <f>J1229</f>
        <v>0</v>
      </c>
      <c r="K1228" s="201">
        <f t="shared" ref="K1228:O1232" si="2164">K1229</f>
        <v>0</v>
      </c>
      <c r="L1228" s="201">
        <f t="shared" si="2164"/>
        <v>0</v>
      </c>
      <c r="M1228" s="201">
        <f t="shared" si="2164"/>
        <v>0</v>
      </c>
      <c r="N1228" s="201">
        <f t="shared" si="2164"/>
        <v>0</v>
      </c>
      <c r="O1228" s="201">
        <f t="shared" si="2164"/>
        <v>0</v>
      </c>
      <c r="P1228" s="201">
        <f t="shared" si="2120"/>
        <v>0</v>
      </c>
      <c r="Q1228" s="201">
        <f t="shared" si="2121"/>
        <v>0</v>
      </c>
      <c r="R1228" s="201">
        <f t="shared" si="2122"/>
        <v>0</v>
      </c>
      <c r="S1228" s="201">
        <f t="shared" ref="S1228:U1232" si="2165">S1229</f>
        <v>0</v>
      </c>
      <c r="T1228" s="201">
        <f t="shared" si="2165"/>
        <v>0</v>
      </c>
      <c r="U1228" s="201">
        <f t="shared" si="2165"/>
        <v>0</v>
      </c>
      <c r="V1228" s="201">
        <f t="shared" si="2152"/>
        <v>0</v>
      </c>
      <c r="W1228" s="201">
        <f t="shared" si="2153"/>
        <v>0</v>
      </c>
      <c r="X1228" s="201">
        <f t="shared" si="2154"/>
        <v>0</v>
      </c>
      <c r="Y1228" s="201">
        <f t="shared" ref="Y1228:AA1232" si="2166">Y1229</f>
        <v>0</v>
      </c>
      <c r="Z1228" s="201">
        <f t="shared" si="2166"/>
        <v>0</v>
      </c>
      <c r="AA1228" s="201">
        <f t="shared" si="2166"/>
        <v>0</v>
      </c>
      <c r="AB1228" s="201">
        <f t="shared" si="2056"/>
        <v>0</v>
      </c>
      <c r="AC1228" s="201">
        <f t="shared" si="2162"/>
        <v>0</v>
      </c>
      <c r="AD1228" s="201">
        <f t="shared" si="2163"/>
        <v>0</v>
      </c>
    </row>
    <row r="1229" spans="1:30" s="202" customFormat="1" hidden="1">
      <c r="A1229" s="203" t="s">
        <v>196</v>
      </c>
      <c r="B1229" s="205" t="s">
        <v>303</v>
      </c>
      <c r="C1229" s="205" t="s">
        <v>3</v>
      </c>
      <c r="D1229" s="205" t="s">
        <v>18</v>
      </c>
      <c r="E1229" s="205"/>
      <c r="F1229" s="205"/>
      <c r="G1229" s="205"/>
      <c r="H1229" s="205"/>
      <c r="I1229" s="206"/>
      <c r="J1229" s="207">
        <f>J1230</f>
        <v>0</v>
      </c>
      <c r="K1229" s="207">
        <f t="shared" si="2164"/>
        <v>0</v>
      </c>
      <c r="L1229" s="207">
        <f t="shared" si="2164"/>
        <v>0</v>
      </c>
      <c r="M1229" s="207">
        <f t="shared" si="2164"/>
        <v>0</v>
      </c>
      <c r="N1229" s="207">
        <f t="shared" si="2164"/>
        <v>0</v>
      </c>
      <c r="O1229" s="207">
        <f t="shared" si="2164"/>
        <v>0</v>
      </c>
      <c r="P1229" s="207">
        <f t="shared" si="2120"/>
        <v>0</v>
      </c>
      <c r="Q1229" s="207">
        <f t="shared" si="2121"/>
        <v>0</v>
      </c>
      <c r="R1229" s="207">
        <f t="shared" si="2122"/>
        <v>0</v>
      </c>
      <c r="S1229" s="207">
        <f t="shared" si="2165"/>
        <v>0</v>
      </c>
      <c r="T1229" s="207">
        <f t="shared" si="2165"/>
        <v>0</v>
      </c>
      <c r="U1229" s="207">
        <f t="shared" si="2165"/>
        <v>0</v>
      </c>
      <c r="V1229" s="207">
        <f t="shared" si="2152"/>
        <v>0</v>
      </c>
      <c r="W1229" s="207">
        <f t="shared" si="2153"/>
        <v>0</v>
      </c>
      <c r="X1229" s="207">
        <f t="shared" si="2154"/>
        <v>0</v>
      </c>
      <c r="Y1229" s="207">
        <f t="shared" si="2166"/>
        <v>0</v>
      </c>
      <c r="Z1229" s="207">
        <f t="shared" si="2166"/>
        <v>0</v>
      </c>
      <c r="AA1229" s="207">
        <f t="shared" si="2166"/>
        <v>0</v>
      </c>
      <c r="AB1229" s="207">
        <f t="shared" si="2056"/>
        <v>0</v>
      </c>
      <c r="AC1229" s="207">
        <f t="shared" si="2162"/>
        <v>0</v>
      </c>
      <c r="AD1229" s="207">
        <f t="shared" si="2163"/>
        <v>0</v>
      </c>
    </row>
    <row r="1230" spans="1:30" s="202" customFormat="1" ht="26.4" hidden="1">
      <c r="A1230" s="280" t="s">
        <v>360</v>
      </c>
      <c r="B1230" s="200" t="s">
        <v>303</v>
      </c>
      <c r="C1230" s="200" t="s">
        <v>3</v>
      </c>
      <c r="D1230" s="200" t="s">
        <v>18</v>
      </c>
      <c r="E1230" s="200" t="s">
        <v>271</v>
      </c>
      <c r="F1230" s="200" t="s">
        <v>68</v>
      </c>
      <c r="G1230" s="200" t="s">
        <v>140</v>
      </c>
      <c r="H1230" s="200" t="s">
        <v>141</v>
      </c>
      <c r="I1230" s="210"/>
      <c r="J1230" s="211">
        <f>J1231</f>
        <v>0</v>
      </c>
      <c r="K1230" s="211">
        <f t="shared" si="2164"/>
        <v>0</v>
      </c>
      <c r="L1230" s="211">
        <f t="shared" si="2164"/>
        <v>0</v>
      </c>
      <c r="M1230" s="211">
        <f t="shared" si="2164"/>
        <v>0</v>
      </c>
      <c r="N1230" s="211">
        <f t="shared" si="2164"/>
        <v>0</v>
      </c>
      <c r="O1230" s="211">
        <f t="shared" si="2164"/>
        <v>0</v>
      </c>
      <c r="P1230" s="211">
        <f t="shared" si="2120"/>
        <v>0</v>
      </c>
      <c r="Q1230" s="211">
        <f t="shared" si="2121"/>
        <v>0</v>
      </c>
      <c r="R1230" s="211">
        <f t="shared" si="2122"/>
        <v>0</v>
      </c>
      <c r="S1230" s="211">
        <f t="shared" si="2165"/>
        <v>0</v>
      </c>
      <c r="T1230" s="211">
        <f t="shared" si="2165"/>
        <v>0</v>
      </c>
      <c r="U1230" s="211">
        <f t="shared" si="2165"/>
        <v>0</v>
      </c>
      <c r="V1230" s="211">
        <f t="shared" si="2152"/>
        <v>0</v>
      </c>
      <c r="W1230" s="211">
        <f t="shared" si="2153"/>
        <v>0</v>
      </c>
      <c r="X1230" s="211">
        <f t="shared" si="2154"/>
        <v>0</v>
      </c>
      <c r="Y1230" s="211">
        <f t="shared" si="2166"/>
        <v>0</v>
      </c>
      <c r="Z1230" s="211">
        <f t="shared" si="2166"/>
        <v>0</v>
      </c>
      <c r="AA1230" s="211">
        <f t="shared" si="2166"/>
        <v>0</v>
      </c>
      <c r="AB1230" s="211">
        <f t="shared" si="2056"/>
        <v>0</v>
      </c>
      <c r="AC1230" s="211">
        <f t="shared" si="2162"/>
        <v>0</v>
      </c>
      <c r="AD1230" s="211">
        <f t="shared" si="2163"/>
        <v>0</v>
      </c>
    </row>
    <row r="1231" spans="1:30" s="202" customFormat="1" ht="26.4" hidden="1">
      <c r="A1231" s="212" t="s">
        <v>282</v>
      </c>
      <c r="B1231" s="200" t="s">
        <v>303</v>
      </c>
      <c r="C1231" s="200" t="s">
        <v>3</v>
      </c>
      <c r="D1231" s="200" t="s">
        <v>18</v>
      </c>
      <c r="E1231" s="200" t="s">
        <v>271</v>
      </c>
      <c r="F1231" s="200" t="s">
        <v>68</v>
      </c>
      <c r="G1231" s="200" t="s">
        <v>140</v>
      </c>
      <c r="H1231" s="200" t="s">
        <v>281</v>
      </c>
      <c r="I1231" s="210"/>
      <c r="J1231" s="211">
        <f>J1232</f>
        <v>0</v>
      </c>
      <c r="K1231" s="211">
        <f t="shared" si="2164"/>
        <v>0</v>
      </c>
      <c r="L1231" s="211">
        <f t="shared" si="2164"/>
        <v>0</v>
      </c>
      <c r="M1231" s="211">
        <f t="shared" si="2164"/>
        <v>0</v>
      </c>
      <c r="N1231" s="211">
        <f t="shared" si="2164"/>
        <v>0</v>
      </c>
      <c r="O1231" s="211">
        <f t="shared" si="2164"/>
        <v>0</v>
      </c>
      <c r="P1231" s="211">
        <f t="shared" si="2120"/>
        <v>0</v>
      </c>
      <c r="Q1231" s="211">
        <f t="shared" si="2121"/>
        <v>0</v>
      </c>
      <c r="R1231" s="211">
        <f t="shared" si="2122"/>
        <v>0</v>
      </c>
      <c r="S1231" s="211">
        <f t="shared" si="2165"/>
        <v>0</v>
      </c>
      <c r="T1231" s="211">
        <f t="shared" si="2165"/>
        <v>0</v>
      </c>
      <c r="U1231" s="211">
        <f t="shared" si="2165"/>
        <v>0</v>
      </c>
      <c r="V1231" s="211">
        <f t="shared" si="2152"/>
        <v>0</v>
      </c>
      <c r="W1231" s="211">
        <f t="shared" si="2153"/>
        <v>0</v>
      </c>
      <c r="X1231" s="211">
        <f t="shared" si="2154"/>
        <v>0</v>
      </c>
      <c r="Y1231" s="211">
        <f t="shared" si="2166"/>
        <v>0</v>
      </c>
      <c r="Z1231" s="211">
        <f t="shared" si="2166"/>
        <v>0</v>
      </c>
      <c r="AA1231" s="211">
        <f t="shared" si="2166"/>
        <v>0</v>
      </c>
      <c r="AB1231" s="211">
        <f t="shared" si="2056"/>
        <v>0</v>
      </c>
      <c r="AC1231" s="211">
        <f t="shared" si="2162"/>
        <v>0</v>
      </c>
      <c r="AD1231" s="211">
        <f t="shared" si="2163"/>
        <v>0</v>
      </c>
    </row>
    <row r="1232" spans="1:30" s="202" customFormat="1" ht="26.4" hidden="1">
      <c r="A1232" s="213" t="s">
        <v>222</v>
      </c>
      <c r="B1232" s="200" t="s">
        <v>303</v>
      </c>
      <c r="C1232" s="200" t="s">
        <v>3</v>
      </c>
      <c r="D1232" s="200" t="s">
        <v>18</v>
      </c>
      <c r="E1232" s="200" t="s">
        <v>271</v>
      </c>
      <c r="F1232" s="200" t="s">
        <v>68</v>
      </c>
      <c r="G1232" s="200" t="s">
        <v>140</v>
      </c>
      <c r="H1232" s="200" t="s">
        <v>281</v>
      </c>
      <c r="I1232" s="210" t="s">
        <v>92</v>
      </c>
      <c r="J1232" s="211">
        <f>J1233</f>
        <v>0</v>
      </c>
      <c r="K1232" s="211">
        <f t="shared" si="2164"/>
        <v>0</v>
      </c>
      <c r="L1232" s="211">
        <f t="shared" si="2164"/>
        <v>0</v>
      </c>
      <c r="M1232" s="211">
        <f t="shared" si="2164"/>
        <v>0</v>
      </c>
      <c r="N1232" s="211">
        <f t="shared" si="2164"/>
        <v>0</v>
      </c>
      <c r="O1232" s="211">
        <f t="shared" si="2164"/>
        <v>0</v>
      </c>
      <c r="P1232" s="211">
        <f t="shared" si="2120"/>
        <v>0</v>
      </c>
      <c r="Q1232" s="211">
        <f t="shared" si="2121"/>
        <v>0</v>
      </c>
      <c r="R1232" s="211">
        <f t="shared" si="2122"/>
        <v>0</v>
      </c>
      <c r="S1232" s="211">
        <f t="shared" si="2165"/>
        <v>0</v>
      </c>
      <c r="T1232" s="211">
        <f t="shared" si="2165"/>
        <v>0</v>
      </c>
      <c r="U1232" s="211">
        <f t="shared" si="2165"/>
        <v>0</v>
      </c>
      <c r="V1232" s="211">
        <f t="shared" si="2152"/>
        <v>0</v>
      </c>
      <c r="W1232" s="211">
        <f t="shared" si="2153"/>
        <v>0</v>
      </c>
      <c r="X1232" s="211">
        <f t="shared" si="2154"/>
        <v>0</v>
      </c>
      <c r="Y1232" s="211">
        <f t="shared" si="2166"/>
        <v>0</v>
      </c>
      <c r="Z1232" s="211">
        <f t="shared" si="2166"/>
        <v>0</v>
      </c>
      <c r="AA1232" s="211">
        <f t="shared" si="2166"/>
        <v>0</v>
      </c>
      <c r="AB1232" s="211">
        <f t="shared" si="2056"/>
        <v>0</v>
      </c>
      <c r="AC1232" s="211">
        <f t="shared" si="2162"/>
        <v>0</v>
      </c>
      <c r="AD1232" s="211">
        <f t="shared" si="2163"/>
        <v>0</v>
      </c>
    </row>
    <row r="1233" spans="1:30" s="202" customFormat="1" ht="26.4" hidden="1">
      <c r="A1233" s="212" t="s">
        <v>96</v>
      </c>
      <c r="B1233" s="200" t="s">
        <v>303</v>
      </c>
      <c r="C1233" s="200" t="s">
        <v>3</v>
      </c>
      <c r="D1233" s="200" t="s">
        <v>18</v>
      </c>
      <c r="E1233" s="200" t="s">
        <v>271</v>
      </c>
      <c r="F1233" s="200" t="s">
        <v>68</v>
      </c>
      <c r="G1233" s="200" t="s">
        <v>140</v>
      </c>
      <c r="H1233" s="200" t="s">
        <v>281</v>
      </c>
      <c r="I1233" s="210" t="s">
        <v>93</v>
      </c>
      <c r="J1233" s="211"/>
      <c r="K1233" s="211"/>
      <c r="L1233" s="211"/>
      <c r="M1233" s="211"/>
      <c r="N1233" s="211"/>
      <c r="O1233" s="211"/>
      <c r="P1233" s="211">
        <f t="shared" si="2120"/>
        <v>0</v>
      </c>
      <c r="Q1233" s="211">
        <f t="shared" si="2121"/>
        <v>0</v>
      </c>
      <c r="R1233" s="211">
        <f t="shared" si="2122"/>
        <v>0</v>
      </c>
      <c r="S1233" s="211"/>
      <c r="T1233" s="211"/>
      <c r="U1233" s="211"/>
      <c r="V1233" s="211">
        <f t="shared" si="2152"/>
        <v>0</v>
      </c>
      <c r="W1233" s="211">
        <f t="shared" si="2153"/>
        <v>0</v>
      </c>
      <c r="X1233" s="211">
        <f t="shared" si="2154"/>
        <v>0</v>
      </c>
      <c r="Y1233" s="211"/>
      <c r="Z1233" s="211"/>
      <c r="AA1233" s="211"/>
      <c r="AB1233" s="211">
        <f t="shared" ref="AB1233:AB1311" si="2167">V1233+Y1233</f>
        <v>0</v>
      </c>
      <c r="AC1233" s="211">
        <f t="shared" si="2162"/>
        <v>0</v>
      </c>
      <c r="AD1233" s="211">
        <f t="shared" si="2163"/>
        <v>0</v>
      </c>
    </row>
    <row r="1234" spans="1:30" s="195" customFormat="1" ht="15.6" hidden="1">
      <c r="A1234" s="194" t="s">
        <v>318</v>
      </c>
      <c r="J1234" s="196">
        <f>J1235+J1248+J1256+J1262+J1268</f>
        <v>12665690.779999999</v>
      </c>
      <c r="K1234" s="196">
        <f>K1235+K1248+K1256+K1262+K1268</f>
        <v>12754951.360000001</v>
      </c>
      <c r="L1234" s="196">
        <f>L1235+L1248+L1256+L1262+L1268</f>
        <v>12933436.539999999</v>
      </c>
      <c r="M1234" s="196">
        <f t="shared" ref="M1234:O1234" si="2168">M1235+M1248+M1256+M1262+M1268</f>
        <v>1160.2</v>
      </c>
      <c r="N1234" s="196">
        <f t="shared" si="2168"/>
        <v>0</v>
      </c>
      <c r="O1234" s="196">
        <f t="shared" si="2168"/>
        <v>0</v>
      </c>
      <c r="P1234" s="196">
        <f t="shared" si="2120"/>
        <v>12666850.979999999</v>
      </c>
      <c r="Q1234" s="196">
        <f t="shared" si="2121"/>
        <v>12754951.360000001</v>
      </c>
      <c r="R1234" s="196">
        <f t="shared" si="2122"/>
        <v>12933436.539999999</v>
      </c>
      <c r="S1234" s="196">
        <f t="shared" ref="S1234:U1234" si="2169">S1235+S1248+S1256+S1262+S1268</f>
        <v>1110000</v>
      </c>
      <c r="T1234" s="196">
        <f t="shared" si="2169"/>
        <v>0</v>
      </c>
      <c r="U1234" s="196">
        <f t="shared" si="2169"/>
        <v>0</v>
      </c>
      <c r="V1234" s="196">
        <f t="shared" si="2152"/>
        <v>13776850.979999999</v>
      </c>
      <c r="W1234" s="196">
        <f t="shared" si="2153"/>
        <v>12754951.360000001</v>
      </c>
      <c r="X1234" s="196">
        <f t="shared" si="2154"/>
        <v>12933436.539999999</v>
      </c>
      <c r="Y1234" s="196">
        <f t="shared" ref="Y1234:AA1234" si="2170">Y1235+Y1248+Y1256+Y1262+Y1268</f>
        <v>815170</v>
      </c>
      <c r="Z1234" s="196">
        <f t="shared" si="2170"/>
        <v>0</v>
      </c>
      <c r="AA1234" s="196">
        <f t="shared" si="2170"/>
        <v>0</v>
      </c>
      <c r="AB1234" s="196">
        <f t="shared" si="2167"/>
        <v>14592020.979999999</v>
      </c>
      <c r="AC1234" s="196">
        <f t="shared" si="2162"/>
        <v>12754951.360000001</v>
      </c>
      <c r="AD1234" s="196">
        <f t="shared" si="2163"/>
        <v>12933436.539999999</v>
      </c>
    </row>
    <row r="1235" spans="1:30" s="202" customFormat="1" ht="15.6" hidden="1">
      <c r="A1235" s="198" t="s">
        <v>32</v>
      </c>
      <c r="B1235" s="199" t="s">
        <v>303</v>
      </c>
      <c r="C1235" s="199" t="s">
        <v>20</v>
      </c>
      <c r="D1235" s="200"/>
      <c r="E1235" s="200"/>
      <c r="F1235" s="200"/>
      <c r="G1235" s="200"/>
      <c r="H1235" s="200"/>
      <c r="I1235" s="200"/>
      <c r="J1235" s="201">
        <f>J1236</f>
        <v>11844170</v>
      </c>
      <c r="K1235" s="201">
        <f t="shared" ref="K1235:O1236" si="2171">K1236</f>
        <v>11995968.560000001</v>
      </c>
      <c r="L1235" s="201">
        <f t="shared" si="2171"/>
        <v>12150822.029999999</v>
      </c>
      <c r="M1235" s="201">
        <f t="shared" si="2171"/>
        <v>0</v>
      </c>
      <c r="N1235" s="201">
        <f t="shared" si="2171"/>
        <v>0</v>
      </c>
      <c r="O1235" s="201">
        <f t="shared" si="2171"/>
        <v>0</v>
      </c>
      <c r="P1235" s="201">
        <f t="shared" si="2120"/>
        <v>11844170</v>
      </c>
      <c r="Q1235" s="201">
        <f t="shared" si="2121"/>
        <v>11995968.560000001</v>
      </c>
      <c r="R1235" s="201">
        <f t="shared" si="2122"/>
        <v>12150822.029999999</v>
      </c>
      <c r="S1235" s="201">
        <f t="shared" ref="S1235:U1236" si="2172">S1236</f>
        <v>0</v>
      </c>
      <c r="T1235" s="201">
        <f t="shared" si="2172"/>
        <v>0</v>
      </c>
      <c r="U1235" s="201">
        <f t="shared" si="2172"/>
        <v>0</v>
      </c>
      <c r="V1235" s="201">
        <f t="shared" si="2152"/>
        <v>11844170</v>
      </c>
      <c r="W1235" s="201">
        <f t="shared" si="2153"/>
        <v>11995968.560000001</v>
      </c>
      <c r="X1235" s="201">
        <f t="shared" si="2154"/>
        <v>12150822.029999999</v>
      </c>
      <c r="Y1235" s="201">
        <f t="shared" ref="Y1235:AA1236" si="2173">Y1236</f>
        <v>0</v>
      </c>
      <c r="Z1235" s="201">
        <f t="shared" si="2173"/>
        <v>0</v>
      </c>
      <c r="AA1235" s="201">
        <f t="shared" si="2173"/>
        <v>0</v>
      </c>
      <c r="AB1235" s="201">
        <f t="shared" si="2167"/>
        <v>11844170</v>
      </c>
      <c r="AC1235" s="201">
        <f t="shared" si="2162"/>
        <v>11995968.560000001</v>
      </c>
      <c r="AD1235" s="201">
        <f t="shared" si="2163"/>
        <v>12150822.029999999</v>
      </c>
    </row>
    <row r="1236" spans="1:30" s="202" customFormat="1" ht="39.6" hidden="1">
      <c r="A1236" s="203" t="s">
        <v>0</v>
      </c>
      <c r="B1236" s="204" t="s">
        <v>303</v>
      </c>
      <c r="C1236" s="204" t="s">
        <v>20</v>
      </c>
      <c r="D1236" s="204" t="s">
        <v>16</v>
      </c>
      <c r="E1236" s="204"/>
      <c r="F1236" s="204"/>
      <c r="G1236" s="204"/>
      <c r="H1236" s="200"/>
      <c r="I1236" s="210"/>
      <c r="J1236" s="207">
        <f>J1237</f>
        <v>11844170</v>
      </c>
      <c r="K1236" s="207">
        <f t="shared" si="2171"/>
        <v>11995968.560000001</v>
      </c>
      <c r="L1236" s="207">
        <f t="shared" si="2171"/>
        <v>12150822.029999999</v>
      </c>
      <c r="M1236" s="207">
        <f t="shared" si="2171"/>
        <v>0</v>
      </c>
      <c r="N1236" s="207">
        <f t="shared" si="2171"/>
        <v>0</v>
      </c>
      <c r="O1236" s="207">
        <f t="shared" si="2171"/>
        <v>0</v>
      </c>
      <c r="P1236" s="207">
        <f t="shared" si="2120"/>
        <v>11844170</v>
      </c>
      <c r="Q1236" s="207">
        <f t="shared" si="2121"/>
        <v>11995968.560000001</v>
      </c>
      <c r="R1236" s="207">
        <f t="shared" si="2122"/>
        <v>12150822.029999999</v>
      </c>
      <c r="S1236" s="207">
        <f t="shared" si="2172"/>
        <v>0</v>
      </c>
      <c r="T1236" s="207">
        <f t="shared" si="2172"/>
        <v>0</v>
      </c>
      <c r="U1236" s="207">
        <f t="shared" si="2172"/>
        <v>0</v>
      </c>
      <c r="V1236" s="207">
        <f t="shared" si="2152"/>
        <v>11844170</v>
      </c>
      <c r="W1236" s="207">
        <f t="shared" si="2153"/>
        <v>11995968.560000001</v>
      </c>
      <c r="X1236" s="207">
        <f t="shared" si="2154"/>
        <v>12150822.029999999</v>
      </c>
      <c r="Y1236" s="207">
        <f t="shared" si="2173"/>
        <v>0</v>
      </c>
      <c r="Z1236" s="207">
        <f t="shared" si="2173"/>
        <v>0</v>
      </c>
      <c r="AA1236" s="207">
        <f t="shared" si="2173"/>
        <v>0</v>
      </c>
      <c r="AB1236" s="207">
        <f t="shared" si="2167"/>
        <v>11844170</v>
      </c>
      <c r="AC1236" s="207">
        <f t="shared" si="2162"/>
        <v>11995968.560000001</v>
      </c>
      <c r="AD1236" s="207">
        <f t="shared" si="2163"/>
        <v>12150822.029999999</v>
      </c>
    </row>
    <row r="1237" spans="1:30" s="202" customFormat="1" hidden="1">
      <c r="A1237" s="208" t="s">
        <v>81</v>
      </c>
      <c r="B1237" s="200" t="s">
        <v>303</v>
      </c>
      <c r="C1237" s="200" t="s">
        <v>20</v>
      </c>
      <c r="D1237" s="200" t="s">
        <v>16</v>
      </c>
      <c r="E1237" s="200" t="s">
        <v>80</v>
      </c>
      <c r="F1237" s="200" t="s">
        <v>68</v>
      </c>
      <c r="G1237" s="200" t="s">
        <v>140</v>
      </c>
      <c r="H1237" s="200" t="s">
        <v>141</v>
      </c>
      <c r="I1237" s="210"/>
      <c r="J1237" s="211">
        <f>J1238+J1245</f>
        <v>11844170</v>
      </c>
      <c r="K1237" s="211">
        <f t="shared" ref="K1237:L1237" si="2174">K1238+K1245</f>
        <v>11995968.560000001</v>
      </c>
      <c r="L1237" s="211">
        <f t="shared" si="2174"/>
        <v>12150822.029999999</v>
      </c>
      <c r="M1237" s="211">
        <f t="shared" ref="M1237:O1237" si="2175">M1238+M1245</f>
        <v>0</v>
      </c>
      <c r="N1237" s="211">
        <f t="shared" si="2175"/>
        <v>0</v>
      </c>
      <c r="O1237" s="211">
        <f t="shared" si="2175"/>
        <v>0</v>
      </c>
      <c r="P1237" s="211">
        <f t="shared" si="2120"/>
        <v>11844170</v>
      </c>
      <c r="Q1237" s="211">
        <f t="shared" si="2121"/>
        <v>11995968.560000001</v>
      </c>
      <c r="R1237" s="211">
        <f t="shared" si="2122"/>
        <v>12150822.029999999</v>
      </c>
      <c r="S1237" s="211">
        <f t="shared" ref="S1237:U1237" si="2176">S1238+S1245</f>
        <v>0</v>
      </c>
      <c r="T1237" s="211">
        <f t="shared" si="2176"/>
        <v>0</v>
      </c>
      <c r="U1237" s="211">
        <f t="shared" si="2176"/>
        <v>0</v>
      </c>
      <c r="V1237" s="211">
        <f t="shared" si="2152"/>
        <v>11844170</v>
      </c>
      <c r="W1237" s="211">
        <f t="shared" si="2153"/>
        <v>11995968.560000001</v>
      </c>
      <c r="X1237" s="211">
        <f t="shared" si="2154"/>
        <v>12150822.029999999</v>
      </c>
      <c r="Y1237" s="211">
        <f t="shared" ref="Y1237:AA1237" si="2177">Y1238+Y1245</f>
        <v>0</v>
      </c>
      <c r="Z1237" s="211">
        <f t="shared" si="2177"/>
        <v>0</v>
      </c>
      <c r="AA1237" s="211">
        <f t="shared" si="2177"/>
        <v>0</v>
      </c>
      <c r="AB1237" s="211">
        <f t="shared" si="2167"/>
        <v>11844170</v>
      </c>
      <c r="AC1237" s="211">
        <f t="shared" si="2162"/>
        <v>11995968.560000001</v>
      </c>
      <c r="AD1237" s="211">
        <f t="shared" si="2163"/>
        <v>12150822.029999999</v>
      </c>
    </row>
    <row r="1238" spans="1:30" s="202" customFormat="1" ht="26.4" hidden="1">
      <c r="A1238" s="208" t="s">
        <v>85</v>
      </c>
      <c r="B1238" s="200" t="s">
        <v>303</v>
      </c>
      <c r="C1238" s="200" t="s">
        <v>20</v>
      </c>
      <c r="D1238" s="200" t="s">
        <v>16</v>
      </c>
      <c r="E1238" s="200" t="s">
        <v>80</v>
      </c>
      <c r="F1238" s="200" t="s">
        <v>68</v>
      </c>
      <c r="G1238" s="200" t="s">
        <v>140</v>
      </c>
      <c r="H1238" s="200" t="s">
        <v>149</v>
      </c>
      <c r="I1238" s="210"/>
      <c r="J1238" s="211">
        <f>J1239+J1241+J1243</f>
        <v>11833170</v>
      </c>
      <c r="K1238" s="211">
        <f t="shared" ref="K1238:L1238" si="2178">K1239+K1241+K1243</f>
        <v>11984968.560000001</v>
      </c>
      <c r="L1238" s="211">
        <f t="shared" si="2178"/>
        <v>12139822.029999999</v>
      </c>
      <c r="M1238" s="211">
        <f t="shared" ref="M1238:O1238" si="2179">M1239+M1241+M1243</f>
        <v>0</v>
      </c>
      <c r="N1238" s="211">
        <f t="shared" si="2179"/>
        <v>0</v>
      </c>
      <c r="O1238" s="211">
        <f t="shared" si="2179"/>
        <v>0</v>
      </c>
      <c r="P1238" s="211">
        <f t="shared" si="2120"/>
        <v>11833170</v>
      </c>
      <c r="Q1238" s="211">
        <f t="shared" si="2121"/>
        <v>11984968.560000001</v>
      </c>
      <c r="R1238" s="211">
        <f t="shared" si="2122"/>
        <v>12139822.029999999</v>
      </c>
      <c r="S1238" s="211">
        <f t="shared" ref="S1238:U1238" si="2180">S1239+S1241+S1243</f>
        <v>0</v>
      </c>
      <c r="T1238" s="211">
        <f t="shared" si="2180"/>
        <v>0</v>
      </c>
      <c r="U1238" s="211">
        <f t="shared" si="2180"/>
        <v>0</v>
      </c>
      <c r="V1238" s="211">
        <f t="shared" si="2152"/>
        <v>11833170</v>
      </c>
      <c r="W1238" s="211">
        <f t="shared" si="2153"/>
        <v>11984968.560000001</v>
      </c>
      <c r="X1238" s="211">
        <f t="shared" si="2154"/>
        <v>12139822.029999999</v>
      </c>
      <c r="Y1238" s="211">
        <f t="shared" ref="Y1238:AA1238" si="2181">Y1239+Y1241+Y1243</f>
        <v>0</v>
      </c>
      <c r="Z1238" s="211">
        <f t="shared" si="2181"/>
        <v>0</v>
      </c>
      <c r="AA1238" s="211">
        <f t="shared" si="2181"/>
        <v>0</v>
      </c>
      <c r="AB1238" s="211">
        <f t="shared" si="2167"/>
        <v>11833170</v>
      </c>
      <c r="AC1238" s="211">
        <f t="shared" si="2162"/>
        <v>11984968.560000001</v>
      </c>
      <c r="AD1238" s="211">
        <f t="shared" si="2163"/>
        <v>12139822.029999999</v>
      </c>
    </row>
    <row r="1239" spans="1:30" s="202" customFormat="1" ht="39.6" hidden="1">
      <c r="A1239" s="212" t="s">
        <v>94</v>
      </c>
      <c r="B1239" s="200" t="s">
        <v>303</v>
      </c>
      <c r="C1239" s="200" t="s">
        <v>20</v>
      </c>
      <c r="D1239" s="200" t="s">
        <v>16</v>
      </c>
      <c r="E1239" s="200" t="s">
        <v>80</v>
      </c>
      <c r="F1239" s="200" t="s">
        <v>68</v>
      </c>
      <c r="G1239" s="200" t="s">
        <v>140</v>
      </c>
      <c r="H1239" s="200" t="s">
        <v>149</v>
      </c>
      <c r="I1239" s="210" t="s">
        <v>90</v>
      </c>
      <c r="J1239" s="211">
        <f>J1240</f>
        <v>10212000</v>
      </c>
      <c r="K1239" s="211">
        <f t="shared" ref="K1239:O1239" si="2182">K1240</f>
        <v>10313375.76</v>
      </c>
      <c r="L1239" s="211">
        <f t="shared" si="2182"/>
        <v>10415789.52</v>
      </c>
      <c r="M1239" s="211">
        <f t="shared" si="2182"/>
        <v>0</v>
      </c>
      <c r="N1239" s="211">
        <f t="shared" si="2182"/>
        <v>0</v>
      </c>
      <c r="O1239" s="211">
        <f t="shared" si="2182"/>
        <v>0</v>
      </c>
      <c r="P1239" s="211">
        <f t="shared" si="2120"/>
        <v>10212000</v>
      </c>
      <c r="Q1239" s="211">
        <f t="shared" si="2121"/>
        <v>10313375.76</v>
      </c>
      <c r="R1239" s="211">
        <f t="shared" si="2122"/>
        <v>10415789.52</v>
      </c>
      <c r="S1239" s="211">
        <f t="shared" ref="S1239:U1239" si="2183">S1240</f>
        <v>0</v>
      </c>
      <c r="T1239" s="211">
        <f t="shared" si="2183"/>
        <v>0</v>
      </c>
      <c r="U1239" s="211">
        <f t="shared" si="2183"/>
        <v>0</v>
      </c>
      <c r="V1239" s="211">
        <f t="shared" si="2152"/>
        <v>10212000</v>
      </c>
      <c r="W1239" s="211">
        <f t="shared" si="2153"/>
        <v>10313375.76</v>
      </c>
      <c r="X1239" s="211">
        <f t="shared" si="2154"/>
        <v>10415789.52</v>
      </c>
      <c r="Y1239" s="211">
        <f t="shared" ref="Y1239:AA1239" si="2184">Y1240</f>
        <v>0</v>
      </c>
      <c r="Z1239" s="211">
        <f t="shared" si="2184"/>
        <v>0</v>
      </c>
      <c r="AA1239" s="211">
        <f t="shared" si="2184"/>
        <v>0</v>
      </c>
      <c r="AB1239" s="211">
        <f t="shared" si="2167"/>
        <v>10212000</v>
      </c>
      <c r="AC1239" s="211">
        <f t="shared" si="2162"/>
        <v>10313375.76</v>
      </c>
      <c r="AD1239" s="211">
        <f t="shared" si="2163"/>
        <v>10415789.52</v>
      </c>
    </row>
    <row r="1240" spans="1:30" s="202" customFormat="1" hidden="1">
      <c r="A1240" s="212" t="s">
        <v>101</v>
      </c>
      <c r="B1240" s="200" t="s">
        <v>303</v>
      </c>
      <c r="C1240" s="200" t="s">
        <v>20</v>
      </c>
      <c r="D1240" s="200" t="s">
        <v>16</v>
      </c>
      <c r="E1240" s="200" t="s">
        <v>80</v>
      </c>
      <c r="F1240" s="200" t="s">
        <v>68</v>
      </c>
      <c r="G1240" s="200" t="s">
        <v>140</v>
      </c>
      <c r="H1240" s="200" t="s">
        <v>149</v>
      </c>
      <c r="I1240" s="210" t="s">
        <v>100</v>
      </c>
      <c r="J1240" s="211">
        <v>10212000</v>
      </c>
      <c r="K1240" s="211">
        <v>10313375.76</v>
      </c>
      <c r="L1240" s="211">
        <v>10415789.52</v>
      </c>
      <c r="M1240" s="211"/>
      <c r="N1240" s="211"/>
      <c r="O1240" s="211"/>
      <c r="P1240" s="211">
        <f t="shared" si="2120"/>
        <v>10212000</v>
      </c>
      <c r="Q1240" s="211">
        <f t="shared" si="2121"/>
        <v>10313375.76</v>
      </c>
      <c r="R1240" s="211">
        <f t="shared" si="2122"/>
        <v>10415789.52</v>
      </c>
      <c r="S1240" s="211"/>
      <c r="T1240" s="211"/>
      <c r="U1240" s="211"/>
      <c r="V1240" s="211">
        <f t="shared" si="2152"/>
        <v>10212000</v>
      </c>
      <c r="W1240" s="211">
        <f t="shared" si="2153"/>
        <v>10313375.76</v>
      </c>
      <c r="X1240" s="211">
        <f t="shared" si="2154"/>
        <v>10415789.52</v>
      </c>
      <c r="Y1240" s="211"/>
      <c r="Z1240" s="211"/>
      <c r="AA1240" s="211"/>
      <c r="AB1240" s="211">
        <f t="shared" si="2167"/>
        <v>10212000</v>
      </c>
      <c r="AC1240" s="211">
        <f t="shared" si="2162"/>
        <v>10313375.76</v>
      </c>
      <c r="AD1240" s="211">
        <f t="shared" si="2163"/>
        <v>10415789.52</v>
      </c>
    </row>
    <row r="1241" spans="1:30" s="202" customFormat="1" ht="26.4" hidden="1">
      <c r="A1241" s="213" t="s">
        <v>222</v>
      </c>
      <c r="B1241" s="200" t="s">
        <v>303</v>
      </c>
      <c r="C1241" s="200" t="s">
        <v>20</v>
      </c>
      <c r="D1241" s="200" t="s">
        <v>16</v>
      </c>
      <c r="E1241" s="200" t="s">
        <v>80</v>
      </c>
      <c r="F1241" s="200" t="s">
        <v>68</v>
      </c>
      <c r="G1241" s="200" t="s">
        <v>140</v>
      </c>
      <c r="H1241" s="200" t="s">
        <v>149</v>
      </c>
      <c r="I1241" s="210" t="s">
        <v>92</v>
      </c>
      <c r="J1241" s="211">
        <f>J1242</f>
        <v>1598270</v>
      </c>
      <c r="K1241" s="211">
        <f t="shared" ref="K1241:O1241" si="2185">K1242</f>
        <v>1648692.8</v>
      </c>
      <c r="L1241" s="211">
        <f t="shared" si="2185"/>
        <v>1701132.51</v>
      </c>
      <c r="M1241" s="211">
        <f t="shared" si="2185"/>
        <v>0</v>
      </c>
      <c r="N1241" s="211">
        <f t="shared" si="2185"/>
        <v>0</v>
      </c>
      <c r="O1241" s="211">
        <f t="shared" si="2185"/>
        <v>0</v>
      </c>
      <c r="P1241" s="211">
        <f t="shared" si="2120"/>
        <v>1598270</v>
      </c>
      <c r="Q1241" s="211">
        <f t="shared" si="2121"/>
        <v>1648692.8</v>
      </c>
      <c r="R1241" s="211">
        <f t="shared" si="2122"/>
        <v>1701132.51</v>
      </c>
      <c r="S1241" s="211">
        <f t="shared" ref="S1241:U1241" si="2186">S1242</f>
        <v>0</v>
      </c>
      <c r="T1241" s="211">
        <f t="shared" si="2186"/>
        <v>0</v>
      </c>
      <c r="U1241" s="211">
        <f t="shared" si="2186"/>
        <v>0</v>
      </c>
      <c r="V1241" s="211">
        <f t="shared" si="2152"/>
        <v>1598270</v>
      </c>
      <c r="W1241" s="211">
        <f t="shared" si="2153"/>
        <v>1648692.8</v>
      </c>
      <c r="X1241" s="211">
        <f t="shared" si="2154"/>
        <v>1701132.51</v>
      </c>
      <c r="Y1241" s="211">
        <f t="shared" ref="Y1241:AA1241" si="2187">Y1242</f>
        <v>0</v>
      </c>
      <c r="Z1241" s="211">
        <f t="shared" si="2187"/>
        <v>0</v>
      </c>
      <c r="AA1241" s="211">
        <f t="shared" si="2187"/>
        <v>0</v>
      </c>
      <c r="AB1241" s="211">
        <f t="shared" si="2167"/>
        <v>1598270</v>
      </c>
      <c r="AC1241" s="211">
        <f t="shared" si="2162"/>
        <v>1648692.8</v>
      </c>
      <c r="AD1241" s="211">
        <f t="shared" si="2163"/>
        <v>1701132.51</v>
      </c>
    </row>
    <row r="1242" spans="1:30" s="202" customFormat="1" ht="26.4" hidden="1">
      <c r="A1242" s="212" t="s">
        <v>96</v>
      </c>
      <c r="B1242" s="200" t="s">
        <v>303</v>
      </c>
      <c r="C1242" s="200" t="s">
        <v>20</v>
      </c>
      <c r="D1242" s="200" t="s">
        <v>16</v>
      </c>
      <c r="E1242" s="200" t="s">
        <v>80</v>
      </c>
      <c r="F1242" s="200" t="s">
        <v>68</v>
      </c>
      <c r="G1242" s="200" t="s">
        <v>140</v>
      </c>
      <c r="H1242" s="200" t="s">
        <v>149</v>
      </c>
      <c r="I1242" s="210" t="s">
        <v>93</v>
      </c>
      <c r="J1242" s="211">
        <v>1598270</v>
      </c>
      <c r="K1242" s="211">
        <v>1648692.8</v>
      </c>
      <c r="L1242" s="211">
        <v>1701132.51</v>
      </c>
      <c r="M1242" s="211"/>
      <c r="N1242" s="211"/>
      <c r="O1242" s="211"/>
      <c r="P1242" s="211">
        <f t="shared" si="2120"/>
        <v>1598270</v>
      </c>
      <c r="Q1242" s="211">
        <f t="shared" si="2121"/>
        <v>1648692.8</v>
      </c>
      <c r="R1242" s="211">
        <f t="shared" si="2122"/>
        <v>1701132.51</v>
      </c>
      <c r="S1242" s="211"/>
      <c r="T1242" s="211"/>
      <c r="U1242" s="211"/>
      <c r="V1242" s="211">
        <f t="shared" si="2152"/>
        <v>1598270</v>
      </c>
      <c r="W1242" s="211">
        <f t="shared" si="2153"/>
        <v>1648692.8</v>
      </c>
      <c r="X1242" s="211">
        <f t="shared" si="2154"/>
        <v>1701132.51</v>
      </c>
      <c r="Y1242" s="211"/>
      <c r="Z1242" s="211"/>
      <c r="AA1242" s="211"/>
      <c r="AB1242" s="211">
        <f t="shared" si="2167"/>
        <v>1598270</v>
      </c>
      <c r="AC1242" s="211">
        <f t="shared" si="2162"/>
        <v>1648692.8</v>
      </c>
      <c r="AD1242" s="211">
        <f t="shared" si="2163"/>
        <v>1701132.51</v>
      </c>
    </row>
    <row r="1243" spans="1:30" s="202" customFormat="1" hidden="1">
      <c r="A1243" s="212" t="s">
        <v>78</v>
      </c>
      <c r="B1243" s="200" t="s">
        <v>303</v>
      </c>
      <c r="C1243" s="200" t="s">
        <v>20</v>
      </c>
      <c r="D1243" s="200" t="s">
        <v>16</v>
      </c>
      <c r="E1243" s="200" t="s">
        <v>80</v>
      </c>
      <c r="F1243" s="200" t="s">
        <v>68</v>
      </c>
      <c r="G1243" s="200" t="s">
        <v>140</v>
      </c>
      <c r="H1243" s="200" t="s">
        <v>149</v>
      </c>
      <c r="I1243" s="210" t="s">
        <v>75</v>
      </c>
      <c r="J1243" s="211">
        <f>J1244</f>
        <v>22900</v>
      </c>
      <c r="K1243" s="211">
        <f t="shared" ref="K1243:O1243" si="2188">K1244</f>
        <v>22900</v>
      </c>
      <c r="L1243" s="211">
        <f t="shared" si="2188"/>
        <v>22900</v>
      </c>
      <c r="M1243" s="211">
        <f t="shared" si="2188"/>
        <v>0</v>
      </c>
      <c r="N1243" s="211">
        <f t="shared" si="2188"/>
        <v>0</v>
      </c>
      <c r="O1243" s="211">
        <f t="shared" si="2188"/>
        <v>0</v>
      </c>
      <c r="P1243" s="211">
        <f t="shared" si="2120"/>
        <v>22900</v>
      </c>
      <c r="Q1243" s="211">
        <f t="shared" si="2121"/>
        <v>22900</v>
      </c>
      <c r="R1243" s="211">
        <f t="shared" si="2122"/>
        <v>22900</v>
      </c>
      <c r="S1243" s="211">
        <f t="shared" ref="S1243:U1243" si="2189">S1244</f>
        <v>0</v>
      </c>
      <c r="T1243" s="211">
        <f t="shared" si="2189"/>
        <v>0</v>
      </c>
      <c r="U1243" s="211">
        <f t="shared" si="2189"/>
        <v>0</v>
      </c>
      <c r="V1243" s="211">
        <f t="shared" si="2152"/>
        <v>22900</v>
      </c>
      <c r="W1243" s="211">
        <f t="shared" si="2153"/>
        <v>22900</v>
      </c>
      <c r="X1243" s="211">
        <f t="shared" si="2154"/>
        <v>22900</v>
      </c>
      <c r="Y1243" s="211">
        <f t="shared" ref="Y1243:AA1243" si="2190">Y1244</f>
        <v>0</v>
      </c>
      <c r="Z1243" s="211">
        <f t="shared" si="2190"/>
        <v>0</v>
      </c>
      <c r="AA1243" s="211">
        <f t="shared" si="2190"/>
        <v>0</v>
      </c>
      <c r="AB1243" s="211">
        <f t="shared" si="2167"/>
        <v>22900</v>
      </c>
      <c r="AC1243" s="211">
        <f t="shared" si="2162"/>
        <v>22900</v>
      </c>
      <c r="AD1243" s="211">
        <f t="shared" si="2163"/>
        <v>22900</v>
      </c>
    </row>
    <row r="1244" spans="1:30" s="202" customFormat="1" hidden="1">
      <c r="A1244" s="214" t="s">
        <v>118</v>
      </c>
      <c r="B1244" s="200" t="s">
        <v>303</v>
      </c>
      <c r="C1244" s="200" t="s">
        <v>20</v>
      </c>
      <c r="D1244" s="200" t="s">
        <v>16</v>
      </c>
      <c r="E1244" s="200" t="s">
        <v>80</v>
      </c>
      <c r="F1244" s="200" t="s">
        <v>68</v>
      </c>
      <c r="G1244" s="200" t="s">
        <v>140</v>
      </c>
      <c r="H1244" s="200" t="s">
        <v>149</v>
      </c>
      <c r="I1244" s="210" t="s">
        <v>117</v>
      </c>
      <c r="J1244" s="211">
        <v>22900</v>
      </c>
      <c r="K1244" s="211">
        <v>22900</v>
      </c>
      <c r="L1244" s="211">
        <v>22900</v>
      </c>
      <c r="M1244" s="211"/>
      <c r="N1244" s="211"/>
      <c r="O1244" s="211"/>
      <c r="P1244" s="211">
        <f t="shared" si="2120"/>
        <v>22900</v>
      </c>
      <c r="Q1244" s="211">
        <f t="shared" si="2121"/>
        <v>22900</v>
      </c>
      <c r="R1244" s="211">
        <f t="shared" si="2122"/>
        <v>22900</v>
      </c>
      <c r="S1244" s="211"/>
      <c r="T1244" s="211"/>
      <c r="U1244" s="211"/>
      <c r="V1244" s="211">
        <f t="shared" si="2152"/>
        <v>22900</v>
      </c>
      <c r="W1244" s="211">
        <f t="shared" si="2153"/>
        <v>22900</v>
      </c>
      <c r="X1244" s="211">
        <f t="shared" si="2154"/>
        <v>22900</v>
      </c>
      <c r="Y1244" s="211"/>
      <c r="Z1244" s="211"/>
      <c r="AA1244" s="211"/>
      <c r="AB1244" s="211">
        <f t="shared" si="2167"/>
        <v>22900</v>
      </c>
      <c r="AC1244" s="211">
        <f t="shared" si="2162"/>
        <v>22900</v>
      </c>
      <c r="AD1244" s="211">
        <f t="shared" si="2163"/>
        <v>22900</v>
      </c>
    </row>
    <row r="1245" spans="1:30" s="202" customFormat="1" hidden="1">
      <c r="A1245" s="212" t="s">
        <v>88</v>
      </c>
      <c r="B1245" s="200" t="s">
        <v>303</v>
      </c>
      <c r="C1245" s="200" t="s">
        <v>20</v>
      </c>
      <c r="D1245" s="200" t="s">
        <v>16</v>
      </c>
      <c r="E1245" s="200" t="s">
        <v>80</v>
      </c>
      <c r="F1245" s="200" t="s">
        <v>68</v>
      </c>
      <c r="G1245" s="200" t="s">
        <v>140</v>
      </c>
      <c r="H1245" s="200" t="s">
        <v>161</v>
      </c>
      <c r="I1245" s="210"/>
      <c r="J1245" s="211">
        <f>J1246</f>
        <v>11000</v>
      </c>
      <c r="K1245" s="211">
        <f t="shared" ref="K1245:O1246" si="2191">K1246</f>
        <v>11000</v>
      </c>
      <c r="L1245" s="211">
        <f t="shared" si="2191"/>
        <v>11000</v>
      </c>
      <c r="M1245" s="211">
        <f t="shared" si="2191"/>
        <v>0</v>
      </c>
      <c r="N1245" s="211">
        <f t="shared" si="2191"/>
        <v>0</v>
      </c>
      <c r="O1245" s="211">
        <f t="shared" si="2191"/>
        <v>0</v>
      </c>
      <c r="P1245" s="211">
        <f t="shared" si="2120"/>
        <v>11000</v>
      </c>
      <c r="Q1245" s="211">
        <f t="shared" si="2121"/>
        <v>11000</v>
      </c>
      <c r="R1245" s="211">
        <f t="shared" si="2122"/>
        <v>11000</v>
      </c>
      <c r="S1245" s="211">
        <f t="shared" ref="S1245:U1246" si="2192">S1246</f>
        <v>0</v>
      </c>
      <c r="T1245" s="211">
        <f t="shared" si="2192"/>
        <v>0</v>
      </c>
      <c r="U1245" s="211">
        <f t="shared" si="2192"/>
        <v>0</v>
      </c>
      <c r="V1245" s="211">
        <f t="shared" si="2152"/>
        <v>11000</v>
      </c>
      <c r="W1245" s="211">
        <f t="shared" si="2153"/>
        <v>11000</v>
      </c>
      <c r="X1245" s="211">
        <f t="shared" si="2154"/>
        <v>11000</v>
      </c>
      <c r="Y1245" s="211">
        <f t="shared" ref="Y1245:AA1246" si="2193">Y1246</f>
        <v>0</v>
      </c>
      <c r="Z1245" s="211">
        <f t="shared" si="2193"/>
        <v>0</v>
      </c>
      <c r="AA1245" s="211">
        <f t="shared" si="2193"/>
        <v>0</v>
      </c>
      <c r="AB1245" s="211">
        <f t="shared" si="2167"/>
        <v>11000</v>
      </c>
      <c r="AC1245" s="211">
        <f t="shared" si="2162"/>
        <v>11000</v>
      </c>
      <c r="AD1245" s="211">
        <f t="shared" si="2163"/>
        <v>11000</v>
      </c>
    </row>
    <row r="1246" spans="1:30" s="202" customFormat="1" ht="26.4" hidden="1">
      <c r="A1246" s="213" t="s">
        <v>222</v>
      </c>
      <c r="B1246" s="200" t="s">
        <v>303</v>
      </c>
      <c r="C1246" s="200" t="s">
        <v>20</v>
      </c>
      <c r="D1246" s="200" t="s">
        <v>16</v>
      </c>
      <c r="E1246" s="200" t="s">
        <v>80</v>
      </c>
      <c r="F1246" s="200" t="s">
        <v>68</v>
      </c>
      <c r="G1246" s="200" t="s">
        <v>140</v>
      </c>
      <c r="H1246" s="200" t="s">
        <v>161</v>
      </c>
      <c r="I1246" s="210" t="s">
        <v>92</v>
      </c>
      <c r="J1246" s="211">
        <f>J1247</f>
        <v>11000</v>
      </c>
      <c r="K1246" s="211">
        <f t="shared" si="2191"/>
        <v>11000</v>
      </c>
      <c r="L1246" s="211">
        <f t="shared" si="2191"/>
        <v>11000</v>
      </c>
      <c r="M1246" s="211">
        <f t="shared" si="2191"/>
        <v>0</v>
      </c>
      <c r="N1246" s="211">
        <f t="shared" si="2191"/>
        <v>0</v>
      </c>
      <c r="O1246" s="211">
        <f t="shared" si="2191"/>
        <v>0</v>
      </c>
      <c r="P1246" s="211">
        <f t="shared" si="2120"/>
        <v>11000</v>
      </c>
      <c r="Q1246" s="211">
        <f t="shared" si="2121"/>
        <v>11000</v>
      </c>
      <c r="R1246" s="211">
        <f t="shared" si="2122"/>
        <v>11000</v>
      </c>
      <c r="S1246" s="211">
        <f t="shared" si="2192"/>
        <v>0</v>
      </c>
      <c r="T1246" s="211">
        <f t="shared" si="2192"/>
        <v>0</v>
      </c>
      <c r="U1246" s="211">
        <f t="shared" si="2192"/>
        <v>0</v>
      </c>
      <c r="V1246" s="211">
        <f t="shared" si="2152"/>
        <v>11000</v>
      </c>
      <c r="W1246" s="211">
        <f t="shared" si="2153"/>
        <v>11000</v>
      </c>
      <c r="X1246" s="211">
        <f t="shared" si="2154"/>
        <v>11000</v>
      </c>
      <c r="Y1246" s="211">
        <f t="shared" si="2193"/>
        <v>0</v>
      </c>
      <c r="Z1246" s="211">
        <f t="shared" si="2193"/>
        <v>0</v>
      </c>
      <c r="AA1246" s="211">
        <f t="shared" si="2193"/>
        <v>0</v>
      </c>
      <c r="AB1246" s="211">
        <f t="shared" si="2167"/>
        <v>11000</v>
      </c>
      <c r="AC1246" s="211">
        <f t="shared" si="2162"/>
        <v>11000</v>
      </c>
      <c r="AD1246" s="211">
        <f t="shared" si="2163"/>
        <v>11000</v>
      </c>
    </row>
    <row r="1247" spans="1:30" s="202" customFormat="1" ht="26.4" hidden="1">
      <c r="A1247" s="212" t="s">
        <v>96</v>
      </c>
      <c r="B1247" s="200" t="s">
        <v>303</v>
      </c>
      <c r="C1247" s="200" t="s">
        <v>20</v>
      </c>
      <c r="D1247" s="200" t="s">
        <v>16</v>
      </c>
      <c r="E1247" s="200" t="s">
        <v>80</v>
      </c>
      <c r="F1247" s="200" t="s">
        <v>68</v>
      </c>
      <c r="G1247" s="200" t="s">
        <v>140</v>
      </c>
      <c r="H1247" s="200" t="s">
        <v>161</v>
      </c>
      <c r="I1247" s="210" t="s">
        <v>93</v>
      </c>
      <c r="J1247" s="211">
        <v>11000</v>
      </c>
      <c r="K1247" s="211">
        <v>11000</v>
      </c>
      <c r="L1247" s="211">
        <v>11000</v>
      </c>
      <c r="M1247" s="211"/>
      <c r="N1247" s="211"/>
      <c r="O1247" s="211"/>
      <c r="P1247" s="211">
        <f t="shared" si="2120"/>
        <v>11000</v>
      </c>
      <c r="Q1247" s="211">
        <f t="shared" si="2121"/>
        <v>11000</v>
      </c>
      <c r="R1247" s="211">
        <f t="shared" si="2122"/>
        <v>11000</v>
      </c>
      <c r="S1247" s="211"/>
      <c r="T1247" s="211"/>
      <c r="U1247" s="211"/>
      <c r="V1247" s="211">
        <f t="shared" si="2152"/>
        <v>11000</v>
      </c>
      <c r="W1247" s="211">
        <f t="shared" si="2153"/>
        <v>11000</v>
      </c>
      <c r="X1247" s="211">
        <f t="shared" si="2154"/>
        <v>11000</v>
      </c>
      <c r="Y1247" s="211"/>
      <c r="Z1247" s="211"/>
      <c r="AA1247" s="211"/>
      <c r="AB1247" s="211">
        <f t="shared" si="2167"/>
        <v>11000</v>
      </c>
      <c r="AC1247" s="211">
        <f t="shared" si="2162"/>
        <v>11000</v>
      </c>
      <c r="AD1247" s="211">
        <f t="shared" si="2163"/>
        <v>11000</v>
      </c>
    </row>
    <row r="1248" spans="1:30" s="202" customFormat="1" ht="15.6" hidden="1">
      <c r="A1248" s="221" t="s">
        <v>53</v>
      </c>
      <c r="B1248" s="199" t="s">
        <v>303</v>
      </c>
      <c r="C1248" s="199" t="s">
        <v>17</v>
      </c>
      <c r="D1248" s="200"/>
      <c r="E1248" s="200"/>
      <c r="F1248" s="200"/>
      <c r="G1248" s="200"/>
      <c r="H1248" s="200"/>
      <c r="I1248" s="210"/>
      <c r="J1248" s="201">
        <f>J1249</f>
        <v>85260.78</v>
      </c>
      <c r="K1248" s="201">
        <f t="shared" ref="K1248:O1250" si="2194">K1249</f>
        <v>0</v>
      </c>
      <c r="L1248" s="201">
        <f t="shared" si="2194"/>
        <v>0</v>
      </c>
      <c r="M1248" s="201">
        <f t="shared" si="2194"/>
        <v>1160.2</v>
      </c>
      <c r="N1248" s="201">
        <f t="shared" si="2194"/>
        <v>0</v>
      </c>
      <c r="O1248" s="201">
        <f t="shared" si="2194"/>
        <v>0</v>
      </c>
      <c r="P1248" s="201">
        <f t="shared" si="2120"/>
        <v>86420.98</v>
      </c>
      <c r="Q1248" s="201">
        <f t="shared" si="2121"/>
        <v>0</v>
      </c>
      <c r="R1248" s="201">
        <f t="shared" si="2122"/>
        <v>0</v>
      </c>
      <c r="S1248" s="201">
        <f t="shared" ref="S1248:U1250" si="2195">S1249</f>
        <v>0</v>
      </c>
      <c r="T1248" s="201">
        <f t="shared" si="2195"/>
        <v>0</v>
      </c>
      <c r="U1248" s="201">
        <f t="shared" si="2195"/>
        <v>0</v>
      </c>
      <c r="V1248" s="201">
        <f t="shared" si="2152"/>
        <v>86420.98</v>
      </c>
      <c r="W1248" s="201">
        <f t="shared" si="2153"/>
        <v>0</v>
      </c>
      <c r="X1248" s="201">
        <f t="shared" si="2154"/>
        <v>0</v>
      </c>
      <c r="Y1248" s="201">
        <f t="shared" ref="Y1248:AA1250" si="2196">Y1249</f>
        <v>0</v>
      </c>
      <c r="Z1248" s="201">
        <f t="shared" si="2196"/>
        <v>0</v>
      </c>
      <c r="AA1248" s="201">
        <f t="shared" si="2196"/>
        <v>0</v>
      </c>
      <c r="AB1248" s="201">
        <f t="shared" si="2167"/>
        <v>86420.98</v>
      </c>
      <c r="AC1248" s="201">
        <f t="shared" si="2162"/>
        <v>0</v>
      </c>
      <c r="AD1248" s="201">
        <f t="shared" si="2163"/>
        <v>0</v>
      </c>
    </row>
    <row r="1249" spans="1:30" s="202" customFormat="1" hidden="1">
      <c r="A1249" s="222" t="s">
        <v>54</v>
      </c>
      <c r="B1249" s="205" t="s">
        <v>303</v>
      </c>
      <c r="C1249" s="205" t="s">
        <v>17</v>
      </c>
      <c r="D1249" s="205" t="s">
        <v>13</v>
      </c>
      <c r="E1249" s="205"/>
      <c r="F1249" s="205"/>
      <c r="G1249" s="205"/>
      <c r="H1249" s="205"/>
      <c r="I1249" s="206"/>
      <c r="J1249" s="207">
        <f>J1250</f>
        <v>85260.78</v>
      </c>
      <c r="K1249" s="207">
        <f t="shared" si="2194"/>
        <v>0</v>
      </c>
      <c r="L1249" s="207">
        <f t="shared" si="2194"/>
        <v>0</v>
      </c>
      <c r="M1249" s="207">
        <f t="shared" si="2194"/>
        <v>1160.2</v>
      </c>
      <c r="N1249" s="207">
        <f t="shared" si="2194"/>
        <v>0</v>
      </c>
      <c r="O1249" s="207">
        <f t="shared" si="2194"/>
        <v>0</v>
      </c>
      <c r="P1249" s="207">
        <f t="shared" si="2120"/>
        <v>86420.98</v>
      </c>
      <c r="Q1249" s="207">
        <f t="shared" si="2121"/>
        <v>0</v>
      </c>
      <c r="R1249" s="207">
        <f t="shared" si="2122"/>
        <v>0</v>
      </c>
      <c r="S1249" s="207">
        <f t="shared" si="2195"/>
        <v>0</v>
      </c>
      <c r="T1249" s="207">
        <f t="shared" si="2195"/>
        <v>0</v>
      </c>
      <c r="U1249" s="207">
        <f t="shared" si="2195"/>
        <v>0</v>
      </c>
      <c r="V1249" s="207">
        <f t="shared" si="2152"/>
        <v>86420.98</v>
      </c>
      <c r="W1249" s="207">
        <f t="shared" si="2153"/>
        <v>0</v>
      </c>
      <c r="X1249" s="207">
        <f t="shared" si="2154"/>
        <v>0</v>
      </c>
      <c r="Y1249" s="207">
        <f t="shared" si="2196"/>
        <v>0</v>
      </c>
      <c r="Z1249" s="207">
        <f t="shared" si="2196"/>
        <v>0</v>
      </c>
      <c r="AA1249" s="207">
        <f t="shared" si="2196"/>
        <v>0</v>
      </c>
      <c r="AB1249" s="207">
        <f t="shared" si="2167"/>
        <v>86420.98</v>
      </c>
      <c r="AC1249" s="207">
        <f t="shared" si="2162"/>
        <v>0</v>
      </c>
      <c r="AD1249" s="207">
        <f t="shared" si="2163"/>
        <v>0</v>
      </c>
    </row>
    <row r="1250" spans="1:30" s="202" customFormat="1" hidden="1">
      <c r="A1250" s="208" t="s">
        <v>81</v>
      </c>
      <c r="B1250" s="219" t="s">
        <v>303</v>
      </c>
      <c r="C1250" s="200" t="s">
        <v>17</v>
      </c>
      <c r="D1250" s="200" t="s">
        <v>13</v>
      </c>
      <c r="E1250" s="200" t="s">
        <v>80</v>
      </c>
      <c r="F1250" s="200" t="s">
        <v>68</v>
      </c>
      <c r="G1250" s="200" t="s">
        <v>140</v>
      </c>
      <c r="H1250" s="200" t="s">
        <v>141</v>
      </c>
      <c r="I1250" s="210"/>
      <c r="J1250" s="217">
        <f>J1251</f>
        <v>85260.78</v>
      </c>
      <c r="K1250" s="217">
        <f t="shared" si="2194"/>
        <v>0</v>
      </c>
      <c r="L1250" s="217">
        <f t="shared" si="2194"/>
        <v>0</v>
      </c>
      <c r="M1250" s="217">
        <f t="shared" si="2194"/>
        <v>1160.2</v>
      </c>
      <c r="N1250" s="217">
        <f t="shared" si="2194"/>
        <v>0</v>
      </c>
      <c r="O1250" s="217">
        <f t="shared" si="2194"/>
        <v>0</v>
      </c>
      <c r="P1250" s="217">
        <f t="shared" si="2120"/>
        <v>86420.98</v>
      </c>
      <c r="Q1250" s="217">
        <f t="shared" si="2121"/>
        <v>0</v>
      </c>
      <c r="R1250" s="217">
        <f t="shared" si="2122"/>
        <v>0</v>
      </c>
      <c r="S1250" s="217">
        <f t="shared" si="2195"/>
        <v>0</v>
      </c>
      <c r="T1250" s="217">
        <f t="shared" si="2195"/>
        <v>0</v>
      </c>
      <c r="U1250" s="217">
        <f t="shared" si="2195"/>
        <v>0</v>
      </c>
      <c r="V1250" s="217">
        <f t="shared" si="2152"/>
        <v>86420.98</v>
      </c>
      <c r="W1250" s="217">
        <f t="shared" si="2153"/>
        <v>0</v>
      </c>
      <c r="X1250" s="217">
        <f t="shared" si="2154"/>
        <v>0</v>
      </c>
      <c r="Y1250" s="217">
        <f t="shared" si="2196"/>
        <v>0</v>
      </c>
      <c r="Z1250" s="217">
        <f t="shared" si="2196"/>
        <v>0</v>
      </c>
      <c r="AA1250" s="217">
        <f t="shared" si="2196"/>
        <v>0</v>
      </c>
      <c r="AB1250" s="217">
        <f t="shared" si="2167"/>
        <v>86420.98</v>
      </c>
      <c r="AC1250" s="217">
        <f t="shared" si="2162"/>
        <v>0</v>
      </c>
      <c r="AD1250" s="217">
        <f t="shared" si="2163"/>
        <v>0</v>
      </c>
    </row>
    <row r="1251" spans="1:30" s="202" customFormat="1" ht="26.4" hidden="1">
      <c r="A1251" s="208" t="s">
        <v>240</v>
      </c>
      <c r="B1251" s="219" t="s">
        <v>303</v>
      </c>
      <c r="C1251" s="200" t="s">
        <v>17</v>
      </c>
      <c r="D1251" s="200" t="s">
        <v>13</v>
      </c>
      <c r="E1251" s="200" t="s">
        <v>80</v>
      </c>
      <c r="F1251" s="200" t="s">
        <v>68</v>
      </c>
      <c r="G1251" s="200" t="s">
        <v>140</v>
      </c>
      <c r="H1251" s="200" t="s">
        <v>335</v>
      </c>
      <c r="I1251" s="210"/>
      <c r="J1251" s="217">
        <f>J1252+J1254</f>
        <v>85260.78</v>
      </c>
      <c r="K1251" s="217">
        <f t="shared" ref="K1251:L1251" si="2197">K1252+K1254</f>
        <v>0</v>
      </c>
      <c r="L1251" s="217">
        <f t="shared" si="2197"/>
        <v>0</v>
      </c>
      <c r="M1251" s="217">
        <f t="shared" ref="M1251:O1251" si="2198">M1252+M1254</f>
        <v>1160.2</v>
      </c>
      <c r="N1251" s="217">
        <f t="shared" si="2198"/>
        <v>0</v>
      </c>
      <c r="O1251" s="217">
        <f t="shared" si="2198"/>
        <v>0</v>
      </c>
      <c r="P1251" s="217">
        <f t="shared" si="2120"/>
        <v>86420.98</v>
      </c>
      <c r="Q1251" s="217">
        <f t="shared" si="2121"/>
        <v>0</v>
      </c>
      <c r="R1251" s="217">
        <f t="shared" si="2122"/>
        <v>0</v>
      </c>
      <c r="S1251" s="217">
        <f t="shared" ref="S1251:U1251" si="2199">S1252+S1254</f>
        <v>0</v>
      </c>
      <c r="T1251" s="217">
        <f t="shared" si="2199"/>
        <v>0</v>
      </c>
      <c r="U1251" s="217">
        <f t="shared" si="2199"/>
        <v>0</v>
      </c>
      <c r="V1251" s="217">
        <f t="shared" si="2152"/>
        <v>86420.98</v>
      </c>
      <c r="W1251" s="217">
        <f t="shared" si="2153"/>
        <v>0</v>
      </c>
      <c r="X1251" s="217">
        <f t="shared" si="2154"/>
        <v>0</v>
      </c>
      <c r="Y1251" s="217">
        <f t="shared" ref="Y1251:AA1251" si="2200">Y1252+Y1254</f>
        <v>0</v>
      </c>
      <c r="Z1251" s="217">
        <f t="shared" si="2200"/>
        <v>0</v>
      </c>
      <c r="AA1251" s="217">
        <f t="shared" si="2200"/>
        <v>0</v>
      </c>
      <c r="AB1251" s="217">
        <f t="shared" si="2167"/>
        <v>86420.98</v>
      </c>
      <c r="AC1251" s="217">
        <f t="shared" si="2162"/>
        <v>0</v>
      </c>
      <c r="AD1251" s="217">
        <f t="shared" si="2163"/>
        <v>0</v>
      </c>
    </row>
    <row r="1252" spans="1:30" s="202" customFormat="1" ht="39.6" hidden="1">
      <c r="A1252" s="212" t="s">
        <v>94</v>
      </c>
      <c r="B1252" s="219" t="s">
        <v>303</v>
      </c>
      <c r="C1252" s="200" t="s">
        <v>17</v>
      </c>
      <c r="D1252" s="200" t="s">
        <v>13</v>
      </c>
      <c r="E1252" s="200" t="s">
        <v>80</v>
      </c>
      <c r="F1252" s="200" t="s">
        <v>68</v>
      </c>
      <c r="G1252" s="200" t="s">
        <v>140</v>
      </c>
      <c r="H1252" s="200" t="s">
        <v>335</v>
      </c>
      <c r="I1252" s="210" t="s">
        <v>90</v>
      </c>
      <c r="J1252" s="217">
        <f>J1253</f>
        <v>33138.5</v>
      </c>
      <c r="K1252" s="217">
        <f t="shared" ref="K1252:O1252" si="2201">K1253</f>
        <v>0</v>
      </c>
      <c r="L1252" s="217">
        <f t="shared" si="2201"/>
        <v>0</v>
      </c>
      <c r="M1252" s="217">
        <f t="shared" si="2201"/>
        <v>0</v>
      </c>
      <c r="N1252" s="217">
        <f t="shared" si="2201"/>
        <v>0</v>
      </c>
      <c r="O1252" s="217">
        <f t="shared" si="2201"/>
        <v>0</v>
      </c>
      <c r="P1252" s="217">
        <f t="shared" si="2120"/>
        <v>33138.5</v>
      </c>
      <c r="Q1252" s="217">
        <f t="shared" si="2121"/>
        <v>0</v>
      </c>
      <c r="R1252" s="217">
        <f t="shared" si="2122"/>
        <v>0</v>
      </c>
      <c r="S1252" s="217">
        <f t="shared" ref="S1252:U1252" si="2202">S1253</f>
        <v>0</v>
      </c>
      <c r="T1252" s="217">
        <f t="shared" si="2202"/>
        <v>0</v>
      </c>
      <c r="U1252" s="217">
        <f t="shared" si="2202"/>
        <v>0</v>
      </c>
      <c r="V1252" s="217">
        <f t="shared" si="2152"/>
        <v>33138.5</v>
      </c>
      <c r="W1252" s="217">
        <f t="shared" si="2153"/>
        <v>0</v>
      </c>
      <c r="X1252" s="217">
        <f t="shared" si="2154"/>
        <v>0</v>
      </c>
      <c r="Y1252" s="217">
        <f t="shared" ref="Y1252:AA1252" si="2203">Y1253</f>
        <v>0</v>
      </c>
      <c r="Z1252" s="217">
        <f t="shared" si="2203"/>
        <v>0</v>
      </c>
      <c r="AA1252" s="217">
        <f t="shared" si="2203"/>
        <v>0</v>
      </c>
      <c r="AB1252" s="217">
        <f t="shared" si="2167"/>
        <v>33138.5</v>
      </c>
      <c r="AC1252" s="217">
        <f t="shared" si="2162"/>
        <v>0</v>
      </c>
      <c r="AD1252" s="217">
        <f t="shared" si="2163"/>
        <v>0</v>
      </c>
    </row>
    <row r="1253" spans="1:30" s="202" customFormat="1" hidden="1">
      <c r="A1253" s="212" t="s">
        <v>101</v>
      </c>
      <c r="B1253" s="219" t="s">
        <v>303</v>
      </c>
      <c r="C1253" s="200" t="s">
        <v>17</v>
      </c>
      <c r="D1253" s="200" t="s">
        <v>13</v>
      </c>
      <c r="E1253" s="200" t="s">
        <v>80</v>
      </c>
      <c r="F1253" s="200" t="s">
        <v>68</v>
      </c>
      <c r="G1253" s="200" t="s">
        <v>140</v>
      </c>
      <c r="H1253" s="200" t="s">
        <v>335</v>
      </c>
      <c r="I1253" s="210" t="s">
        <v>100</v>
      </c>
      <c r="J1253" s="217">
        <v>33138.5</v>
      </c>
      <c r="K1253" s="217"/>
      <c r="L1253" s="217"/>
      <c r="M1253" s="217"/>
      <c r="N1253" s="217"/>
      <c r="O1253" s="217"/>
      <c r="P1253" s="217">
        <f t="shared" si="2120"/>
        <v>33138.5</v>
      </c>
      <c r="Q1253" s="217">
        <f t="shared" si="2121"/>
        <v>0</v>
      </c>
      <c r="R1253" s="217">
        <f t="shared" si="2122"/>
        <v>0</v>
      </c>
      <c r="S1253" s="217"/>
      <c r="T1253" s="217"/>
      <c r="U1253" s="217"/>
      <c r="V1253" s="217">
        <f t="shared" ref="V1253:V1269" si="2204">P1253+S1253</f>
        <v>33138.5</v>
      </c>
      <c r="W1253" s="217">
        <f t="shared" ref="W1253:W1269" si="2205">Q1253+T1253</f>
        <v>0</v>
      </c>
      <c r="X1253" s="217">
        <f t="shared" ref="X1253:X1269" si="2206">R1253+U1253</f>
        <v>0</v>
      </c>
      <c r="Y1253" s="217"/>
      <c r="Z1253" s="217"/>
      <c r="AA1253" s="217"/>
      <c r="AB1253" s="217">
        <f t="shared" si="2167"/>
        <v>33138.5</v>
      </c>
      <c r="AC1253" s="217">
        <f t="shared" si="2162"/>
        <v>0</v>
      </c>
      <c r="AD1253" s="217">
        <f t="shared" si="2163"/>
        <v>0</v>
      </c>
    </row>
    <row r="1254" spans="1:30" s="202" customFormat="1" ht="26.4" hidden="1">
      <c r="A1254" s="213" t="s">
        <v>222</v>
      </c>
      <c r="B1254" s="219" t="s">
        <v>303</v>
      </c>
      <c r="C1254" s="200" t="s">
        <v>17</v>
      </c>
      <c r="D1254" s="200" t="s">
        <v>13</v>
      </c>
      <c r="E1254" s="200" t="s">
        <v>80</v>
      </c>
      <c r="F1254" s="200" t="s">
        <v>68</v>
      </c>
      <c r="G1254" s="200" t="s">
        <v>140</v>
      </c>
      <c r="H1254" s="200" t="s">
        <v>335</v>
      </c>
      <c r="I1254" s="210" t="s">
        <v>92</v>
      </c>
      <c r="J1254" s="217">
        <f>J1255</f>
        <v>52122.28</v>
      </c>
      <c r="K1254" s="217">
        <f t="shared" ref="K1254:O1254" si="2207">K1255</f>
        <v>0</v>
      </c>
      <c r="L1254" s="217">
        <f t="shared" si="2207"/>
        <v>0</v>
      </c>
      <c r="M1254" s="217">
        <f t="shared" si="2207"/>
        <v>1160.2</v>
      </c>
      <c r="N1254" s="217">
        <f t="shared" si="2207"/>
        <v>0</v>
      </c>
      <c r="O1254" s="217">
        <f t="shared" si="2207"/>
        <v>0</v>
      </c>
      <c r="P1254" s="217">
        <f t="shared" si="2120"/>
        <v>53282.479999999996</v>
      </c>
      <c r="Q1254" s="217">
        <f t="shared" si="2121"/>
        <v>0</v>
      </c>
      <c r="R1254" s="217">
        <f t="shared" si="2122"/>
        <v>0</v>
      </c>
      <c r="S1254" s="217">
        <f t="shared" ref="S1254:U1254" si="2208">S1255</f>
        <v>0</v>
      </c>
      <c r="T1254" s="217">
        <f t="shared" si="2208"/>
        <v>0</v>
      </c>
      <c r="U1254" s="217">
        <f t="shared" si="2208"/>
        <v>0</v>
      </c>
      <c r="V1254" s="217">
        <f t="shared" si="2204"/>
        <v>53282.479999999996</v>
      </c>
      <c r="W1254" s="217">
        <f t="shared" si="2205"/>
        <v>0</v>
      </c>
      <c r="X1254" s="217">
        <f t="shared" si="2206"/>
        <v>0</v>
      </c>
      <c r="Y1254" s="217">
        <f t="shared" ref="Y1254:AA1254" si="2209">Y1255</f>
        <v>0</v>
      </c>
      <c r="Z1254" s="217">
        <f t="shared" si="2209"/>
        <v>0</v>
      </c>
      <c r="AA1254" s="217">
        <f t="shared" si="2209"/>
        <v>0</v>
      </c>
      <c r="AB1254" s="217">
        <f t="shared" si="2167"/>
        <v>53282.479999999996</v>
      </c>
      <c r="AC1254" s="217">
        <f t="shared" si="2162"/>
        <v>0</v>
      </c>
      <c r="AD1254" s="217">
        <f t="shared" si="2163"/>
        <v>0</v>
      </c>
    </row>
    <row r="1255" spans="1:30" s="202" customFormat="1" ht="26.4" hidden="1">
      <c r="A1255" s="212" t="s">
        <v>96</v>
      </c>
      <c r="B1255" s="219" t="s">
        <v>303</v>
      </c>
      <c r="C1255" s="200" t="s">
        <v>17</v>
      </c>
      <c r="D1255" s="200" t="s">
        <v>13</v>
      </c>
      <c r="E1255" s="200" t="s">
        <v>80</v>
      </c>
      <c r="F1255" s="200" t="s">
        <v>68</v>
      </c>
      <c r="G1255" s="200" t="s">
        <v>140</v>
      </c>
      <c r="H1255" s="200" t="s">
        <v>335</v>
      </c>
      <c r="I1255" s="210" t="s">
        <v>93</v>
      </c>
      <c r="J1255" s="217">
        <v>52122.28</v>
      </c>
      <c r="K1255" s="217"/>
      <c r="L1255" s="217"/>
      <c r="M1255" s="217">
        <v>1160.2</v>
      </c>
      <c r="N1255" s="217"/>
      <c r="O1255" s="217"/>
      <c r="P1255" s="217">
        <f t="shared" si="2120"/>
        <v>53282.479999999996</v>
      </c>
      <c r="Q1255" s="217">
        <f t="shared" si="2121"/>
        <v>0</v>
      </c>
      <c r="R1255" s="217">
        <f t="shared" si="2122"/>
        <v>0</v>
      </c>
      <c r="S1255" s="217"/>
      <c r="T1255" s="217"/>
      <c r="U1255" s="217"/>
      <c r="V1255" s="217">
        <f t="shared" si="2204"/>
        <v>53282.479999999996</v>
      </c>
      <c r="W1255" s="217">
        <f t="shared" si="2205"/>
        <v>0</v>
      </c>
      <c r="X1255" s="217">
        <f t="shared" si="2206"/>
        <v>0</v>
      </c>
      <c r="Y1255" s="217"/>
      <c r="Z1255" s="217"/>
      <c r="AA1255" s="217"/>
      <c r="AB1255" s="217">
        <f t="shared" si="2167"/>
        <v>53282.479999999996</v>
      </c>
      <c r="AC1255" s="217">
        <f t="shared" si="2162"/>
        <v>0</v>
      </c>
      <c r="AD1255" s="217">
        <f t="shared" si="2163"/>
        <v>0</v>
      </c>
    </row>
    <row r="1256" spans="1:30" s="227" customFormat="1" ht="31.2" hidden="1">
      <c r="A1256" s="221" t="s">
        <v>26</v>
      </c>
      <c r="B1256" s="223" t="s">
        <v>303</v>
      </c>
      <c r="C1256" s="223" t="s">
        <v>13</v>
      </c>
      <c r="D1256" s="224"/>
      <c r="E1256" s="224"/>
      <c r="F1256" s="224"/>
      <c r="G1256" s="224"/>
      <c r="H1256" s="224"/>
      <c r="I1256" s="225"/>
      <c r="J1256" s="226">
        <f>J1257</f>
        <v>213910</v>
      </c>
      <c r="K1256" s="226">
        <f t="shared" ref="K1256:O1260" si="2210">K1257</f>
        <v>221098.8</v>
      </c>
      <c r="L1256" s="226">
        <f t="shared" si="2210"/>
        <v>228575.15</v>
      </c>
      <c r="M1256" s="226">
        <f t="shared" si="2210"/>
        <v>0</v>
      </c>
      <c r="N1256" s="226">
        <f t="shared" si="2210"/>
        <v>0</v>
      </c>
      <c r="O1256" s="226">
        <f t="shared" si="2210"/>
        <v>0</v>
      </c>
      <c r="P1256" s="226">
        <f t="shared" si="2120"/>
        <v>213910</v>
      </c>
      <c r="Q1256" s="226">
        <f t="shared" si="2121"/>
        <v>221098.8</v>
      </c>
      <c r="R1256" s="226">
        <f t="shared" si="2122"/>
        <v>228575.15</v>
      </c>
      <c r="S1256" s="226">
        <f t="shared" ref="S1256:U1260" si="2211">S1257</f>
        <v>0</v>
      </c>
      <c r="T1256" s="226">
        <f t="shared" si="2211"/>
        <v>0</v>
      </c>
      <c r="U1256" s="226">
        <f t="shared" si="2211"/>
        <v>0</v>
      </c>
      <c r="V1256" s="226">
        <f t="shared" si="2204"/>
        <v>213910</v>
      </c>
      <c r="W1256" s="226">
        <f t="shared" si="2205"/>
        <v>221098.8</v>
      </c>
      <c r="X1256" s="226">
        <f t="shared" si="2206"/>
        <v>228575.15</v>
      </c>
      <c r="Y1256" s="226">
        <f t="shared" ref="Y1256:AA1260" si="2212">Y1257</f>
        <v>0</v>
      </c>
      <c r="Z1256" s="226">
        <f t="shared" si="2212"/>
        <v>0</v>
      </c>
      <c r="AA1256" s="226">
        <f t="shared" si="2212"/>
        <v>0</v>
      </c>
      <c r="AB1256" s="226">
        <f t="shared" si="2167"/>
        <v>213910</v>
      </c>
      <c r="AC1256" s="226">
        <f t="shared" si="2162"/>
        <v>221098.8</v>
      </c>
      <c r="AD1256" s="226">
        <f t="shared" si="2163"/>
        <v>228575.15</v>
      </c>
    </row>
    <row r="1257" spans="1:30" s="202" customFormat="1" ht="26.4" hidden="1">
      <c r="A1257" s="228" t="s">
        <v>204</v>
      </c>
      <c r="B1257" s="229" t="s">
        <v>303</v>
      </c>
      <c r="C1257" s="229" t="s">
        <v>13</v>
      </c>
      <c r="D1257" s="229" t="s">
        <v>30</v>
      </c>
      <c r="E1257" s="229"/>
      <c r="F1257" s="229"/>
      <c r="G1257" s="229"/>
      <c r="H1257" s="229"/>
      <c r="I1257" s="230"/>
      <c r="J1257" s="231">
        <f>J1258</f>
        <v>213910</v>
      </c>
      <c r="K1257" s="231">
        <f t="shared" si="2210"/>
        <v>221098.8</v>
      </c>
      <c r="L1257" s="231">
        <f t="shared" si="2210"/>
        <v>228575.15</v>
      </c>
      <c r="M1257" s="231">
        <f t="shared" si="2210"/>
        <v>0</v>
      </c>
      <c r="N1257" s="231">
        <f t="shared" si="2210"/>
        <v>0</v>
      </c>
      <c r="O1257" s="231">
        <f t="shared" si="2210"/>
        <v>0</v>
      </c>
      <c r="P1257" s="231">
        <f t="shared" si="2120"/>
        <v>213910</v>
      </c>
      <c r="Q1257" s="231">
        <f t="shared" si="2121"/>
        <v>221098.8</v>
      </c>
      <c r="R1257" s="231">
        <f t="shared" si="2122"/>
        <v>228575.15</v>
      </c>
      <c r="S1257" s="231">
        <f t="shared" si="2211"/>
        <v>0</v>
      </c>
      <c r="T1257" s="231">
        <f t="shared" si="2211"/>
        <v>0</v>
      </c>
      <c r="U1257" s="231">
        <f t="shared" si="2211"/>
        <v>0</v>
      </c>
      <c r="V1257" s="231">
        <f t="shared" si="2204"/>
        <v>213910</v>
      </c>
      <c r="W1257" s="231">
        <f t="shared" si="2205"/>
        <v>221098.8</v>
      </c>
      <c r="X1257" s="231">
        <f t="shared" si="2206"/>
        <v>228575.15</v>
      </c>
      <c r="Y1257" s="231">
        <f t="shared" si="2212"/>
        <v>0</v>
      </c>
      <c r="Z1257" s="231">
        <f t="shared" si="2212"/>
        <v>0</v>
      </c>
      <c r="AA1257" s="231">
        <f t="shared" si="2212"/>
        <v>0</v>
      </c>
      <c r="AB1257" s="231">
        <f t="shared" si="2167"/>
        <v>213910</v>
      </c>
      <c r="AC1257" s="231">
        <f t="shared" si="2162"/>
        <v>221098.8</v>
      </c>
      <c r="AD1257" s="231">
        <f t="shared" si="2163"/>
        <v>228575.15</v>
      </c>
    </row>
    <row r="1258" spans="1:30" s="202" customFormat="1" ht="52.8" hidden="1">
      <c r="A1258" s="281" t="s">
        <v>355</v>
      </c>
      <c r="B1258" s="233" t="s">
        <v>303</v>
      </c>
      <c r="C1258" s="233" t="s">
        <v>13</v>
      </c>
      <c r="D1258" s="233" t="s">
        <v>30</v>
      </c>
      <c r="E1258" s="233" t="s">
        <v>195</v>
      </c>
      <c r="F1258" s="233" t="s">
        <v>68</v>
      </c>
      <c r="G1258" s="233" t="s">
        <v>140</v>
      </c>
      <c r="H1258" s="233" t="s">
        <v>141</v>
      </c>
      <c r="I1258" s="234"/>
      <c r="J1258" s="235">
        <f>J1259</f>
        <v>213910</v>
      </c>
      <c r="K1258" s="235">
        <f t="shared" si="2210"/>
        <v>221098.8</v>
      </c>
      <c r="L1258" s="235">
        <f t="shared" si="2210"/>
        <v>228575.15</v>
      </c>
      <c r="M1258" s="235">
        <f t="shared" si="2210"/>
        <v>0</v>
      </c>
      <c r="N1258" s="235">
        <f t="shared" si="2210"/>
        <v>0</v>
      </c>
      <c r="O1258" s="235">
        <f t="shared" si="2210"/>
        <v>0</v>
      </c>
      <c r="P1258" s="235">
        <f t="shared" si="2120"/>
        <v>213910</v>
      </c>
      <c r="Q1258" s="235">
        <f t="shared" si="2121"/>
        <v>221098.8</v>
      </c>
      <c r="R1258" s="235">
        <f t="shared" si="2122"/>
        <v>228575.15</v>
      </c>
      <c r="S1258" s="235">
        <f t="shared" si="2211"/>
        <v>0</v>
      </c>
      <c r="T1258" s="235">
        <f t="shared" si="2211"/>
        <v>0</v>
      </c>
      <c r="U1258" s="235">
        <f t="shared" si="2211"/>
        <v>0</v>
      </c>
      <c r="V1258" s="235">
        <f t="shared" si="2204"/>
        <v>213910</v>
      </c>
      <c r="W1258" s="235">
        <f t="shared" si="2205"/>
        <v>221098.8</v>
      </c>
      <c r="X1258" s="235">
        <f t="shared" si="2206"/>
        <v>228575.15</v>
      </c>
      <c r="Y1258" s="235">
        <f t="shared" si="2212"/>
        <v>0</v>
      </c>
      <c r="Z1258" s="235">
        <f t="shared" si="2212"/>
        <v>0</v>
      </c>
      <c r="AA1258" s="235">
        <f t="shared" si="2212"/>
        <v>0</v>
      </c>
      <c r="AB1258" s="235">
        <f t="shared" si="2167"/>
        <v>213910</v>
      </c>
      <c r="AC1258" s="235">
        <f t="shared" si="2162"/>
        <v>221098.8</v>
      </c>
      <c r="AD1258" s="235">
        <f t="shared" si="2163"/>
        <v>228575.15</v>
      </c>
    </row>
    <row r="1259" spans="1:30" s="202" customFormat="1" hidden="1">
      <c r="A1259" s="214" t="s">
        <v>257</v>
      </c>
      <c r="B1259" s="233" t="s">
        <v>303</v>
      </c>
      <c r="C1259" s="233" t="s">
        <v>13</v>
      </c>
      <c r="D1259" s="233" t="s">
        <v>30</v>
      </c>
      <c r="E1259" s="233" t="s">
        <v>195</v>
      </c>
      <c r="F1259" s="233" t="s">
        <v>68</v>
      </c>
      <c r="G1259" s="233" t="s">
        <v>140</v>
      </c>
      <c r="H1259" s="233" t="s">
        <v>256</v>
      </c>
      <c r="I1259" s="234"/>
      <c r="J1259" s="235">
        <f>J1260</f>
        <v>213910</v>
      </c>
      <c r="K1259" s="235">
        <f t="shared" si="2210"/>
        <v>221098.8</v>
      </c>
      <c r="L1259" s="235">
        <f t="shared" si="2210"/>
        <v>228575.15</v>
      </c>
      <c r="M1259" s="235">
        <f t="shared" si="2210"/>
        <v>0</v>
      </c>
      <c r="N1259" s="235">
        <f t="shared" si="2210"/>
        <v>0</v>
      </c>
      <c r="O1259" s="235">
        <f t="shared" si="2210"/>
        <v>0</v>
      </c>
      <c r="P1259" s="235">
        <f t="shared" si="2120"/>
        <v>213910</v>
      </c>
      <c r="Q1259" s="235">
        <f t="shared" si="2121"/>
        <v>221098.8</v>
      </c>
      <c r="R1259" s="235">
        <f t="shared" si="2122"/>
        <v>228575.15</v>
      </c>
      <c r="S1259" s="235">
        <f t="shared" si="2211"/>
        <v>0</v>
      </c>
      <c r="T1259" s="235">
        <f t="shared" si="2211"/>
        <v>0</v>
      </c>
      <c r="U1259" s="235">
        <f t="shared" si="2211"/>
        <v>0</v>
      </c>
      <c r="V1259" s="235">
        <f t="shared" si="2204"/>
        <v>213910</v>
      </c>
      <c r="W1259" s="235">
        <f t="shared" si="2205"/>
        <v>221098.8</v>
      </c>
      <c r="X1259" s="235">
        <f t="shared" si="2206"/>
        <v>228575.15</v>
      </c>
      <c r="Y1259" s="235">
        <f t="shared" si="2212"/>
        <v>0</v>
      </c>
      <c r="Z1259" s="235">
        <f t="shared" si="2212"/>
        <v>0</v>
      </c>
      <c r="AA1259" s="235">
        <f t="shared" si="2212"/>
        <v>0</v>
      </c>
      <c r="AB1259" s="235">
        <f t="shared" si="2167"/>
        <v>213910</v>
      </c>
      <c r="AC1259" s="235">
        <f t="shared" si="2162"/>
        <v>221098.8</v>
      </c>
      <c r="AD1259" s="235">
        <f t="shared" si="2163"/>
        <v>228575.15</v>
      </c>
    </row>
    <row r="1260" spans="1:30" s="202" customFormat="1" ht="26.4" hidden="1">
      <c r="A1260" s="213" t="s">
        <v>222</v>
      </c>
      <c r="B1260" s="233" t="s">
        <v>303</v>
      </c>
      <c r="C1260" s="233" t="s">
        <v>13</v>
      </c>
      <c r="D1260" s="233" t="s">
        <v>30</v>
      </c>
      <c r="E1260" s="233" t="s">
        <v>195</v>
      </c>
      <c r="F1260" s="233" t="s">
        <v>68</v>
      </c>
      <c r="G1260" s="233" t="s">
        <v>140</v>
      </c>
      <c r="H1260" s="233" t="s">
        <v>256</v>
      </c>
      <c r="I1260" s="234" t="s">
        <v>92</v>
      </c>
      <c r="J1260" s="235">
        <f>J1261</f>
        <v>213910</v>
      </c>
      <c r="K1260" s="235">
        <f t="shared" si="2210"/>
        <v>221098.8</v>
      </c>
      <c r="L1260" s="235">
        <f t="shared" si="2210"/>
        <v>228575.15</v>
      </c>
      <c r="M1260" s="235">
        <f t="shared" si="2210"/>
        <v>0</v>
      </c>
      <c r="N1260" s="235">
        <f t="shared" si="2210"/>
        <v>0</v>
      </c>
      <c r="O1260" s="235">
        <f t="shared" si="2210"/>
        <v>0</v>
      </c>
      <c r="P1260" s="235">
        <f t="shared" si="2120"/>
        <v>213910</v>
      </c>
      <c r="Q1260" s="235">
        <f t="shared" si="2121"/>
        <v>221098.8</v>
      </c>
      <c r="R1260" s="235">
        <f t="shared" si="2122"/>
        <v>228575.15</v>
      </c>
      <c r="S1260" s="235">
        <f t="shared" si="2211"/>
        <v>0</v>
      </c>
      <c r="T1260" s="235">
        <f t="shared" si="2211"/>
        <v>0</v>
      </c>
      <c r="U1260" s="235">
        <f t="shared" si="2211"/>
        <v>0</v>
      </c>
      <c r="V1260" s="235">
        <f t="shared" si="2204"/>
        <v>213910</v>
      </c>
      <c r="W1260" s="235">
        <f t="shared" si="2205"/>
        <v>221098.8</v>
      </c>
      <c r="X1260" s="235">
        <f t="shared" si="2206"/>
        <v>228575.15</v>
      </c>
      <c r="Y1260" s="235">
        <f t="shared" si="2212"/>
        <v>0</v>
      </c>
      <c r="Z1260" s="235">
        <f t="shared" si="2212"/>
        <v>0</v>
      </c>
      <c r="AA1260" s="235">
        <f t="shared" si="2212"/>
        <v>0</v>
      </c>
      <c r="AB1260" s="235">
        <f t="shared" si="2167"/>
        <v>213910</v>
      </c>
      <c r="AC1260" s="235">
        <f t="shared" si="2162"/>
        <v>221098.8</v>
      </c>
      <c r="AD1260" s="235">
        <f t="shared" si="2163"/>
        <v>228575.15</v>
      </c>
    </row>
    <row r="1261" spans="1:30" s="202" customFormat="1" ht="26.4" hidden="1">
      <c r="A1261" s="212" t="s">
        <v>96</v>
      </c>
      <c r="B1261" s="233" t="s">
        <v>303</v>
      </c>
      <c r="C1261" s="233" t="s">
        <v>13</v>
      </c>
      <c r="D1261" s="233" t="s">
        <v>30</v>
      </c>
      <c r="E1261" s="233" t="s">
        <v>195</v>
      </c>
      <c r="F1261" s="233" t="s">
        <v>68</v>
      </c>
      <c r="G1261" s="233" t="s">
        <v>140</v>
      </c>
      <c r="H1261" s="233" t="s">
        <v>256</v>
      </c>
      <c r="I1261" s="234" t="s">
        <v>93</v>
      </c>
      <c r="J1261" s="235">
        <v>213910</v>
      </c>
      <c r="K1261" s="235">
        <v>221098.8</v>
      </c>
      <c r="L1261" s="235">
        <v>228575.15</v>
      </c>
      <c r="M1261" s="235"/>
      <c r="N1261" s="235"/>
      <c r="O1261" s="235"/>
      <c r="P1261" s="235">
        <f t="shared" si="2120"/>
        <v>213910</v>
      </c>
      <c r="Q1261" s="235">
        <f t="shared" si="2121"/>
        <v>221098.8</v>
      </c>
      <c r="R1261" s="235">
        <f t="shared" si="2122"/>
        <v>228575.15</v>
      </c>
      <c r="S1261" s="235"/>
      <c r="T1261" s="235"/>
      <c r="U1261" s="235"/>
      <c r="V1261" s="235">
        <f t="shared" si="2204"/>
        <v>213910</v>
      </c>
      <c r="W1261" s="235">
        <f t="shared" si="2205"/>
        <v>221098.8</v>
      </c>
      <c r="X1261" s="235">
        <f t="shared" si="2206"/>
        <v>228575.15</v>
      </c>
      <c r="Y1261" s="235"/>
      <c r="Z1261" s="235"/>
      <c r="AA1261" s="235"/>
      <c r="AB1261" s="235">
        <f t="shared" si="2167"/>
        <v>213910</v>
      </c>
      <c r="AC1261" s="235">
        <f t="shared" si="2162"/>
        <v>221098.8</v>
      </c>
      <c r="AD1261" s="235">
        <f t="shared" si="2163"/>
        <v>228575.15</v>
      </c>
    </row>
    <row r="1262" spans="1:30" s="202" customFormat="1" ht="15.6" hidden="1">
      <c r="A1262" s="198" t="s">
        <v>15</v>
      </c>
      <c r="B1262" s="237" t="s">
        <v>303</v>
      </c>
      <c r="C1262" s="237" t="s">
        <v>16</v>
      </c>
      <c r="D1262" s="219"/>
      <c r="E1262" s="219"/>
      <c r="F1262" s="219"/>
      <c r="G1262" s="219"/>
      <c r="H1262" s="219"/>
      <c r="I1262" s="220"/>
      <c r="J1262" s="201">
        <f>J1263</f>
        <v>0</v>
      </c>
      <c r="K1262" s="201">
        <f t="shared" ref="K1262:O1262" si="2213">K1263</f>
        <v>0</v>
      </c>
      <c r="L1262" s="201">
        <f t="shared" si="2213"/>
        <v>0</v>
      </c>
      <c r="M1262" s="201">
        <f t="shared" si="2213"/>
        <v>0</v>
      </c>
      <c r="N1262" s="201">
        <f t="shared" si="2213"/>
        <v>0</v>
      </c>
      <c r="O1262" s="201">
        <f t="shared" si="2213"/>
        <v>0</v>
      </c>
      <c r="P1262" s="201">
        <f t="shared" si="2120"/>
        <v>0</v>
      </c>
      <c r="Q1262" s="201">
        <f t="shared" si="2121"/>
        <v>0</v>
      </c>
      <c r="R1262" s="201">
        <f t="shared" si="2122"/>
        <v>0</v>
      </c>
      <c r="S1262" s="201">
        <f t="shared" ref="S1262:U1266" si="2214">S1263</f>
        <v>1110000</v>
      </c>
      <c r="T1262" s="201">
        <f t="shared" si="2214"/>
        <v>0</v>
      </c>
      <c r="U1262" s="201">
        <f t="shared" si="2214"/>
        <v>0</v>
      </c>
      <c r="V1262" s="201">
        <f t="shared" si="2204"/>
        <v>1110000</v>
      </c>
      <c r="W1262" s="201">
        <f t="shared" si="2205"/>
        <v>0</v>
      </c>
      <c r="X1262" s="201">
        <f t="shared" si="2206"/>
        <v>0</v>
      </c>
      <c r="Y1262" s="201">
        <f t="shared" ref="Y1262:AA1266" si="2215">Y1263</f>
        <v>0</v>
      </c>
      <c r="Z1262" s="201">
        <f t="shared" si="2215"/>
        <v>0</v>
      </c>
      <c r="AA1262" s="201">
        <f t="shared" si="2215"/>
        <v>0</v>
      </c>
      <c r="AB1262" s="201">
        <f t="shared" si="2167"/>
        <v>1110000</v>
      </c>
      <c r="AC1262" s="201">
        <f t="shared" si="2162"/>
        <v>0</v>
      </c>
      <c r="AD1262" s="201">
        <f t="shared" si="2163"/>
        <v>0</v>
      </c>
    </row>
    <row r="1263" spans="1:30" s="202" customFormat="1" hidden="1">
      <c r="A1263" s="203" t="s">
        <v>59</v>
      </c>
      <c r="B1263" s="204" t="s">
        <v>303</v>
      </c>
      <c r="C1263" s="204" t="s">
        <v>16</v>
      </c>
      <c r="D1263" s="204" t="s">
        <v>14</v>
      </c>
      <c r="E1263" s="204"/>
      <c r="F1263" s="204"/>
      <c r="G1263" s="204"/>
      <c r="H1263" s="200"/>
      <c r="I1263" s="210"/>
      <c r="J1263" s="207">
        <f>J1264</f>
        <v>0</v>
      </c>
      <c r="K1263" s="207">
        <f t="shared" ref="K1263:O1263" si="2216">K1264</f>
        <v>0</v>
      </c>
      <c r="L1263" s="207">
        <f t="shared" si="2216"/>
        <v>0</v>
      </c>
      <c r="M1263" s="207">
        <f t="shared" si="2216"/>
        <v>0</v>
      </c>
      <c r="N1263" s="207">
        <f t="shared" si="2216"/>
        <v>0</v>
      </c>
      <c r="O1263" s="207">
        <f t="shared" si="2216"/>
        <v>0</v>
      </c>
      <c r="P1263" s="207">
        <f t="shared" si="2120"/>
        <v>0</v>
      </c>
      <c r="Q1263" s="207">
        <f t="shared" si="2121"/>
        <v>0</v>
      </c>
      <c r="R1263" s="207">
        <f t="shared" si="2122"/>
        <v>0</v>
      </c>
      <c r="S1263" s="207">
        <f t="shared" si="2214"/>
        <v>1110000</v>
      </c>
      <c r="T1263" s="207">
        <f t="shared" si="2214"/>
        <v>0</v>
      </c>
      <c r="U1263" s="207">
        <f t="shared" si="2214"/>
        <v>0</v>
      </c>
      <c r="V1263" s="207">
        <f t="shared" si="2204"/>
        <v>1110000</v>
      </c>
      <c r="W1263" s="207">
        <f t="shared" si="2205"/>
        <v>0</v>
      </c>
      <c r="X1263" s="207">
        <f t="shared" si="2206"/>
        <v>0</v>
      </c>
      <c r="Y1263" s="207">
        <f t="shared" si="2215"/>
        <v>0</v>
      </c>
      <c r="Z1263" s="207">
        <f t="shared" si="2215"/>
        <v>0</v>
      </c>
      <c r="AA1263" s="207">
        <f t="shared" si="2215"/>
        <v>0</v>
      </c>
      <c r="AB1263" s="207">
        <f t="shared" si="2167"/>
        <v>1110000</v>
      </c>
      <c r="AC1263" s="207">
        <f t="shared" si="2162"/>
        <v>0</v>
      </c>
      <c r="AD1263" s="207">
        <f t="shared" si="2163"/>
        <v>0</v>
      </c>
    </row>
    <row r="1264" spans="1:30" s="202" customFormat="1" hidden="1">
      <c r="A1264" s="208" t="s">
        <v>82</v>
      </c>
      <c r="B1264" s="200" t="s">
        <v>303</v>
      </c>
      <c r="C1264" s="200" t="s">
        <v>16</v>
      </c>
      <c r="D1264" s="200" t="s">
        <v>14</v>
      </c>
      <c r="E1264" s="200" t="s">
        <v>80</v>
      </c>
      <c r="F1264" s="200" t="s">
        <v>68</v>
      </c>
      <c r="G1264" s="200" t="s">
        <v>140</v>
      </c>
      <c r="H1264" s="200" t="s">
        <v>141</v>
      </c>
      <c r="I1264" s="210"/>
      <c r="J1264" s="211">
        <f>J1265</f>
        <v>0</v>
      </c>
      <c r="K1264" s="211">
        <f t="shared" ref="K1264:O1266" si="2217">K1265</f>
        <v>0</v>
      </c>
      <c r="L1264" s="211">
        <f t="shared" si="2217"/>
        <v>0</v>
      </c>
      <c r="M1264" s="211">
        <f t="shared" si="2217"/>
        <v>0</v>
      </c>
      <c r="N1264" s="211">
        <f t="shared" si="2217"/>
        <v>0</v>
      </c>
      <c r="O1264" s="211">
        <f t="shared" si="2217"/>
        <v>0</v>
      </c>
      <c r="P1264" s="211">
        <f t="shared" si="2120"/>
        <v>0</v>
      </c>
      <c r="Q1264" s="211">
        <f t="shared" si="2121"/>
        <v>0</v>
      </c>
      <c r="R1264" s="211">
        <f t="shared" si="2122"/>
        <v>0</v>
      </c>
      <c r="S1264" s="211">
        <f t="shared" si="2214"/>
        <v>1110000</v>
      </c>
      <c r="T1264" s="211">
        <f t="shared" si="2214"/>
        <v>0</v>
      </c>
      <c r="U1264" s="211">
        <f t="shared" si="2214"/>
        <v>0</v>
      </c>
      <c r="V1264" s="211">
        <f t="shared" si="2204"/>
        <v>1110000</v>
      </c>
      <c r="W1264" s="211">
        <f t="shared" si="2205"/>
        <v>0</v>
      </c>
      <c r="X1264" s="211">
        <f t="shared" si="2206"/>
        <v>0</v>
      </c>
      <c r="Y1264" s="211">
        <f t="shared" si="2215"/>
        <v>0</v>
      </c>
      <c r="Z1264" s="211">
        <f t="shared" si="2215"/>
        <v>0</v>
      </c>
      <c r="AA1264" s="211">
        <f t="shared" si="2215"/>
        <v>0</v>
      </c>
      <c r="AB1264" s="211">
        <f t="shared" si="2167"/>
        <v>1110000</v>
      </c>
      <c r="AC1264" s="211">
        <f t="shared" si="2162"/>
        <v>0</v>
      </c>
      <c r="AD1264" s="211">
        <f t="shared" si="2163"/>
        <v>0</v>
      </c>
    </row>
    <row r="1265" spans="1:30" s="202" customFormat="1" ht="39.6" hidden="1">
      <c r="A1265" s="208" t="s">
        <v>270</v>
      </c>
      <c r="B1265" s="200" t="s">
        <v>303</v>
      </c>
      <c r="C1265" s="200" t="s">
        <v>16</v>
      </c>
      <c r="D1265" s="200" t="s">
        <v>14</v>
      </c>
      <c r="E1265" s="200" t="s">
        <v>80</v>
      </c>
      <c r="F1265" s="200" t="s">
        <v>68</v>
      </c>
      <c r="G1265" s="200" t="s">
        <v>140</v>
      </c>
      <c r="H1265" s="200" t="s">
        <v>414</v>
      </c>
      <c r="I1265" s="210"/>
      <c r="J1265" s="211">
        <f>J1266</f>
        <v>0</v>
      </c>
      <c r="K1265" s="211">
        <f t="shared" si="2217"/>
        <v>0</v>
      </c>
      <c r="L1265" s="211">
        <f t="shared" si="2217"/>
        <v>0</v>
      </c>
      <c r="M1265" s="211">
        <f t="shared" si="2217"/>
        <v>0</v>
      </c>
      <c r="N1265" s="211">
        <f t="shared" si="2217"/>
        <v>0</v>
      </c>
      <c r="O1265" s="211">
        <f t="shared" si="2217"/>
        <v>0</v>
      </c>
      <c r="P1265" s="211">
        <f t="shared" si="2120"/>
        <v>0</v>
      </c>
      <c r="Q1265" s="211">
        <f t="shared" si="2121"/>
        <v>0</v>
      </c>
      <c r="R1265" s="211">
        <f t="shared" si="2122"/>
        <v>0</v>
      </c>
      <c r="S1265" s="211">
        <f t="shared" si="2214"/>
        <v>1110000</v>
      </c>
      <c r="T1265" s="211">
        <f t="shared" si="2214"/>
        <v>0</v>
      </c>
      <c r="U1265" s="211">
        <f t="shared" si="2214"/>
        <v>0</v>
      </c>
      <c r="V1265" s="211">
        <f t="shared" si="2204"/>
        <v>1110000</v>
      </c>
      <c r="W1265" s="211">
        <f t="shared" si="2205"/>
        <v>0</v>
      </c>
      <c r="X1265" s="211">
        <f t="shared" si="2206"/>
        <v>0</v>
      </c>
      <c r="Y1265" s="211">
        <f t="shared" si="2215"/>
        <v>0</v>
      </c>
      <c r="Z1265" s="211">
        <f t="shared" si="2215"/>
        <v>0</v>
      </c>
      <c r="AA1265" s="211">
        <f t="shared" si="2215"/>
        <v>0</v>
      </c>
      <c r="AB1265" s="211">
        <f t="shared" si="2167"/>
        <v>1110000</v>
      </c>
      <c r="AC1265" s="211">
        <f t="shared" si="2162"/>
        <v>0</v>
      </c>
      <c r="AD1265" s="211">
        <f t="shared" si="2163"/>
        <v>0</v>
      </c>
    </row>
    <row r="1266" spans="1:30" s="202" customFormat="1" ht="26.4" hidden="1">
      <c r="A1266" s="213" t="s">
        <v>222</v>
      </c>
      <c r="B1266" s="200" t="s">
        <v>303</v>
      </c>
      <c r="C1266" s="200" t="s">
        <v>16</v>
      </c>
      <c r="D1266" s="200" t="s">
        <v>14</v>
      </c>
      <c r="E1266" s="200" t="s">
        <v>80</v>
      </c>
      <c r="F1266" s="200" t="s">
        <v>68</v>
      </c>
      <c r="G1266" s="200" t="s">
        <v>140</v>
      </c>
      <c r="H1266" s="200" t="s">
        <v>414</v>
      </c>
      <c r="I1266" s="210" t="s">
        <v>92</v>
      </c>
      <c r="J1266" s="211">
        <f>J1267</f>
        <v>0</v>
      </c>
      <c r="K1266" s="211">
        <f t="shared" si="2217"/>
        <v>0</v>
      </c>
      <c r="L1266" s="211">
        <f t="shared" si="2217"/>
        <v>0</v>
      </c>
      <c r="M1266" s="211">
        <f t="shared" si="2217"/>
        <v>0</v>
      </c>
      <c r="N1266" s="211">
        <f t="shared" si="2217"/>
        <v>0</v>
      </c>
      <c r="O1266" s="211">
        <f t="shared" si="2217"/>
        <v>0</v>
      </c>
      <c r="P1266" s="211">
        <f t="shared" si="2120"/>
        <v>0</v>
      </c>
      <c r="Q1266" s="211">
        <f t="shared" si="2121"/>
        <v>0</v>
      </c>
      <c r="R1266" s="211">
        <f t="shared" si="2122"/>
        <v>0</v>
      </c>
      <c r="S1266" s="211">
        <f t="shared" si="2214"/>
        <v>1110000</v>
      </c>
      <c r="T1266" s="211">
        <f t="shared" si="2214"/>
        <v>0</v>
      </c>
      <c r="U1266" s="211">
        <f t="shared" si="2214"/>
        <v>0</v>
      </c>
      <c r="V1266" s="211">
        <f t="shared" si="2204"/>
        <v>1110000</v>
      </c>
      <c r="W1266" s="211">
        <f t="shared" si="2205"/>
        <v>0</v>
      </c>
      <c r="X1266" s="211">
        <f t="shared" si="2206"/>
        <v>0</v>
      </c>
      <c r="Y1266" s="211">
        <f t="shared" si="2215"/>
        <v>0</v>
      </c>
      <c r="Z1266" s="211">
        <f t="shared" si="2215"/>
        <v>0</v>
      </c>
      <c r="AA1266" s="211">
        <f t="shared" si="2215"/>
        <v>0</v>
      </c>
      <c r="AB1266" s="211">
        <f t="shared" si="2167"/>
        <v>1110000</v>
      </c>
      <c r="AC1266" s="211">
        <f t="shared" si="2162"/>
        <v>0</v>
      </c>
      <c r="AD1266" s="211">
        <f t="shared" si="2163"/>
        <v>0</v>
      </c>
    </row>
    <row r="1267" spans="1:30" s="202" customFormat="1" ht="26.4" hidden="1">
      <c r="A1267" s="212" t="s">
        <v>96</v>
      </c>
      <c r="B1267" s="200" t="s">
        <v>303</v>
      </c>
      <c r="C1267" s="200" t="s">
        <v>16</v>
      </c>
      <c r="D1267" s="200" t="s">
        <v>14</v>
      </c>
      <c r="E1267" s="200" t="s">
        <v>80</v>
      </c>
      <c r="F1267" s="200" t="s">
        <v>68</v>
      </c>
      <c r="G1267" s="200" t="s">
        <v>140</v>
      </c>
      <c r="H1267" s="200" t="s">
        <v>414</v>
      </c>
      <c r="I1267" s="210" t="s">
        <v>93</v>
      </c>
      <c r="J1267" s="211"/>
      <c r="K1267" s="211"/>
      <c r="L1267" s="211"/>
      <c r="M1267" s="211"/>
      <c r="N1267" s="211"/>
      <c r="O1267" s="211"/>
      <c r="P1267" s="211">
        <f t="shared" si="2120"/>
        <v>0</v>
      </c>
      <c r="Q1267" s="211">
        <f t="shared" si="2121"/>
        <v>0</v>
      </c>
      <c r="R1267" s="211">
        <f t="shared" si="2122"/>
        <v>0</v>
      </c>
      <c r="S1267" s="211">
        <v>1110000</v>
      </c>
      <c r="T1267" s="211"/>
      <c r="U1267" s="211"/>
      <c r="V1267" s="211">
        <f t="shared" si="2204"/>
        <v>1110000</v>
      </c>
      <c r="W1267" s="211">
        <f t="shared" si="2205"/>
        <v>0</v>
      </c>
      <c r="X1267" s="211">
        <f t="shared" si="2206"/>
        <v>0</v>
      </c>
      <c r="Y1267" s="211"/>
      <c r="Z1267" s="211"/>
      <c r="AA1267" s="211"/>
      <c r="AB1267" s="211">
        <f t="shared" si="2167"/>
        <v>1110000</v>
      </c>
      <c r="AC1267" s="211">
        <f t="shared" si="2162"/>
        <v>0</v>
      </c>
      <c r="AD1267" s="211">
        <f t="shared" si="2163"/>
        <v>0</v>
      </c>
    </row>
    <row r="1268" spans="1:30" s="202" customFormat="1" ht="15.6" hidden="1">
      <c r="A1268" s="242" t="s">
        <v>45</v>
      </c>
      <c r="B1268" s="243" t="s">
        <v>303</v>
      </c>
      <c r="C1268" s="243" t="s">
        <v>18</v>
      </c>
      <c r="D1268" s="243"/>
      <c r="E1268" s="243"/>
      <c r="F1268" s="243"/>
      <c r="G1268" s="243"/>
      <c r="H1268" s="243"/>
      <c r="I1268" s="244"/>
      <c r="J1268" s="201">
        <f>+J1269</f>
        <v>522350</v>
      </c>
      <c r="K1268" s="201">
        <f t="shared" ref="K1268:O1268" si="2218">+K1269</f>
        <v>537884</v>
      </c>
      <c r="L1268" s="201">
        <f t="shared" si="2218"/>
        <v>554039.36</v>
      </c>
      <c r="M1268" s="201">
        <f t="shared" si="2218"/>
        <v>0</v>
      </c>
      <c r="N1268" s="201">
        <f t="shared" si="2218"/>
        <v>0</v>
      </c>
      <c r="O1268" s="201">
        <f t="shared" si="2218"/>
        <v>0</v>
      </c>
      <c r="P1268" s="201">
        <f t="shared" si="2120"/>
        <v>522350</v>
      </c>
      <c r="Q1268" s="201">
        <f t="shared" si="2121"/>
        <v>537884</v>
      </c>
      <c r="R1268" s="201">
        <f t="shared" si="2122"/>
        <v>554039.36</v>
      </c>
      <c r="S1268" s="201">
        <f t="shared" ref="S1268:U1268" si="2219">+S1269</f>
        <v>0</v>
      </c>
      <c r="T1268" s="201">
        <f t="shared" si="2219"/>
        <v>0</v>
      </c>
      <c r="U1268" s="201">
        <f t="shared" si="2219"/>
        <v>0</v>
      </c>
      <c r="V1268" s="201">
        <f t="shared" si="2204"/>
        <v>522350</v>
      </c>
      <c r="W1268" s="201">
        <f t="shared" si="2205"/>
        <v>537884</v>
      </c>
      <c r="X1268" s="201">
        <f t="shared" si="2206"/>
        <v>554039.36</v>
      </c>
      <c r="Y1268" s="201">
        <f t="shared" ref="Y1268:AA1268" si="2220">+Y1269</f>
        <v>815170</v>
      </c>
      <c r="Z1268" s="201">
        <f t="shared" si="2220"/>
        <v>0</v>
      </c>
      <c r="AA1268" s="201">
        <f t="shared" si="2220"/>
        <v>0</v>
      </c>
      <c r="AB1268" s="201">
        <f t="shared" si="2167"/>
        <v>1337520</v>
      </c>
      <c r="AC1268" s="201">
        <f t="shared" si="2162"/>
        <v>537884</v>
      </c>
      <c r="AD1268" s="201">
        <f t="shared" si="2163"/>
        <v>554039.36</v>
      </c>
    </row>
    <row r="1269" spans="1:30" s="227" customFormat="1" hidden="1">
      <c r="A1269" s="247" t="s">
        <v>66</v>
      </c>
      <c r="B1269" s="204" t="s">
        <v>303</v>
      </c>
      <c r="C1269" s="204" t="s">
        <v>18</v>
      </c>
      <c r="D1269" s="204" t="s">
        <v>13</v>
      </c>
      <c r="E1269" s="204"/>
      <c r="F1269" s="204"/>
      <c r="G1269" s="204"/>
      <c r="H1269" s="204"/>
      <c r="I1269" s="215"/>
      <c r="J1269" s="207">
        <f t="shared" ref="J1269:O1269" si="2221">+J1285</f>
        <v>522350</v>
      </c>
      <c r="K1269" s="207">
        <f t="shared" si="2221"/>
        <v>537884</v>
      </c>
      <c r="L1269" s="207">
        <f t="shared" si="2221"/>
        <v>554039.36</v>
      </c>
      <c r="M1269" s="207">
        <f t="shared" si="2221"/>
        <v>0</v>
      </c>
      <c r="N1269" s="207">
        <f t="shared" si="2221"/>
        <v>0</v>
      </c>
      <c r="O1269" s="207">
        <f t="shared" si="2221"/>
        <v>0</v>
      </c>
      <c r="P1269" s="207">
        <f t="shared" si="2120"/>
        <v>522350</v>
      </c>
      <c r="Q1269" s="207">
        <f t="shared" si="2121"/>
        <v>537884</v>
      </c>
      <c r="R1269" s="207">
        <f t="shared" si="2122"/>
        <v>554039.36</v>
      </c>
      <c r="S1269" s="207">
        <f>+S1285</f>
        <v>0</v>
      </c>
      <c r="T1269" s="207">
        <f>+T1285</f>
        <v>0</v>
      </c>
      <c r="U1269" s="207">
        <f>+U1285</f>
        <v>0</v>
      </c>
      <c r="V1269" s="207">
        <f t="shared" si="2204"/>
        <v>522350</v>
      </c>
      <c r="W1269" s="207">
        <f t="shared" si="2205"/>
        <v>537884</v>
      </c>
      <c r="X1269" s="207">
        <f t="shared" si="2206"/>
        <v>554039.36</v>
      </c>
      <c r="Y1269" s="207">
        <f>+Y1285+Y1270</f>
        <v>815170</v>
      </c>
      <c r="Z1269" s="207">
        <f>+Z1285+Z1270</f>
        <v>0</v>
      </c>
      <c r="AA1269" s="207">
        <f>+AA1285+AA1270</f>
        <v>0</v>
      </c>
      <c r="AB1269" s="207">
        <f t="shared" si="2167"/>
        <v>1337520</v>
      </c>
      <c r="AC1269" s="207">
        <f t="shared" si="2162"/>
        <v>537884</v>
      </c>
      <c r="AD1269" s="207">
        <f t="shared" si="2163"/>
        <v>554039.36</v>
      </c>
    </row>
    <row r="1270" spans="1:30" s="202" customFormat="1" ht="32.25" hidden="1" customHeight="1">
      <c r="A1270" s="347" t="s">
        <v>367</v>
      </c>
      <c r="B1270" s="200" t="s">
        <v>303</v>
      </c>
      <c r="C1270" s="200" t="s">
        <v>18</v>
      </c>
      <c r="D1270" s="200" t="s">
        <v>13</v>
      </c>
      <c r="E1270" s="200" t="s">
        <v>365</v>
      </c>
      <c r="F1270" s="200" t="s">
        <v>68</v>
      </c>
      <c r="G1270" s="200" t="s">
        <v>140</v>
      </c>
      <c r="H1270" s="200" t="s">
        <v>141</v>
      </c>
      <c r="I1270" s="210"/>
      <c r="J1270" s="346"/>
      <c r="K1270" s="346"/>
      <c r="L1270" s="346"/>
      <c r="M1270" s="346"/>
      <c r="N1270" s="346"/>
      <c r="O1270" s="346"/>
      <c r="P1270" s="346"/>
      <c r="Q1270" s="346"/>
      <c r="R1270" s="346"/>
      <c r="S1270" s="346"/>
      <c r="T1270" s="346"/>
      <c r="U1270" s="346"/>
      <c r="V1270" s="346"/>
      <c r="W1270" s="346"/>
      <c r="X1270" s="346"/>
      <c r="Y1270" s="346">
        <f>Y1271+Y1278</f>
        <v>815170</v>
      </c>
      <c r="Z1270" s="346">
        <f t="shared" ref="Z1270:AA1270" si="2222">Z1271+Z1278</f>
        <v>0</v>
      </c>
      <c r="AA1270" s="346">
        <f t="shared" si="2222"/>
        <v>0</v>
      </c>
      <c r="AB1270" s="346">
        <f t="shared" si="2167"/>
        <v>815170</v>
      </c>
      <c r="AC1270" s="346">
        <f t="shared" si="2162"/>
        <v>0</v>
      </c>
      <c r="AD1270" s="346">
        <f t="shared" si="2163"/>
        <v>0</v>
      </c>
    </row>
    <row r="1271" spans="1:30" s="202" customFormat="1" ht="26.4" hidden="1">
      <c r="A1271" s="347" t="s">
        <v>368</v>
      </c>
      <c r="B1271" s="200" t="s">
        <v>303</v>
      </c>
      <c r="C1271" s="200" t="s">
        <v>18</v>
      </c>
      <c r="D1271" s="200" t="s">
        <v>13</v>
      </c>
      <c r="E1271" s="200" t="s">
        <v>365</v>
      </c>
      <c r="F1271" s="200" t="s">
        <v>68</v>
      </c>
      <c r="G1271" s="200" t="s">
        <v>140</v>
      </c>
      <c r="H1271" s="200" t="s">
        <v>366</v>
      </c>
      <c r="I1271" s="210"/>
      <c r="J1271" s="211"/>
      <c r="K1271" s="211"/>
      <c r="L1271" s="211"/>
      <c r="M1271" s="211">
        <f t="shared" ref="M1271:O1271" si="2223">M1293</f>
        <v>0</v>
      </c>
      <c r="N1271" s="211">
        <f t="shared" si="2223"/>
        <v>0</v>
      </c>
      <c r="O1271" s="211">
        <f t="shared" si="2223"/>
        <v>0</v>
      </c>
      <c r="P1271" s="211">
        <f t="shared" ref="P1271" si="2224">J1271+M1271</f>
        <v>0</v>
      </c>
      <c r="Q1271" s="211">
        <f t="shared" ref="Q1271" si="2225">K1271+N1271</f>
        <v>0</v>
      </c>
      <c r="R1271" s="211">
        <f t="shared" ref="R1271" si="2226">L1271+O1271</f>
        <v>0</v>
      </c>
      <c r="S1271" s="211">
        <f t="shared" ref="S1271:U1271" si="2227">S1293</f>
        <v>0</v>
      </c>
      <c r="T1271" s="211">
        <f t="shared" si="2227"/>
        <v>0</v>
      </c>
      <c r="U1271" s="211">
        <f t="shared" si="2227"/>
        <v>0</v>
      </c>
      <c r="V1271" s="211">
        <f>P1271+S1271</f>
        <v>0</v>
      </c>
      <c r="W1271" s="211">
        <f>Q1271+T1271</f>
        <v>0</v>
      </c>
      <c r="X1271" s="211">
        <f>R1271+U1271</f>
        <v>0</v>
      </c>
      <c r="Y1271" s="211">
        <f>Y1272+Y1275</f>
        <v>97174</v>
      </c>
      <c r="Z1271" s="211">
        <f t="shared" ref="Z1271:AA1271" si="2228">Z1272+Z1275</f>
        <v>0</v>
      </c>
      <c r="AA1271" s="211">
        <f t="shared" si="2228"/>
        <v>0</v>
      </c>
      <c r="AB1271" s="211">
        <f t="shared" si="2167"/>
        <v>97174</v>
      </c>
      <c r="AC1271" s="211">
        <f t="shared" si="2162"/>
        <v>0</v>
      </c>
      <c r="AD1271" s="211">
        <f t="shared" si="2163"/>
        <v>0</v>
      </c>
    </row>
    <row r="1272" spans="1:30" s="202" customFormat="1" ht="26.4" hidden="1">
      <c r="A1272" s="345" t="s">
        <v>464</v>
      </c>
      <c r="B1272" s="200" t="s">
        <v>303</v>
      </c>
      <c r="C1272" s="200" t="s">
        <v>18</v>
      </c>
      <c r="D1272" s="200" t="s">
        <v>13</v>
      </c>
      <c r="E1272" s="200" t="s">
        <v>365</v>
      </c>
      <c r="F1272" s="200" t="s">
        <v>68</v>
      </c>
      <c r="G1272" s="200" t="s">
        <v>140</v>
      </c>
      <c r="H1272" s="200" t="s">
        <v>486</v>
      </c>
      <c r="I1272" s="210"/>
      <c r="J1272" s="211"/>
      <c r="K1272" s="211"/>
      <c r="L1272" s="211"/>
      <c r="M1272" s="211"/>
      <c r="N1272" s="211"/>
      <c r="O1272" s="211"/>
      <c r="P1272" s="211"/>
      <c r="Q1272" s="211"/>
      <c r="R1272" s="211"/>
      <c r="S1272" s="211"/>
      <c r="T1272" s="211"/>
      <c r="U1272" s="211"/>
      <c r="V1272" s="211"/>
      <c r="W1272" s="211"/>
      <c r="X1272" s="211"/>
      <c r="Y1272" s="211">
        <f>Y1273</f>
        <v>79762</v>
      </c>
      <c r="Z1272" s="211">
        <f t="shared" ref="Z1272:AA1273" si="2229">Z1273</f>
        <v>0</v>
      </c>
      <c r="AA1272" s="211">
        <f t="shared" si="2229"/>
        <v>0</v>
      </c>
      <c r="AB1272" s="211">
        <f t="shared" ref="AB1272:AB1277" si="2230">V1272+Y1272</f>
        <v>79762</v>
      </c>
      <c r="AC1272" s="211">
        <f t="shared" ref="AC1272:AC1277" si="2231">W1272+Z1272</f>
        <v>0</v>
      </c>
      <c r="AD1272" s="211">
        <f t="shared" ref="AD1272:AD1277" si="2232">X1272+AA1272</f>
        <v>0</v>
      </c>
    </row>
    <row r="1273" spans="1:30" s="202" customFormat="1" ht="26.4" hidden="1">
      <c r="A1273" s="213" t="s">
        <v>222</v>
      </c>
      <c r="B1273" s="200" t="s">
        <v>303</v>
      </c>
      <c r="C1273" s="200" t="s">
        <v>18</v>
      </c>
      <c r="D1273" s="200" t="s">
        <v>13</v>
      </c>
      <c r="E1273" s="200" t="s">
        <v>365</v>
      </c>
      <c r="F1273" s="200" t="s">
        <v>68</v>
      </c>
      <c r="G1273" s="200" t="s">
        <v>140</v>
      </c>
      <c r="H1273" s="200" t="s">
        <v>486</v>
      </c>
      <c r="I1273" s="210" t="s">
        <v>92</v>
      </c>
      <c r="J1273" s="211"/>
      <c r="K1273" s="211"/>
      <c r="L1273" s="211"/>
      <c r="M1273" s="211"/>
      <c r="N1273" s="211"/>
      <c r="O1273" s="211"/>
      <c r="P1273" s="211"/>
      <c r="Q1273" s="211"/>
      <c r="R1273" s="211"/>
      <c r="S1273" s="211"/>
      <c r="T1273" s="211"/>
      <c r="U1273" s="211"/>
      <c r="V1273" s="211"/>
      <c r="W1273" s="211"/>
      <c r="X1273" s="211"/>
      <c r="Y1273" s="211">
        <f>Y1274</f>
        <v>79762</v>
      </c>
      <c r="Z1273" s="211">
        <f t="shared" si="2229"/>
        <v>0</v>
      </c>
      <c r="AA1273" s="211">
        <f t="shared" si="2229"/>
        <v>0</v>
      </c>
      <c r="AB1273" s="211">
        <f t="shared" si="2230"/>
        <v>79762</v>
      </c>
      <c r="AC1273" s="211">
        <f t="shared" si="2231"/>
        <v>0</v>
      </c>
      <c r="AD1273" s="211">
        <f t="shared" si="2232"/>
        <v>0</v>
      </c>
    </row>
    <row r="1274" spans="1:30" s="202" customFormat="1" ht="26.4" hidden="1">
      <c r="A1274" s="212" t="s">
        <v>96</v>
      </c>
      <c r="B1274" s="200" t="s">
        <v>303</v>
      </c>
      <c r="C1274" s="200" t="s">
        <v>18</v>
      </c>
      <c r="D1274" s="200" t="s">
        <v>13</v>
      </c>
      <c r="E1274" s="200" t="s">
        <v>365</v>
      </c>
      <c r="F1274" s="200" t="s">
        <v>68</v>
      </c>
      <c r="G1274" s="200" t="s">
        <v>140</v>
      </c>
      <c r="H1274" s="200" t="s">
        <v>486</v>
      </c>
      <c r="I1274" s="210" t="s">
        <v>93</v>
      </c>
      <c r="J1274" s="211"/>
      <c r="K1274" s="211"/>
      <c r="L1274" s="211"/>
      <c r="M1274" s="211"/>
      <c r="N1274" s="211"/>
      <c r="O1274" s="211"/>
      <c r="P1274" s="211"/>
      <c r="Q1274" s="211"/>
      <c r="R1274" s="211"/>
      <c r="S1274" s="211"/>
      <c r="T1274" s="211"/>
      <c r="U1274" s="211"/>
      <c r="V1274" s="211"/>
      <c r="W1274" s="211"/>
      <c r="X1274" s="211"/>
      <c r="Y1274" s="333">
        <f>39881+39881</f>
        <v>79762</v>
      </c>
      <c r="Z1274" s="211"/>
      <c r="AA1274" s="211"/>
      <c r="AB1274" s="211">
        <f t="shared" si="2230"/>
        <v>79762</v>
      </c>
      <c r="AC1274" s="211">
        <f t="shared" si="2231"/>
        <v>0</v>
      </c>
      <c r="AD1274" s="211">
        <f t="shared" si="2232"/>
        <v>0</v>
      </c>
    </row>
    <row r="1275" spans="1:30" s="202" customFormat="1" hidden="1">
      <c r="A1275" s="345" t="s">
        <v>472</v>
      </c>
      <c r="B1275" s="200" t="s">
        <v>303</v>
      </c>
      <c r="C1275" s="200" t="s">
        <v>18</v>
      </c>
      <c r="D1275" s="200" t="s">
        <v>13</v>
      </c>
      <c r="E1275" s="200" t="s">
        <v>365</v>
      </c>
      <c r="F1275" s="200" t="s">
        <v>68</v>
      </c>
      <c r="G1275" s="200" t="s">
        <v>140</v>
      </c>
      <c r="H1275" s="200" t="s">
        <v>500</v>
      </c>
      <c r="I1275" s="210"/>
      <c r="J1275" s="211"/>
      <c r="K1275" s="211"/>
      <c r="L1275" s="211"/>
      <c r="M1275" s="211"/>
      <c r="N1275" s="211"/>
      <c r="O1275" s="211"/>
      <c r="P1275" s="211"/>
      <c r="Q1275" s="211"/>
      <c r="R1275" s="211"/>
      <c r="S1275" s="211"/>
      <c r="T1275" s="211"/>
      <c r="U1275" s="211"/>
      <c r="V1275" s="211"/>
      <c r="W1275" s="211"/>
      <c r="X1275" s="211"/>
      <c r="Y1275" s="211">
        <f>Y1276</f>
        <v>17412</v>
      </c>
      <c r="Z1275" s="211">
        <f t="shared" ref="Z1275:AA1276" si="2233">Z1276</f>
        <v>0</v>
      </c>
      <c r="AA1275" s="211">
        <f t="shared" si="2233"/>
        <v>0</v>
      </c>
      <c r="AB1275" s="211">
        <f t="shared" si="2230"/>
        <v>17412</v>
      </c>
      <c r="AC1275" s="211">
        <f t="shared" si="2231"/>
        <v>0</v>
      </c>
      <c r="AD1275" s="211">
        <f t="shared" si="2232"/>
        <v>0</v>
      </c>
    </row>
    <row r="1276" spans="1:30" s="202" customFormat="1" ht="26.4" hidden="1">
      <c r="A1276" s="213" t="s">
        <v>222</v>
      </c>
      <c r="B1276" s="200" t="s">
        <v>303</v>
      </c>
      <c r="C1276" s="200" t="s">
        <v>18</v>
      </c>
      <c r="D1276" s="200" t="s">
        <v>13</v>
      </c>
      <c r="E1276" s="200" t="s">
        <v>365</v>
      </c>
      <c r="F1276" s="200" t="s">
        <v>68</v>
      </c>
      <c r="G1276" s="200" t="s">
        <v>140</v>
      </c>
      <c r="H1276" s="200" t="s">
        <v>500</v>
      </c>
      <c r="I1276" s="210" t="s">
        <v>92</v>
      </c>
      <c r="J1276" s="211"/>
      <c r="K1276" s="211"/>
      <c r="L1276" s="211"/>
      <c r="M1276" s="211"/>
      <c r="N1276" s="211"/>
      <c r="O1276" s="211"/>
      <c r="P1276" s="211"/>
      <c r="Q1276" s="211"/>
      <c r="R1276" s="211"/>
      <c r="S1276" s="211"/>
      <c r="T1276" s="211"/>
      <c r="U1276" s="211"/>
      <c r="V1276" s="211"/>
      <c r="W1276" s="211"/>
      <c r="X1276" s="211"/>
      <c r="Y1276" s="211">
        <f>Y1277</f>
        <v>17412</v>
      </c>
      <c r="Z1276" s="211">
        <f t="shared" si="2233"/>
        <v>0</v>
      </c>
      <c r="AA1276" s="211">
        <f t="shared" si="2233"/>
        <v>0</v>
      </c>
      <c r="AB1276" s="211">
        <f t="shared" si="2230"/>
        <v>17412</v>
      </c>
      <c r="AC1276" s="211">
        <f t="shared" si="2231"/>
        <v>0</v>
      </c>
      <c r="AD1276" s="211">
        <f t="shared" si="2232"/>
        <v>0</v>
      </c>
    </row>
    <row r="1277" spans="1:30" s="202" customFormat="1" ht="26.4" hidden="1">
      <c r="A1277" s="212" t="s">
        <v>96</v>
      </c>
      <c r="B1277" s="200" t="s">
        <v>303</v>
      </c>
      <c r="C1277" s="200" t="s">
        <v>18</v>
      </c>
      <c r="D1277" s="200" t="s">
        <v>13</v>
      </c>
      <c r="E1277" s="200" t="s">
        <v>365</v>
      </c>
      <c r="F1277" s="200" t="s">
        <v>68</v>
      </c>
      <c r="G1277" s="200" t="s">
        <v>140</v>
      </c>
      <c r="H1277" s="200" t="s">
        <v>500</v>
      </c>
      <c r="I1277" s="210" t="s">
        <v>93</v>
      </c>
      <c r="J1277" s="211"/>
      <c r="K1277" s="211"/>
      <c r="L1277" s="211"/>
      <c r="M1277" s="211"/>
      <c r="N1277" s="211"/>
      <c r="O1277" s="211"/>
      <c r="P1277" s="211"/>
      <c r="Q1277" s="211"/>
      <c r="R1277" s="211"/>
      <c r="S1277" s="211"/>
      <c r="T1277" s="211"/>
      <c r="U1277" s="211"/>
      <c r="V1277" s="211"/>
      <c r="W1277" s="211"/>
      <c r="X1277" s="211"/>
      <c r="Y1277" s="333">
        <v>17412</v>
      </c>
      <c r="Z1277" s="211"/>
      <c r="AA1277" s="211"/>
      <c r="AB1277" s="211">
        <f t="shared" si="2230"/>
        <v>17412</v>
      </c>
      <c r="AC1277" s="211">
        <f t="shared" si="2231"/>
        <v>0</v>
      </c>
      <c r="AD1277" s="211">
        <f t="shared" si="2232"/>
        <v>0</v>
      </c>
    </row>
    <row r="1278" spans="1:30" s="202" customFormat="1" ht="26.4" hidden="1">
      <c r="A1278" s="345" t="s">
        <v>448</v>
      </c>
      <c r="B1278" s="200" t="s">
        <v>303</v>
      </c>
      <c r="C1278" s="200" t="s">
        <v>18</v>
      </c>
      <c r="D1278" s="200" t="s">
        <v>13</v>
      </c>
      <c r="E1278" s="200" t="s">
        <v>365</v>
      </c>
      <c r="F1278" s="200" t="s">
        <v>68</v>
      </c>
      <c r="G1278" s="200" t="s">
        <v>140</v>
      </c>
      <c r="H1278" s="200" t="s">
        <v>445</v>
      </c>
      <c r="I1278" s="210"/>
      <c r="J1278" s="346"/>
      <c r="K1278" s="346"/>
      <c r="L1278" s="346"/>
      <c r="M1278" s="346"/>
      <c r="N1278" s="346"/>
      <c r="O1278" s="346"/>
      <c r="P1278" s="346"/>
      <c r="Q1278" s="346"/>
      <c r="R1278" s="346"/>
      <c r="S1278" s="346"/>
      <c r="T1278" s="346"/>
      <c r="U1278" s="346"/>
      <c r="V1278" s="346"/>
      <c r="W1278" s="346"/>
      <c r="X1278" s="346"/>
      <c r="Y1278" s="346">
        <f>Y1279</f>
        <v>717996</v>
      </c>
      <c r="Z1278" s="346">
        <f t="shared" ref="Z1278" si="2234">Z1279</f>
        <v>0</v>
      </c>
      <c r="AA1278" s="346">
        <f t="shared" ref="AA1278" si="2235">AA1279</f>
        <v>0</v>
      </c>
      <c r="AB1278" s="346">
        <f t="shared" si="2167"/>
        <v>717996</v>
      </c>
      <c r="AC1278" s="346">
        <f t="shared" si="2162"/>
        <v>0</v>
      </c>
      <c r="AD1278" s="346">
        <f t="shared" si="2163"/>
        <v>0</v>
      </c>
    </row>
    <row r="1279" spans="1:30" s="202" customFormat="1" ht="26.4" hidden="1">
      <c r="A1279" s="345" t="s">
        <v>464</v>
      </c>
      <c r="B1279" s="200" t="s">
        <v>303</v>
      </c>
      <c r="C1279" s="200" t="s">
        <v>18</v>
      </c>
      <c r="D1279" s="200" t="s">
        <v>13</v>
      </c>
      <c r="E1279" s="200" t="s">
        <v>365</v>
      </c>
      <c r="F1279" s="200" t="s">
        <v>68</v>
      </c>
      <c r="G1279" s="200" t="s">
        <v>140</v>
      </c>
      <c r="H1279" s="200" t="s">
        <v>455</v>
      </c>
      <c r="I1279" s="210"/>
      <c r="J1279" s="346"/>
      <c r="K1279" s="346"/>
      <c r="L1279" s="346"/>
      <c r="M1279" s="346"/>
      <c r="N1279" s="346"/>
      <c r="O1279" s="346"/>
      <c r="P1279" s="346"/>
      <c r="Q1279" s="346"/>
      <c r="R1279" s="346"/>
      <c r="S1279" s="346"/>
      <c r="T1279" s="346"/>
      <c r="U1279" s="346"/>
      <c r="V1279" s="346"/>
      <c r="W1279" s="346"/>
      <c r="X1279" s="346"/>
      <c r="Y1279" s="346">
        <f>Y1280</f>
        <v>717996</v>
      </c>
      <c r="Z1279" s="346">
        <f t="shared" ref="Z1279:Z1280" si="2236">Z1280</f>
        <v>0</v>
      </c>
      <c r="AA1279" s="346">
        <f t="shared" ref="AA1279:AA1280" si="2237">AA1280</f>
        <v>0</v>
      </c>
      <c r="AB1279" s="346">
        <f t="shared" si="2167"/>
        <v>717996</v>
      </c>
      <c r="AC1279" s="346">
        <f t="shared" si="2162"/>
        <v>0</v>
      </c>
      <c r="AD1279" s="346">
        <f t="shared" si="2163"/>
        <v>0</v>
      </c>
    </row>
    <row r="1280" spans="1:30" s="202" customFormat="1" ht="26.4" hidden="1">
      <c r="A1280" s="213" t="s">
        <v>222</v>
      </c>
      <c r="B1280" s="200" t="s">
        <v>303</v>
      </c>
      <c r="C1280" s="200" t="s">
        <v>18</v>
      </c>
      <c r="D1280" s="200" t="s">
        <v>13</v>
      </c>
      <c r="E1280" s="200" t="s">
        <v>365</v>
      </c>
      <c r="F1280" s="200" t="s">
        <v>68</v>
      </c>
      <c r="G1280" s="200" t="s">
        <v>140</v>
      </c>
      <c r="H1280" s="200" t="s">
        <v>455</v>
      </c>
      <c r="I1280" s="210" t="s">
        <v>92</v>
      </c>
      <c r="J1280" s="346"/>
      <c r="K1280" s="346"/>
      <c r="L1280" s="346"/>
      <c r="M1280" s="346"/>
      <c r="N1280" s="346"/>
      <c r="O1280" s="346"/>
      <c r="P1280" s="346"/>
      <c r="Q1280" s="346"/>
      <c r="R1280" s="346"/>
      <c r="S1280" s="346"/>
      <c r="T1280" s="346"/>
      <c r="U1280" s="346"/>
      <c r="V1280" s="346"/>
      <c r="W1280" s="346"/>
      <c r="X1280" s="346"/>
      <c r="Y1280" s="346">
        <f>Y1281</f>
        <v>717996</v>
      </c>
      <c r="Z1280" s="346">
        <f t="shared" si="2236"/>
        <v>0</v>
      </c>
      <c r="AA1280" s="346">
        <f t="shared" si="2237"/>
        <v>0</v>
      </c>
      <c r="AB1280" s="346">
        <f t="shared" si="2167"/>
        <v>717996</v>
      </c>
      <c r="AC1280" s="346">
        <f t="shared" si="2162"/>
        <v>0</v>
      </c>
      <c r="AD1280" s="346">
        <f t="shared" si="2163"/>
        <v>0</v>
      </c>
    </row>
    <row r="1281" spans="1:30" s="202" customFormat="1" ht="26.4" hidden="1">
      <c r="A1281" s="212" t="s">
        <v>96</v>
      </c>
      <c r="B1281" s="200" t="s">
        <v>303</v>
      </c>
      <c r="C1281" s="200" t="s">
        <v>18</v>
      </c>
      <c r="D1281" s="200" t="s">
        <v>13</v>
      </c>
      <c r="E1281" s="200" t="s">
        <v>365</v>
      </c>
      <c r="F1281" s="200" t="s">
        <v>68</v>
      </c>
      <c r="G1281" s="200" t="s">
        <v>140</v>
      </c>
      <c r="H1281" s="200" t="s">
        <v>455</v>
      </c>
      <c r="I1281" s="210" t="s">
        <v>93</v>
      </c>
      <c r="J1281" s="346"/>
      <c r="K1281" s="346"/>
      <c r="L1281" s="346"/>
      <c r="M1281" s="346"/>
      <c r="N1281" s="346"/>
      <c r="O1281" s="346"/>
      <c r="P1281" s="346"/>
      <c r="Q1281" s="346"/>
      <c r="R1281" s="346"/>
      <c r="S1281" s="346"/>
      <c r="T1281" s="346"/>
      <c r="U1281" s="346"/>
      <c r="V1281" s="346"/>
      <c r="W1281" s="346"/>
      <c r="X1281" s="346"/>
      <c r="Y1281" s="346">
        <v>717996</v>
      </c>
      <c r="Z1281" s="346"/>
      <c r="AA1281" s="346"/>
      <c r="AB1281" s="346">
        <f t="shared" si="2167"/>
        <v>717996</v>
      </c>
      <c r="AC1281" s="346">
        <f t="shared" si="2162"/>
        <v>0</v>
      </c>
      <c r="AD1281" s="346">
        <f t="shared" si="2163"/>
        <v>0</v>
      </c>
    </row>
    <row r="1282" spans="1:30" s="202" customFormat="1" ht="16.5" hidden="1" customHeight="1">
      <c r="A1282" s="345" t="s">
        <v>472</v>
      </c>
      <c r="B1282" s="200" t="s">
        <v>303</v>
      </c>
      <c r="C1282" s="200" t="s">
        <v>18</v>
      </c>
      <c r="D1282" s="200" t="s">
        <v>13</v>
      </c>
      <c r="E1282" s="200" t="s">
        <v>365</v>
      </c>
      <c r="F1282" s="200" t="s">
        <v>68</v>
      </c>
      <c r="G1282" s="200" t="s">
        <v>140</v>
      </c>
      <c r="H1282" s="200" t="s">
        <v>501</v>
      </c>
      <c r="I1282" s="210"/>
      <c r="J1282" s="346"/>
      <c r="K1282" s="346"/>
      <c r="L1282" s="346"/>
      <c r="M1282" s="346"/>
      <c r="N1282" s="346"/>
      <c r="O1282" s="346"/>
      <c r="P1282" s="346"/>
      <c r="Q1282" s="346"/>
      <c r="R1282" s="346"/>
      <c r="S1282" s="346"/>
      <c r="T1282" s="346"/>
      <c r="U1282" s="346"/>
      <c r="V1282" s="346"/>
      <c r="W1282" s="346"/>
      <c r="X1282" s="346"/>
      <c r="Y1282" s="346">
        <f>Y1283</f>
        <v>313481</v>
      </c>
      <c r="Z1282" s="346">
        <f t="shared" ref="Z1282:Z1283" si="2238">Z1283</f>
        <v>0</v>
      </c>
      <c r="AA1282" s="346">
        <f t="shared" ref="AA1282:AA1283" si="2239">AA1283</f>
        <v>0</v>
      </c>
      <c r="AB1282" s="346">
        <f t="shared" si="2167"/>
        <v>313481</v>
      </c>
      <c r="AC1282" s="346">
        <f t="shared" si="2162"/>
        <v>0</v>
      </c>
      <c r="AD1282" s="346">
        <f t="shared" si="2163"/>
        <v>0</v>
      </c>
    </row>
    <row r="1283" spans="1:30" s="202" customFormat="1" ht="26.4" hidden="1">
      <c r="A1283" s="213" t="s">
        <v>222</v>
      </c>
      <c r="B1283" s="200" t="s">
        <v>303</v>
      </c>
      <c r="C1283" s="200" t="s">
        <v>18</v>
      </c>
      <c r="D1283" s="200" t="s">
        <v>13</v>
      </c>
      <c r="E1283" s="200" t="s">
        <v>365</v>
      </c>
      <c r="F1283" s="200" t="s">
        <v>68</v>
      </c>
      <c r="G1283" s="200" t="s">
        <v>140</v>
      </c>
      <c r="H1283" s="200" t="s">
        <v>501</v>
      </c>
      <c r="I1283" s="210" t="s">
        <v>92</v>
      </c>
      <c r="J1283" s="346"/>
      <c r="K1283" s="346"/>
      <c r="L1283" s="346"/>
      <c r="M1283" s="346"/>
      <c r="N1283" s="346"/>
      <c r="O1283" s="346"/>
      <c r="P1283" s="346"/>
      <c r="Q1283" s="346"/>
      <c r="R1283" s="346"/>
      <c r="S1283" s="346"/>
      <c r="T1283" s="346"/>
      <c r="U1283" s="346"/>
      <c r="V1283" s="346"/>
      <c r="W1283" s="346"/>
      <c r="X1283" s="346"/>
      <c r="Y1283" s="346">
        <f>Y1284</f>
        <v>313481</v>
      </c>
      <c r="Z1283" s="346">
        <f t="shared" si="2238"/>
        <v>0</v>
      </c>
      <c r="AA1283" s="346">
        <f t="shared" si="2239"/>
        <v>0</v>
      </c>
      <c r="AB1283" s="346">
        <f t="shared" si="2167"/>
        <v>313481</v>
      </c>
      <c r="AC1283" s="346">
        <f t="shared" si="2162"/>
        <v>0</v>
      </c>
      <c r="AD1283" s="346">
        <f t="shared" si="2163"/>
        <v>0</v>
      </c>
    </row>
    <row r="1284" spans="1:30" s="202" customFormat="1" ht="26.4" hidden="1">
      <c r="A1284" s="212" t="s">
        <v>96</v>
      </c>
      <c r="B1284" s="200" t="s">
        <v>303</v>
      </c>
      <c r="C1284" s="200" t="s">
        <v>18</v>
      </c>
      <c r="D1284" s="200" t="s">
        <v>13</v>
      </c>
      <c r="E1284" s="200" t="s">
        <v>365</v>
      </c>
      <c r="F1284" s="200" t="s">
        <v>68</v>
      </c>
      <c r="G1284" s="200" t="s">
        <v>140</v>
      </c>
      <c r="H1284" s="200" t="s">
        <v>501</v>
      </c>
      <c r="I1284" s="210" t="s">
        <v>93</v>
      </c>
      <c r="J1284" s="346"/>
      <c r="K1284" s="346"/>
      <c r="L1284" s="346"/>
      <c r="M1284" s="346"/>
      <c r="N1284" s="346"/>
      <c r="O1284" s="346"/>
      <c r="P1284" s="346"/>
      <c r="Q1284" s="346"/>
      <c r="R1284" s="346"/>
      <c r="S1284" s="346"/>
      <c r="T1284" s="346"/>
      <c r="U1284" s="346"/>
      <c r="V1284" s="346"/>
      <c r="W1284" s="346"/>
      <c r="X1284" s="346"/>
      <c r="Y1284" s="346">
        <v>313481</v>
      </c>
      <c r="Z1284" s="346"/>
      <c r="AA1284" s="346"/>
      <c r="AB1284" s="346">
        <f t="shared" si="2167"/>
        <v>313481</v>
      </c>
      <c r="AC1284" s="346">
        <f t="shared" si="2162"/>
        <v>0</v>
      </c>
      <c r="AD1284" s="346">
        <f t="shared" si="2163"/>
        <v>0</v>
      </c>
    </row>
    <row r="1285" spans="1:30" s="202" customFormat="1" hidden="1">
      <c r="A1285" s="208" t="s">
        <v>81</v>
      </c>
      <c r="B1285" s="200" t="s">
        <v>303</v>
      </c>
      <c r="C1285" s="200" t="s">
        <v>18</v>
      </c>
      <c r="D1285" s="200" t="s">
        <v>13</v>
      </c>
      <c r="E1285" s="200" t="s">
        <v>80</v>
      </c>
      <c r="F1285" s="200" t="s">
        <v>68</v>
      </c>
      <c r="G1285" s="200" t="s">
        <v>140</v>
      </c>
      <c r="H1285" s="200" t="s">
        <v>141</v>
      </c>
      <c r="I1285" s="210"/>
      <c r="J1285" s="211">
        <f t="shared" ref="J1285:O1285" si="2240">J1286+J1289</f>
        <v>522350</v>
      </c>
      <c r="K1285" s="211">
        <f t="shared" si="2240"/>
        <v>537884</v>
      </c>
      <c r="L1285" s="211">
        <f t="shared" si="2240"/>
        <v>554039.36</v>
      </c>
      <c r="M1285" s="211">
        <f t="shared" si="2240"/>
        <v>0</v>
      </c>
      <c r="N1285" s="211">
        <f t="shared" si="2240"/>
        <v>0</v>
      </c>
      <c r="O1285" s="211">
        <f t="shared" si="2240"/>
        <v>0</v>
      </c>
      <c r="P1285" s="211">
        <f>J1285+M1285</f>
        <v>522350</v>
      </c>
      <c r="Q1285" s="211">
        <f>K1285+N1285</f>
        <v>537884</v>
      </c>
      <c r="R1285" s="211">
        <f>L1285+O1285</f>
        <v>554039.36</v>
      </c>
      <c r="S1285" s="211">
        <f>S1286+S1289</f>
        <v>0</v>
      </c>
      <c r="T1285" s="211">
        <f>T1286+T1289</f>
        <v>0</v>
      </c>
      <c r="U1285" s="211">
        <f>U1286+U1289</f>
        <v>0</v>
      </c>
      <c r="V1285" s="211">
        <f t="shared" ref="V1285:V1332" si="2241">P1285+S1285</f>
        <v>522350</v>
      </c>
      <c r="W1285" s="211">
        <f t="shared" ref="W1285:W1332" si="2242">Q1285+T1285</f>
        <v>537884</v>
      </c>
      <c r="X1285" s="211">
        <f t="shared" ref="X1285:X1332" si="2243">R1285+U1285</f>
        <v>554039.36</v>
      </c>
      <c r="Y1285" s="211">
        <f>Y1286+Y1289</f>
        <v>0</v>
      </c>
      <c r="Z1285" s="211">
        <f>Z1286+Z1289</f>
        <v>0</v>
      </c>
      <c r="AA1285" s="211">
        <f>AA1286+AA1289</f>
        <v>0</v>
      </c>
      <c r="AB1285" s="211">
        <f>V1285+Y1285</f>
        <v>522350</v>
      </c>
      <c r="AC1285" s="211">
        <f>W1285+Z1285</f>
        <v>537884</v>
      </c>
      <c r="AD1285" s="211">
        <f>X1285+AA1285</f>
        <v>554039.36</v>
      </c>
    </row>
    <row r="1286" spans="1:30" s="202" customFormat="1" ht="13.8" hidden="1">
      <c r="A1286" s="248" t="s">
        <v>276</v>
      </c>
      <c r="B1286" s="200" t="s">
        <v>303</v>
      </c>
      <c r="C1286" s="200" t="s">
        <v>18</v>
      </c>
      <c r="D1286" s="200" t="s">
        <v>13</v>
      </c>
      <c r="E1286" s="200" t="s">
        <v>80</v>
      </c>
      <c r="F1286" s="200" t="s">
        <v>68</v>
      </c>
      <c r="G1286" s="200" t="s">
        <v>140</v>
      </c>
      <c r="H1286" s="200" t="s">
        <v>275</v>
      </c>
      <c r="I1286" s="210"/>
      <c r="J1286" s="211">
        <f>J1287</f>
        <v>12000</v>
      </c>
      <c r="K1286" s="211">
        <f t="shared" ref="K1286:O1287" si="2244">K1287</f>
        <v>12000</v>
      </c>
      <c r="L1286" s="211">
        <f t="shared" si="2244"/>
        <v>12000</v>
      </c>
      <c r="M1286" s="211">
        <f t="shared" si="2244"/>
        <v>0</v>
      </c>
      <c r="N1286" s="211">
        <f t="shared" si="2244"/>
        <v>0</v>
      </c>
      <c r="O1286" s="211">
        <f t="shared" si="2244"/>
        <v>0</v>
      </c>
      <c r="P1286" s="211">
        <f t="shared" si="2120"/>
        <v>12000</v>
      </c>
      <c r="Q1286" s="211">
        <f t="shared" si="2121"/>
        <v>12000</v>
      </c>
      <c r="R1286" s="211">
        <f t="shared" si="2122"/>
        <v>12000</v>
      </c>
      <c r="S1286" s="211">
        <f t="shared" ref="S1286:U1287" si="2245">S1287</f>
        <v>0</v>
      </c>
      <c r="T1286" s="211">
        <f t="shared" si="2245"/>
        <v>0</v>
      </c>
      <c r="U1286" s="211">
        <f t="shared" si="2245"/>
        <v>0</v>
      </c>
      <c r="V1286" s="211">
        <f t="shared" si="2241"/>
        <v>12000</v>
      </c>
      <c r="W1286" s="211">
        <f t="shared" si="2242"/>
        <v>12000</v>
      </c>
      <c r="X1286" s="211">
        <f t="shared" si="2243"/>
        <v>12000</v>
      </c>
      <c r="Y1286" s="211">
        <f t="shared" ref="Y1286:AA1287" si="2246">Y1287</f>
        <v>0</v>
      </c>
      <c r="Z1286" s="211">
        <f t="shared" si="2246"/>
        <v>0</v>
      </c>
      <c r="AA1286" s="211">
        <f t="shared" si="2246"/>
        <v>0</v>
      </c>
      <c r="AB1286" s="211">
        <f t="shared" si="2167"/>
        <v>12000</v>
      </c>
      <c r="AC1286" s="211">
        <f t="shared" si="2162"/>
        <v>12000</v>
      </c>
      <c r="AD1286" s="211">
        <f t="shared" si="2163"/>
        <v>12000</v>
      </c>
    </row>
    <row r="1287" spans="1:30" s="202" customFormat="1" ht="26.4" hidden="1">
      <c r="A1287" s="213" t="s">
        <v>222</v>
      </c>
      <c r="B1287" s="200" t="s">
        <v>303</v>
      </c>
      <c r="C1287" s="200" t="s">
        <v>18</v>
      </c>
      <c r="D1287" s="200" t="s">
        <v>13</v>
      </c>
      <c r="E1287" s="200" t="s">
        <v>80</v>
      </c>
      <c r="F1287" s="200" t="s">
        <v>68</v>
      </c>
      <c r="G1287" s="200" t="s">
        <v>140</v>
      </c>
      <c r="H1287" s="200" t="s">
        <v>275</v>
      </c>
      <c r="I1287" s="210" t="s">
        <v>92</v>
      </c>
      <c r="J1287" s="211">
        <f>J1288</f>
        <v>12000</v>
      </c>
      <c r="K1287" s="211">
        <f t="shared" si="2244"/>
        <v>12000</v>
      </c>
      <c r="L1287" s="211">
        <f t="shared" si="2244"/>
        <v>12000</v>
      </c>
      <c r="M1287" s="211">
        <f t="shared" si="2244"/>
        <v>0</v>
      </c>
      <c r="N1287" s="211">
        <f t="shared" si="2244"/>
        <v>0</v>
      </c>
      <c r="O1287" s="211">
        <f t="shared" si="2244"/>
        <v>0</v>
      </c>
      <c r="P1287" s="211">
        <f t="shared" si="2120"/>
        <v>12000</v>
      </c>
      <c r="Q1287" s="211">
        <f t="shared" si="2121"/>
        <v>12000</v>
      </c>
      <c r="R1287" s="211">
        <f t="shared" si="2122"/>
        <v>12000</v>
      </c>
      <c r="S1287" s="211">
        <f t="shared" si="2245"/>
        <v>0</v>
      </c>
      <c r="T1287" s="211">
        <f t="shared" si="2245"/>
        <v>0</v>
      </c>
      <c r="U1287" s="211">
        <f t="shared" si="2245"/>
        <v>0</v>
      </c>
      <c r="V1287" s="211">
        <f t="shared" si="2241"/>
        <v>12000</v>
      </c>
      <c r="W1287" s="211">
        <f t="shared" si="2242"/>
        <v>12000</v>
      </c>
      <c r="X1287" s="211">
        <f t="shared" si="2243"/>
        <v>12000</v>
      </c>
      <c r="Y1287" s="211">
        <f t="shared" si="2246"/>
        <v>0</v>
      </c>
      <c r="Z1287" s="211">
        <f t="shared" si="2246"/>
        <v>0</v>
      </c>
      <c r="AA1287" s="211">
        <f t="shared" si="2246"/>
        <v>0</v>
      </c>
      <c r="AB1287" s="211">
        <f t="shared" si="2167"/>
        <v>12000</v>
      </c>
      <c r="AC1287" s="211">
        <f t="shared" si="2162"/>
        <v>12000</v>
      </c>
      <c r="AD1287" s="211">
        <f t="shared" si="2163"/>
        <v>12000</v>
      </c>
    </row>
    <row r="1288" spans="1:30" s="202" customFormat="1" ht="26.4" hidden="1">
      <c r="A1288" s="212" t="s">
        <v>96</v>
      </c>
      <c r="B1288" s="200" t="s">
        <v>303</v>
      </c>
      <c r="C1288" s="200" t="s">
        <v>18</v>
      </c>
      <c r="D1288" s="200" t="s">
        <v>13</v>
      </c>
      <c r="E1288" s="200" t="s">
        <v>80</v>
      </c>
      <c r="F1288" s="200" t="s">
        <v>68</v>
      </c>
      <c r="G1288" s="200" t="s">
        <v>140</v>
      </c>
      <c r="H1288" s="200" t="s">
        <v>275</v>
      </c>
      <c r="I1288" s="210" t="s">
        <v>93</v>
      </c>
      <c r="J1288" s="211">
        <v>12000</v>
      </c>
      <c r="K1288" s="211">
        <v>12000</v>
      </c>
      <c r="L1288" s="211">
        <v>12000</v>
      </c>
      <c r="M1288" s="211"/>
      <c r="N1288" s="211"/>
      <c r="O1288" s="211"/>
      <c r="P1288" s="211">
        <f t="shared" si="2120"/>
        <v>12000</v>
      </c>
      <c r="Q1288" s="211">
        <f t="shared" si="2121"/>
        <v>12000</v>
      </c>
      <c r="R1288" s="211">
        <f t="shared" si="2122"/>
        <v>12000</v>
      </c>
      <c r="S1288" s="211"/>
      <c r="T1288" s="211"/>
      <c r="U1288" s="211"/>
      <c r="V1288" s="211">
        <f t="shared" si="2241"/>
        <v>12000</v>
      </c>
      <c r="W1288" s="211">
        <f t="shared" si="2242"/>
        <v>12000</v>
      </c>
      <c r="X1288" s="211">
        <f t="shared" si="2243"/>
        <v>12000</v>
      </c>
      <c r="Y1288" s="211"/>
      <c r="Z1288" s="211"/>
      <c r="AA1288" s="211"/>
      <c r="AB1288" s="211">
        <f t="shared" si="2167"/>
        <v>12000</v>
      </c>
      <c r="AC1288" s="211">
        <f t="shared" si="2162"/>
        <v>12000</v>
      </c>
      <c r="AD1288" s="211">
        <f t="shared" si="2163"/>
        <v>12000</v>
      </c>
    </row>
    <row r="1289" spans="1:30" s="202" customFormat="1" hidden="1">
      <c r="A1289" s="212" t="s">
        <v>278</v>
      </c>
      <c r="B1289" s="200" t="s">
        <v>303</v>
      </c>
      <c r="C1289" s="200" t="s">
        <v>18</v>
      </c>
      <c r="D1289" s="200" t="s">
        <v>13</v>
      </c>
      <c r="E1289" s="200" t="s">
        <v>80</v>
      </c>
      <c r="F1289" s="200" t="s">
        <v>68</v>
      </c>
      <c r="G1289" s="200" t="s">
        <v>140</v>
      </c>
      <c r="H1289" s="200" t="s">
        <v>274</v>
      </c>
      <c r="I1289" s="210"/>
      <c r="J1289" s="211">
        <f>J1290</f>
        <v>510350</v>
      </c>
      <c r="K1289" s="211">
        <f t="shared" ref="K1289:O1290" si="2247">K1290</f>
        <v>525884</v>
      </c>
      <c r="L1289" s="211">
        <f t="shared" si="2247"/>
        <v>542039.36</v>
      </c>
      <c r="M1289" s="211">
        <f t="shared" si="2247"/>
        <v>0</v>
      </c>
      <c r="N1289" s="211">
        <f t="shared" si="2247"/>
        <v>0</v>
      </c>
      <c r="O1289" s="211">
        <f t="shared" si="2247"/>
        <v>0</v>
      </c>
      <c r="P1289" s="211">
        <f t="shared" si="2120"/>
        <v>510350</v>
      </c>
      <c r="Q1289" s="211">
        <f t="shared" si="2121"/>
        <v>525884</v>
      </c>
      <c r="R1289" s="211">
        <f t="shared" si="2122"/>
        <v>542039.36</v>
      </c>
      <c r="S1289" s="211">
        <f t="shared" ref="S1289:U1290" si="2248">S1290</f>
        <v>0</v>
      </c>
      <c r="T1289" s="211">
        <f t="shared" si="2248"/>
        <v>0</v>
      </c>
      <c r="U1289" s="211">
        <f t="shared" si="2248"/>
        <v>0</v>
      </c>
      <c r="V1289" s="211">
        <f t="shared" si="2241"/>
        <v>510350</v>
      </c>
      <c r="W1289" s="211">
        <f t="shared" si="2242"/>
        <v>525884</v>
      </c>
      <c r="X1289" s="211">
        <f t="shared" si="2243"/>
        <v>542039.36</v>
      </c>
      <c r="Y1289" s="211">
        <f t="shared" ref="Y1289:AA1290" si="2249">Y1290</f>
        <v>0</v>
      </c>
      <c r="Z1289" s="211">
        <f t="shared" si="2249"/>
        <v>0</v>
      </c>
      <c r="AA1289" s="211">
        <f t="shared" si="2249"/>
        <v>0</v>
      </c>
      <c r="AB1289" s="211">
        <f t="shared" si="2167"/>
        <v>510350</v>
      </c>
      <c r="AC1289" s="211">
        <f t="shared" si="2162"/>
        <v>525884</v>
      </c>
      <c r="AD1289" s="211">
        <f t="shared" si="2163"/>
        <v>542039.36</v>
      </c>
    </row>
    <row r="1290" spans="1:30" s="202" customFormat="1" ht="26.4" hidden="1">
      <c r="A1290" s="213" t="s">
        <v>222</v>
      </c>
      <c r="B1290" s="200" t="s">
        <v>303</v>
      </c>
      <c r="C1290" s="200" t="s">
        <v>18</v>
      </c>
      <c r="D1290" s="200" t="s">
        <v>13</v>
      </c>
      <c r="E1290" s="200" t="s">
        <v>80</v>
      </c>
      <c r="F1290" s="200" t="s">
        <v>68</v>
      </c>
      <c r="G1290" s="200" t="s">
        <v>140</v>
      </c>
      <c r="H1290" s="200" t="s">
        <v>274</v>
      </c>
      <c r="I1290" s="210" t="s">
        <v>92</v>
      </c>
      <c r="J1290" s="211">
        <f>J1291</f>
        <v>510350</v>
      </c>
      <c r="K1290" s="211">
        <f t="shared" si="2247"/>
        <v>525884</v>
      </c>
      <c r="L1290" s="211">
        <f t="shared" si="2247"/>
        <v>542039.36</v>
      </c>
      <c r="M1290" s="211">
        <f t="shared" si="2247"/>
        <v>0</v>
      </c>
      <c r="N1290" s="211">
        <f t="shared" si="2247"/>
        <v>0</v>
      </c>
      <c r="O1290" s="211">
        <f t="shared" si="2247"/>
        <v>0</v>
      </c>
      <c r="P1290" s="211">
        <f t="shared" si="2120"/>
        <v>510350</v>
      </c>
      <c r="Q1290" s="211">
        <f t="shared" si="2121"/>
        <v>525884</v>
      </c>
      <c r="R1290" s="211">
        <f t="shared" si="2122"/>
        <v>542039.36</v>
      </c>
      <c r="S1290" s="211">
        <f t="shared" si="2248"/>
        <v>0</v>
      </c>
      <c r="T1290" s="211">
        <f t="shared" si="2248"/>
        <v>0</v>
      </c>
      <c r="U1290" s="211">
        <f t="shared" si="2248"/>
        <v>0</v>
      </c>
      <c r="V1290" s="211">
        <f t="shared" si="2241"/>
        <v>510350</v>
      </c>
      <c r="W1290" s="211">
        <f t="shared" si="2242"/>
        <v>525884</v>
      </c>
      <c r="X1290" s="211">
        <f t="shared" si="2243"/>
        <v>542039.36</v>
      </c>
      <c r="Y1290" s="211">
        <f t="shared" si="2249"/>
        <v>0</v>
      </c>
      <c r="Z1290" s="211">
        <f t="shared" si="2249"/>
        <v>0</v>
      </c>
      <c r="AA1290" s="211">
        <f t="shared" si="2249"/>
        <v>0</v>
      </c>
      <c r="AB1290" s="211">
        <f t="shared" si="2167"/>
        <v>510350</v>
      </c>
      <c r="AC1290" s="211">
        <f t="shared" si="2162"/>
        <v>525884</v>
      </c>
      <c r="AD1290" s="211">
        <f t="shared" si="2163"/>
        <v>542039.36</v>
      </c>
    </row>
    <row r="1291" spans="1:30" s="202" customFormat="1" ht="26.4" hidden="1">
      <c r="A1291" s="212" t="s">
        <v>96</v>
      </c>
      <c r="B1291" s="200" t="s">
        <v>303</v>
      </c>
      <c r="C1291" s="200" t="s">
        <v>18</v>
      </c>
      <c r="D1291" s="200" t="s">
        <v>13</v>
      </c>
      <c r="E1291" s="200" t="s">
        <v>80</v>
      </c>
      <c r="F1291" s="200" t="s">
        <v>68</v>
      </c>
      <c r="G1291" s="200" t="s">
        <v>140</v>
      </c>
      <c r="H1291" s="200" t="s">
        <v>274</v>
      </c>
      <c r="I1291" s="210" t="s">
        <v>93</v>
      </c>
      <c r="J1291" s="211">
        <v>510350</v>
      </c>
      <c r="K1291" s="211">
        <v>525884</v>
      </c>
      <c r="L1291" s="211">
        <v>542039.36</v>
      </c>
      <c r="M1291" s="211"/>
      <c r="N1291" s="211"/>
      <c r="O1291" s="211"/>
      <c r="P1291" s="211">
        <f t="shared" si="2120"/>
        <v>510350</v>
      </c>
      <c r="Q1291" s="211">
        <f t="shared" si="2121"/>
        <v>525884</v>
      </c>
      <c r="R1291" s="211">
        <f t="shared" si="2122"/>
        <v>542039.36</v>
      </c>
      <c r="S1291" s="211"/>
      <c r="T1291" s="211"/>
      <c r="U1291" s="211"/>
      <c r="V1291" s="211">
        <f t="shared" si="2241"/>
        <v>510350</v>
      </c>
      <c r="W1291" s="211">
        <f t="shared" si="2242"/>
        <v>525884</v>
      </c>
      <c r="X1291" s="211">
        <f t="shared" si="2243"/>
        <v>542039.36</v>
      </c>
      <c r="Y1291" s="211"/>
      <c r="Z1291" s="211"/>
      <c r="AA1291" s="211"/>
      <c r="AB1291" s="211">
        <f t="shared" si="2167"/>
        <v>510350</v>
      </c>
      <c r="AC1291" s="211">
        <f t="shared" si="2162"/>
        <v>525884</v>
      </c>
      <c r="AD1291" s="211">
        <f t="shared" si="2163"/>
        <v>542039.36</v>
      </c>
    </row>
    <row r="1292" spans="1:30" s="195" customFormat="1" ht="15.6" hidden="1">
      <c r="A1292" s="194" t="s">
        <v>319</v>
      </c>
      <c r="J1292" s="196">
        <f>J1293+J1306+J1314+J1320+J1326</f>
        <v>8419550.7800000012</v>
      </c>
      <c r="K1292" s="196">
        <f>K1293+K1306+K1314+K1320+K1326</f>
        <v>8438320.1199999992</v>
      </c>
      <c r="L1292" s="196">
        <f>L1293+L1306+L1314+L1320+L1326</f>
        <v>8543713.9700000007</v>
      </c>
      <c r="M1292" s="196">
        <f t="shared" ref="M1292:O1292" si="2250">M1293+M1306+M1314+M1320+M1326</f>
        <v>1160.2</v>
      </c>
      <c r="N1292" s="196">
        <f t="shared" si="2250"/>
        <v>0</v>
      </c>
      <c r="O1292" s="196">
        <f t="shared" si="2250"/>
        <v>0</v>
      </c>
      <c r="P1292" s="196">
        <f t="shared" ref="P1292:P1370" si="2251">J1292+M1292</f>
        <v>8420710.9800000004</v>
      </c>
      <c r="Q1292" s="196">
        <f t="shared" ref="Q1292:Q1370" si="2252">K1292+N1292</f>
        <v>8438320.1199999992</v>
      </c>
      <c r="R1292" s="196">
        <f t="shared" ref="R1292:R1370" si="2253">L1292+O1292</f>
        <v>8543713.9700000007</v>
      </c>
      <c r="S1292" s="196">
        <f t="shared" ref="S1292:U1292" si="2254">S1293+S1306+S1314+S1320+S1326</f>
        <v>750000</v>
      </c>
      <c r="T1292" s="196">
        <f t="shared" si="2254"/>
        <v>0</v>
      </c>
      <c r="U1292" s="196">
        <f t="shared" si="2254"/>
        <v>0</v>
      </c>
      <c r="V1292" s="196">
        <f t="shared" si="2241"/>
        <v>9170710.9800000004</v>
      </c>
      <c r="W1292" s="196">
        <f t="shared" si="2242"/>
        <v>8438320.1199999992</v>
      </c>
      <c r="X1292" s="196">
        <f t="shared" si="2243"/>
        <v>8543713.9700000007</v>
      </c>
      <c r="Y1292" s="196">
        <f t="shared" ref="Y1292:AA1292" si="2255">Y1293+Y1306+Y1314+Y1320+Y1326</f>
        <v>557017</v>
      </c>
      <c r="Z1292" s="196">
        <f t="shared" si="2255"/>
        <v>0</v>
      </c>
      <c r="AA1292" s="196">
        <f t="shared" si="2255"/>
        <v>0</v>
      </c>
      <c r="AB1292" s="196">
        <f t="shared" si="2167"/>
        <v>9727727.9800000004</v>
      </c>
      <c r="AC1292" s="196">
        <f t="shared" si="2162"/>
        <v>8438320.1199999992</v>
      </c>
      <c r="AD1292" s="196">
        <f t="shared" si="2163"/>
        <v>8543713.9700000007</v>
      </c>
    </row>
    <row r="1293" spans="1:30" s="202" customFormat="1" ht="15.6" hidden="1">
      <c r="A1293" s="198" t="s">
        <v>32</v>
      </c>
      <c r="B1293" s="199" t="s">
        <v>303</v>
      </c>
      <c r="C1293" s="199" t="s">
        <v>20</v>
      </c>
      <c r="D1293" s="200"/>
      <c r="E1293" s="200"/>
      <c r="F1293" s="200"/>
      <c r="G1293" s="200"/>
      <c r="H1293" s="200"/>
      <c r="I1293" s="200"/>
      <c r="J1293" s="201">
        <f>J1294</f>
        <v>7779490</v>
      </c>
      <c r="K1293" s="201">
        <f t="shared" ref="K1293:O1293" si="2256">K1294</f>
        <v>7870408.1199999992</v>
      </c>
      <c r="L1293" s="201">
        <f t="shared" si="2256"/>
        <v>7962165.4900000002</v>
      </c>
      <c r="M1293" s="201">
        <f t="shared" si="2256"/>
        <v>0</v>
      </c>
      <c r="N1293" s="201">
        <f t="shared" si="2256"/>
        <v>0</v>
      </c>
      <c r="O1293" s="201">
        <f t="shared" si="2256"/>
        <v>0</v>
      </c>
      <c r="P1293" s="201">
        <f t="shared" si="2251"/>
        <v>7779490</v>
      </c>
      <c r="Q1293" s="201">
        <f t="shared" si="2252"/>
        <v>7870408.1199999992</v>
      </c>
      <c r="R1293" s="201">
        <f t="shared" si="2253"/>
        <v>7962165.4900000002</v>
      </c>
      <c r="S1293" s="201">
        <f t="shared" ref="S1293:U1293" si="2257">S1294</f>
        <v>0</v>
      </c>
      <c r="T1293" s="201">
        <f t="shared" si="2257"/>
        <v>0</v>
      </c>
      <c r="U1293" s="201">
        <f t="shared" si="2257"/>
        <v>0</v>
      </c>
      <c r="V1293" s="201">
        <f t="shared" si="2241"/>
        <v>7779490</v>
      </c>
      <c r="W1293" s="201">
        <f t="shared" si="2242"/>
        <v>7870408.1199999992</v>
      </c>
      <c r="X1293" s="201">
        <f t="shared" si="2243"/>
        <v>7962165.4900000002</v>
      </c>
      <c r="Y1293" s="201">
        <f t="shared" ref="Y1293:AA1293" si="2258">Y1294</f>
        <v>0</v>
      </c>
      <c r="Z1293" s="201">
        <f t="shared" si="2258"/>
        <v>0</v>
      </c>
      <c r="AA1293" s="201">
        <f t="shared" si="2258"/>
        <v>0</v>
      </c>
      <c r="AB1293" s="201">
        <f t="shared" si="2167"/>
        <v>7779490</v>
      </c>
      <c r="AC1293" s="201">
        <f t="shared" si="2162"/>
        <v>7870408.1199999992</v>
      </c>
      <c r="AD1293" s="201">
        <f t="shared" si="2163"/>
        <v>7962165.4900000002</v>
      </c>
    </row>
    <row r="1294" spans="1:30" s="202" customFormat="1" ht="39.6" hidden="1">
      <c r="A1294" s="203" t="s">
        <v>0</v>
      </c>
      <c r="B1294" s="204" t="s">
        <v>303</v>
      </c>
      <c r="C1294" s="204" t="s">
        <v>20</v>
      </c>
      <c r="D1294" s="204" t="s">
        <v>16</v>
      </c>
      <c r="E1294" s="204"/>
      <c r="F1294" s="204"/>
      <c r="G1294" s="204"/>
      <c r="H1294" s="200"/>
      <c r="I1294" s="210"/>
      <c r="J1294" s="207">
        <f>+J1295</f>
        <v>7779490</v>
      </c>
      <c r="K1294" s="207">
        <f t="shared" ref="K1294:O1294" si="2259">+K1295</f>
        <v>7870408.1199999992</v>
      </c>
      <c r="L1294" s="207">
        <f t="shared" si="2259"/>
        <v>7962165.4900000002</v>
      </c>
      <c r="M1294" s="207">
        <f t="shared" si="2259"/>
        <v>0</v>
      </c>
      <c r="N1294" s="207">
        <f t="shared" si="2259"/>
        <v>0</v>
      </c>
      <c r="O1294" s="207">
        <f t="shared" si="2259"/>
        <v>0</v>
      </c>
      <c r="P1294" s="207">
        <f t="shared" si="2251"/>
        <v>7779490</v>
      </c>
      <c r="Q1294" s="207">
        <f t="shared" si="2252"/>
        <v>7870408.1199999992</v>
      </c>
      <c r="R1294" s="207">
        <f t="shared" si="2253"/>
        <v>7962165.4900000002</v>
      </c>
      <c r="S1294" s="207">
        <f t="shared" ref="S1294:U1294" si="2260">+S1295</f>
        <v>0</v>
      </c>
      <c r="T1294" s="207">
        <f t="shared" si="2260"/>
        <v>0</v>
      </c>
      <c r="U1294" s="207">
        <f t="shared" si="2260"/>
        <v>0</v>
      </c>
      <c r="V1294" s="207">
        <f t="shared" si="2241"/>
        <v>7779490</v>
      </c>
      <c r="W1294" s="207">
        <f t="shared" si="2242"/>
        <v>7870408.1199999992</v>
      </c>
      <c r="X1294" s="207">
        <f t="shared" si="2243"/>
        <v>7962165.4900000002</v>
      </c>
      <c r="Y1294" s="207">
        <f t="shared" ref="Y1294:AA1294" si="2261">+Y1295</f>
        <v>0</v>
      </c>
      <c r="Z1294" s="207">
        <f t="shared" si="2261"/>
        <v>0</v>
      </c>
      <c r="AA1294" s="207">
        <f t="shared" si="2261"/>
        <v>0</v>
      </c>
      <c r="AB1294" s="207">
        <f t="shared" si="2167"/>
        <v>7779490</v>
      </c>
      <c r="AC1294" s="207">
        <f t="shared" si="2162"/>
        <v>7870408.1199999992</v>
      </c>
      <c r="AD1294" s="207">
        <f t="shared" si="2163"/>
        <v>7962165.4900000002</v>
      </c>
    </row>
    <row r="1295" spans="1:30" s="202" customFormat="1" hidden="1">
      <c r="A1295" s="208" t="s">
        <v>81</v>
      </c>
      <c r="B1295" s="200" t="s">
        <v>303</v>
      </c>
      <c r="C1295" s="200" t="s">
        <v>20</v>
      </c>
      <c r="D1295" s="200" t="s">
        <v>16</v>
      </c>
      <c r="E1295" s="200" t="s">
        <v>80</v>
      </c>
      <c r="F1295" s="200" t="s">
        <v>68</v>
      </c>
      <c r="G1295" s="200" t="s">
        <v>140</v>
      </c>
      <c r="H1295" s="200" t="s">
        <v>141</v>
      </c>
      <c r="I1295" s="210"/>
      <c r="J1295" s="211">
        <f>J1296+J1303</f>
        <v>7779490</v>
      </c>
      <c r="K1295" s="211">
        <f t="shared" ref="K1295:L1295" si="2262">K1296+K1303</f>
        <v>7870408.1199999992</v>
      </c>
      <c r="L1295" s="211">
        <f t="shared" si="2262"/>
        <v>7962165.4900000002</v>
      </c>
      <c r="M1295" s="211">
        <f t="shared" ref="M1295:O1295" si="2263">M1296+M1303</f>
        <v>0</v>
      </c>
      <c r="N1295" s="211">
        <f t="shared" si="2263"/>
        <v>0</v>
      </c>
      <c r="O1295" s="211">
        <f t="shared" si="2263"/>
        <v>0</v>
      </c>
      <c r="P1295" s="211">
        <f t="shared" si="2251"/>
        <v>7779490</v>
      </c>
      <c r="Q1295" s="211">
        <f t="shared" si="2252"/>
        <v>7870408.1199999992</v>
      </c>
      <c r="R1295" s="211">
        <f t="shared" si="2253"/>
        <v>7962165.4900000002</v>
      </c>
      <c r="S1295" s="211">
        <f t="shared" ref="S1295:U1295" si="2264">S1296+S1303</f>
        <v>0</v>
      </c>
      <c r="T1295" s="211">
        <f t="shared" si="2264"/>
        <v>0</v>
      </c>
      <c r="U1295" s="211">
        <f t="shared" si="2264"/>
        <v>0</v>
      </c>
      <c r="V1295" s="211">
        <f t="shared" si="2241"/>
        <v>7779490</v>
      </c>
      <c r="W1295" s="211">
        <f t="shared" si="2242"/>
        <v>7870408.1199999992</v>
      </c>
      <c r="X1295" s="211">
        <f t="shared" si="2243"/>
        <v>7962165.4900000002</v>
      </c>
      <c r="Y1295" s="211">
        <f t="shared" ref="Y1295:AA1295" si="2265">Y1296+Y1303</f>
        <v>0</v>
      </c>
      <c r="Z1295" s="211">
        <f t="shared" si="2265"/>
        <v>0</v>
      </c>
      <c r="AA1295" s="211">
        <f t="shared" si="2265"/>
        <v>0</v>
      </c>
      <c r="AB1295" s="211">
        <f t="shared" si="2167"/>
        <v>7779490</v>
      </c>
      <c r="AC1295" s="211">
        <f t="shared" si="2162"/>
        <v>7870408.1199999992</v>
      </c>
      <c r="AD1295" s="211">
        <f t="shared" si="2163"/>
        <v>7962165.4900000002</v>
      </c>
    </row>
    <row r="1296" spans="1:30" s="202" customFormat="1" ht="26.4" hidden="1">
      <c r="A1296" s="208" t="s">
        <v>85</v>
      </c>
      <c r="B1296" s="200" t="s">
        <v>303</v>
      </c>
      <c r="C1296" s="200" t="s">
        <v>20</v>
      </c>
      <c r="D1296" s="200" t="s">
        <v>16</v>
      </c>
      <c r="E1296" s="200" t="s">
        <v>80</v>
      </c>
      <c r="F1296" s="200" t="s">
        <v>68</v>
      </c>
      <c r="G1296" s="200" t="s">
        <v>140</v>
      </c>
      <c r="H1296" s="200" t="s">
        <v>149</v>
      </c>
      <c r="I1296" s="210"/>
      <c r="J1296" s="211">
        <f>J1297+J1299+J1301</f>
        <v>7771490</v>
      </c>
      <c r="K1296" s="211">
        <f t="shared" ref="K1296" si="2266">K1297+K1299+K1301</f>
        <v>7862408.1199999992</v>
      </c>
      <c r="L1296" s="211">
        <f>L1297+L1299+L1301</f>
        <v>7954165.4900000002</v>
      </c>
      <c r="M1296" s="211">
        <f t="shared" ref="M1296:O1296" si="2267">M1297+M1299+M1301</f>
        <v>0</v>
      </c>
      <c r="N1296" s="211">
        <f t="shared" si="2267"/>
        <v>0</v>
      </c>
      <c r="O1296" s="211">
        <f t="shared" si="2267"/>
        <v>0</v>
      </c>
      <c r="P1296" s="211">
        <f t="shared" si="2251"/>
        <v>7771490</v>
      </c>
      <c r="Q1296" s="211">
        <f t="shared" si="2252"/>
        <v>7862408.1199999992</v>
      </c>
      <c r="R1296" s="211">
        <f t="shared" si="2253"/>
        <v>7954165.4900000002</v>
      </c>
      <c r="S1296" s="211">
        <f t="shared" ref="S1296:U1296" si="2268">S1297+S1299+S1301</f>
        <v>0</v>
      </c>
      <c r="T1296" s="211">
        <f t="shared" si="2268"/>
        <v>0</v>
      </c>
      <c r="U1296" s="211">
        <f t="shared" si="2268"/>
        <v>0</v>
      </c>
      <c r="V1296" s="211">
        <f t="shared" si="2241"/>
        <v>7771490</v>
      </c>
      <c r="W1296" s="211">
        <f t="shared" si="2242"/>
        <v>7862408.1199999992</v>
      </c>
      <c r="X1296" s="211">
        <f t="shared" si="2243"/>
        <v>7954165.4900000002</v>
      </c>
      <c r="Y1296" s="211">
        <f t="shared" ref="Y1296:AA1296" si="2269">Y1297+Y1299+Y1301</f>
        <v>0</v>
      </c>
      <c r="Z1296" s="211">
        <f t="shared" si="2269"/>
        <v>0</v>
      </c>
      <c r="AA1296" s="211">
        <f t="shared" si="2269"/>
        <v>0</v>
      </c>
      <c r="AB1296" s="211">
        <f t="shared" si="2167"/>
        <v>7771490</v>
      </c>
      <c r="AC1296" s="211">
        <f t="shared" si="2162"/>
        <v>7862408.1199999992</v>
      </c>
      <c r="AD1296" s="211">
        <f t="shared" si="2163"/>
        <v>7954165.4900000002</v>
      </c>
    </row>
    <row r="1297" spans="1:30" s="202" customFormat="1" ht="39.6" hidden="1">
      <c r="A1297" s="212" t="s">
        <v>94</v>
      </c>
      <c r="B1297" s="200" t="s">
        <v>303</v>
      </c>
      <c r="C1297" s="200" t="s">
        <v>20</v>
      </c>
      <c r="D1297" s="200" t="s">
        <v>16</v>
      </c>
      <c r="E1297" s="200" t="s">
        <v>80</v>
      </c>
      <c r="F1297" s="200" t="s">
        <v>68</v>
      </c>
      <c r="G1297" s="200" t="s">
        <v>140</v>
      </c>
      <c r="H1297" s="200" t="s">
        <v>149</v>
      </c>
      <c r="I1297" s="210" t="s">
        <v>90</v>
      </c>
      <c r="J1297" s="211">
        <f>J1298</f>
        <v>7126000</v>
      </c>
      <c r="K1297" s="211">
        <f t="shared" ref="K1297:O1297" si="2270">K1298</f>
        <v>7197298.5199999996</v>
      </c>
      <c r="L1297" s="211">
        <f t="shared" si="2270"/>
        <v>7268651.5099999998</v>
      </c>
      <c r="M1297" s="211">
        <f t="shared" si="2270"/>
        <v>0</v>
      </c>
      <c r="N1297" s="211">
        <f t="shared" si="2270"/>
        <v>0</v>
      </c>
      <c r="O1297" s="211">
        <f t="shared" si="2270"/>
        <v>0</v>
      </c>
      <c r="P1297" s="211">
        <f t="shared" si="2251"/>
        <v>7126000</v>
      </c>
      <c r="Q1297" s="211">
        <f t="shared" si="2252"/>
        <v>7197298.5199999996</v>
      </c>
      <c r="R1297" s="211">
        <f t="shared" si="2253"/>
        <v>7268651.5099999998</v>
      </c>
      <c r="S1297" s="211">
        <f t="shared" ref="S1297:U1297" si="2271">S1298</f>
        <v>0</v>
      </c>
      <c r="T1297" s="211">
        <f t="shared" si="2271"/>
        <v>0</v>
      </c>
      <c r="U1297" s="211">
        <f t="shared" si="2271"/>
        <v>0</v>
      </c>
      <c r="V1297" s="211">
        <f t="shared" si="2241"/>
        <v>7126000</v>
      </c>
      <c r="W1297" s="211">
        <f t="shared" si="2242"/>
        <v>7197298.5199999996</v>
      </c>
      <c r="X1297" s="211">
        <f t="shared" si="2243"/>
        <v>7268651.5099999998</v>
      </c>
      <c r="Y1297" s="211">
        <f t="shared" ref="Y1297:AA1297" si="2272">Y1298</f>
        <v>0</v>
      </c>
      <c r="Z1297" s="211">
        <f t="shared" si="2272"/>
        <v>0</v>
      </c>
      <c r="AA1297" s="211">
        <f t="shared" si="2272"/>
        <v>0</v>
      </c>
      <c r="AB1297" s="211">
        <f t="shared" si="2167"/>
        <v>7126000</v>
      </c>
      <c r="AC1297" s="211">
        <f t="shared" si="2162"/>
        <v>7197298.5199999996</v>
      </c>
      <c r="AD1297" s="211">
        <f t="shared" si="2163"/>
        <v>7268651.5099999998</v>
      </c>
    </row>
    <row r="1298" spans="1:30" s="202" customFormat="1" hidden="1">
      <c r="A1298" s="212" t="s">
        <v>101</v>
      </c>
      <c r="B1298" s="200" t="s">
        <v>303</v>
      </c>
      <c r="C1298" s="200" t="s">
        <v>20</v>
      </c>
      <c r="D1298" s="200" t="s">
        <v>16</v>
      </c>
      <c r="E1298" s="200" t="s">
        <v>80</v>
      </c>
      <c r="F1298" s="200" t="s">
        <v>68</v>
      </c>
      <c r="G1298" s="200" t="s">
        <v>140</v>
      </c>
      <c r="H1298" s="200" t="s">
        <v>149</v>
      </c>
      <c r="I1298" s="210" t="s">
        <v>100</v>
      </c>
      <c r="J1298" s="211">
        <v>7126000</v>
      </c>
      <c r="K1298" s="211">
        <v>7197298.5199999996</v>
      </c>
      <c r="L1298" s="211">
        <v>7268651.5099999998</v>
      </c>
      <c r="M1298" s="211"/>
      <c r="N1298" s="211"/>
      <c r="O1298" s="211"/>
      <c r="P1298" s="211">
        <f t="shared" si="2251"/>
        <v>7126000</v>
      </c>
      <c r="Q1298" s="211">
        <f t="shared" si="2252"/>
        <v>7197298.5199999996</v>
      </c>
      <c r="R1298" s="211">
        <f t="shared" si="2253"/>
        <v>7268651.5099999998</v>
      </c>
      <c r="S1298" s="211"/>
      <c r="T1298" s="211"/>
      <c r="U1298" s="211"/>
      <c r="V1298" s="211">
        <f t="shared" si="2241"/>
        <v>7126000</v>
      </c>
      <c r="W1298" s="211">
        <f t="shared" si="2242"/>
        <v>7197298.5199999996</v>
      </c>
      <c r="X1298" s="211">
        <f t="shared" si="2243"/>
        <v>7268651.5099999998</v>
      </c>
      <c r="Y1298" s="211"/>
      <c r="Z1298" s="211"/>
      <c r="AA1298" s="211"/>
      <c r="AB1298" s="211">
        <f t="shared" si="2167"/>
        <v>7126000</v>
      </c>
      <c r="AC1298" s="211">
        <f t="shared" si="2162"/>
        <v>7197298.5199999996</v>
      </c>
      <c r="AD1298" s="211">
        <f t="shared" si="2163"/>
        <v>7268651.5099999998</v>
      </c>
    </row>
    <row r="1299" spans="1:30" s="202" customFormat="1" ht="26.4" hidden="1">
      <c r="A1299" s="213" t="s">
        <v>222</v>
      </c>
      <c r="B1299" s="200" t="s">
        <v>303</v>
      </c>
      <c r="C1299" s="200" t="s">
        <v>20</v>
      </c>
      <c r="D1299" s="200" t="s">
        <v>16</v>
      </c>
      <c r="E1299" s="200" t="s">
        <v>80</v>
      </c>
      <c r="F1299" s="200" t="s">
        <v>68</v>
      </c>
      <c r="G1299" s="200" t="s">
        <v>140</v>
      </c>
      <c r="H1299" s="200" t="s">
        <v>149</v>
      </c>
      <c r="I1299" s="210" t="s">
        <v>92</v>
      </c>
      <c r="J1299" s="211">
        <f>J1300</f>
        <v>629990</v>
      </c>
      <c r="K1299" s="211">
        <f t="shared" ref="K1299:O1299" si="2273">K1300</f>
        <v>649609.6</v>
      </c>
      <c r="L1299" s="211">
        <f t="shared" si="2273"/>
        <v>670013.98</v>
      </c>
      <c r="M1299" s="211">
        <f t="shared" si="2273"/>
        <v>0</v>
      </c>
      <c r="N1299" s="211">
        <f t="shared" si="2273"/>
        <v>0</v>
      </c>
      <c r="O1299" s="211">
        <f t="shared" si="2273"/>
        <v>0</v>
      </c>
      <c r="P1299" s="211">
        <f t="shared" si="2251"/>
        <v>629990</v>
      </c>
      <c r="Q1299" s="211">
        <f t="shared" si="2252"/>
        <v>649609.6</v>
      </c>
      <c r="R1299" s="211">
        <f t="shared" si="2253"/>
        <v>670013.98</v>
      </c>
      <c r="S1299" s="211">
        <f t="shared" ref="S1299:U1299" si="2274">S1300</f>
        <v>0</v>
      </c>
      <c r="T1299" s="211">
        <f t="shared" si="2274"/>
        <v>0</v>
      </c>
      <c r="U1299" s="211">
        <f t="shared" si="2274"/>
        <v>0</v>
      </c>
      <c r="V1299" s="211">
        <f t="shared" si="2241"/>
        <v>629990</v>
      </c>
      <c r="W1299" s="211">
        <f t="shared" si="2242"/>
        <v>649609.6</v>
      </c>
      <c r="X1299" s="211">
        <f t="shared" si="2243"/>
        <v>670013.98</v>
      </c>
      <c r="Y1299" s="211">
        <f t="shared" ref="Y1299:AA1299" si="2275">Y1300</f>
        <v>0</v>
      </c>
      <c r="Z1299" s="211">
        <f t="shared" si="2275"/>
        <v>0</v>
      </c>
      <c r="AA1299" s="211">
        <f t="shared" si="2275"/>
        <v>0</v>
      </c>
      <c r="AB1299" s="211">
        <f t="shared" si="2167"/>
        <v>629990</v>
      </c>
      <c r="AC1299" s="211">
        <f t="shared" si="2162"/>
        <v>649609.6</v>
      </c>
      <c r="AD1299" s="211">
        <f t="shared" si="2163"/>
        <v>670013.98</v>
      </c>
    </row>
    <row r="1300" spans="1:30" s="202" customFormat="1" ht="26.4" hidden="1">
      <c r="A1300" s="212" t="s">
        <v>96</v>
      </c>
      <c r="B1300" s="200" t="s">
        <v>303</v>
      </c>
      <c r="C1300" s="200" t="s">
        <v>20</v>
      </c>
      <c r="D1300" s="200" t="s">
        <v>16</v>
      </c>
      <c r="E1300" s="200" t="s">
        <v>80</v>
      </c>
      <c r="F1300" s="200" t="s">
        <v>68</v>
      </c>
      <c r="G1300" s="200" t="s">
        <v>140</v>
      </c>
      <c r="H1300" s="200" t="s">
        <v>149</v>
      </c>
      <c r="I1300" s="210" t="s">
        <v>93</v>
      </c>
      <c r="J1300" s="211">
        <v>629990</v>
      </c>
      <c r="K1300" s="211">
        <v>649609.6</v>
      </c>
      <c r="L1300" s="211">
        <v>670013.98</v>
      </c>
      <c r="M1300" s="211"/>
      <c r="N1300" s="211"/>
      <c r="O1300" s="211"/>
      <c r="P1300" s="211">
        <f t="shared" si="2251"/>
        <v>629990</v>
      </c>
      <c r="Q1300" s="211">
        <f t="shared" si="2252"/>
        <v>649609.6</v>
      </c>
      <c r="R1300" s="211">
        <f t="shared" si="2253"/>
        <v>670013.98</v>
      </c>
      <c r="S1300" s="211"/>
      <c r="T1300" s="211"/>
      <c r="U1300" s="211"/>
      <c r="V1300" s="211">
        <f t="shared" si="2241"/>
        <v>629990</v>
      </c>
      <c r="W1300" s="211">
        <f t="shared" si="2242"/>
        <v>649609.6</v>
      </c>
      <c r="X1300" s="211">
        <f t="shared" si="2243"/>
        <v>670013.98</v>
      </c>
      <c r="Y1300" s="211"/>
      <c r="Z1300" s="211"/>
      <c r="AA1300" s="211"/>
      <c r="AB1300" s="211">
        <f t="shared" si="2167"/>
        <v>629990</v>
      </c>
      <c r="AC1300" s="211">
        <f t="shared" si="2162"/>
        <v>649609.6</v>
      </c>
      <c r="AD1300" s="211">
        <f t="shared" si="2163"/>
        <v>670013.98</v>
      </c>
    </row>
    <row r="1301" spans="1:30" s="202" customFormat="1" hidden="1">
      <c r="A1301" s="212" t="s">
        <v>78</v>
      </c>
      <c r="B1301" s="200" t="s">
        <v>303</v>
      </c>
      <c r="C1301" s="200" t="s">
        <v>20</v>
      </c>
      <c r="D1301" s="200" t="s">
        <v>16</v>
      </c>
      <c r="E1301" s="200" t="s">
        <v>80</v>
      </c>
      <c r="F1301" s="200" t="s">
        <v>68</v>
      </c>
      <c r="G1301" s="200" t="s">
        <v>140</v>
      </c>
      <c r="H1301" s="200" t="s">
        <v>149</v>
      </c>
      <c r="I1301" s="210" t="s">
        <v>75</v>
      </c>
      <c r="J1301" s="211">
        <f>J1302</f>
        <v>15500</v>
      </c>
      <c r="K1301" s="211">
        <f t="shared" ref="K1301:O1301" si="2276">K1302</f>
        <v>15500</v>
      </c>
      <c r="L1301" s="211">
        <f t="shared" si="2276"/>
        <v>15500</v>
      </c>
      <c r="M1301" s="211">
        <f t="shared" si="2276"/>
        <v>0</v>
      </c>
      <c r="N1301" s="211">
        <f t="shared" si="2276"/>
        <v>0</v>
      </c>
      <c r="O1301" s="211">
        <f t="shared" si="2276"/>
        <v>0</v>
      </c>
      <c r="P1301" s="211">
        <f t="shared" si="2251"/>
        <v>15500</v>
      </c>
      <c r="Q1301" s="211">
        <f t="shared" si="2252"/>
        <v>15500</v>
      </c>
      <c r="R1301" s="211">
        <f t="shared" si="2253"/>
        <v>15500</v>
      </c>
      <c r="S1301" s="211">
        <f t="shared" ref="S1301:U1301" si="2277">S1302</f>
        <v>0</v>
      </c>
      <c r="T1301" s="211">
        <f t="shared" si="2277"/>
        <v>0</v>
      </c>
      <c r="U1301" s="211">
        <f t="shared" si="2277"/>
        <v>0</v>
      </c>
      <c r="V1301" s="211">
        <f t="shared" si="2241"/>
        <v>15500</v>
      </c>
      <c r="W1301" s="211">
        <f t="shared" si="2242"/>
        <v>15500</v>
      </c>
      <c r="X1301" s="211">
        <f t="shared" si="2243"/>
        <v>15500</v>
      </c>
      <c r="Y1301" s="211">
        <f t="shared" ref="Y1301:AA1301" si="2278">Y1302</f>
        <v>0</v>
      </c>
      <c r="Z1301" s="211">
        <f t="shared" si="2278"/>
        <v>0</v>
      </c>
      <c r="AA1301" s="211">
        <f t="shared" si="2278"/>
        <v>0</v>
      </c>
      <c r="AB1301" s="211">
        <f t="shared" si="2167"/>
        <v>15500</v>
      </c>
      <c r="AC1301" s="211">
        <f t="shared" si="2162"/>
        <v>15500</v>
      </c>
      <c r="AD1301" s="211">
        <f t="shared" si="2163"/>
        <v>15500</v>
      </c>
    </row>
    <row r="1302" spans="1:30" s="202" customFormat="1" hidden="1">
      <c r="A1302" s="214" t="s">
        <v>118</v>
      </c>
      <c r="B1302" s="200" t="s">
        <v>303</v>
      </c>
      <c r="C1302" s="200" t="s">
        <v>20</v>
      </c>
      <c r="D1302" s="200" t="s">
        <v>16</v>
      </c>
      <c r="E1302" s="200" t="s">
        <v>80</v>
      </c>
      <c r="F1302" s="200" t="s">
        <v>68</v>
      </c>
      <c r="G1302" s="200" t="s">
        <v>140</v>
      </c>
      <c r="H1302" s="200" t="s">
        <v>149</v>
      </c>
      <c r="I1302" s="210" t="s">
        <v>117</v>
      </c>
      <c r="J1302" s="211">
        <v>15500</v>
      </c>
      <c r="K1302" s="211">
        <v>15500</v>
      </c>
      <c r="L1302" s="211">
        <v>15500</v>
      </c>
      <c r="M1302" s="211"/>
      <c r="N1302" s="211"/>
      <c r="O1302" s="211"/>
      <c r="P1302" s="211">
        <f t="shared" si="2251"/>
        <v>15500</v>
      </c>
      <c r="Q1302" s="211">
        <f t="shared" si="2252"/>
        <v>15500</v>
      </c>
      <c r="R1302" s="211">
        <f t="shared" si="2253"/>
        <v>15500</v>
      </c>
      <c r="S1302" s="211"/>
      <c r="T1302" s="211"/>
      <c r="U1302" s="211"/>
      <c r="V1302" s="211">
        <f t="shared" si="2241"/>
        <v>15500</v>
      </c>
      <c r="W1302" s="211">
        <f t="shared" si="2242"/>
        <v>15500</v>
      </c>
      <c r="X1302" s="211">
        <f t="shared" si="2243"/>
        <v>15500</v>
      </c>
      <c r="Y1302" s="211"/>
      <c r="Z1302" s="211"/>
      <c r="AA1302" s="211"/>
      <c r="AB1302" s="211">
        <f t="shared" si="2167"/>
        <v>15500</v>
      </c>
      <c r="AC1302" s="211">
        <f t="shared" si="2162"/>
        <v>15500</v>
      </c>
      <c r="AD1302" s="211">
        <f t="shared" si="2163"/>
        <v>15500</v>
      </c>
    </row>
    <row r="1303" spans="1:30" s="202" customFormat="1" hidden="1">
      <c r="A1303" s="212" t="s">
        <v>88</v>
      </c>
      <c r="B1303" s="200" t="s">
        <v>303</v>
      </c>
      <c r="C1303" s="200" t="s">
        <v>20</v>
      </c>
      <c r="D1303" s="200" t="s">
        <v>16</v>
      </c>
      <c r="E1303" s="200" t="s">
        <v>80</v>
      </c>
      <c r="F1303" s="200" t="s">
        <v>68</v>
      </c>
      <c r="G1303" s="200" t="s">
        <v>140</v>
      </c>
      <c r="H1303" s="200" t="s">
        <v>161</v>
      </c>
      <c r="I1303" s="210"/>
      <c r="J1303" s="211">
        <f>J1304</f>
        <v>8000</v>
      </c>
      <c r="K1303" s="211">
        <f t="shared" ref="K1303:O1304" si="2279">K1304</f>
        <v>8000</v>
      </c>
      <c r="L1303" s="211">
        <f t="shared" si="2279"/>
        <v>8000</v>
      </c>
      <c r="M1303" s="211">
        <f t="shared" si="2279"/>
        <v>0</v>
      </c>
      <c r="N1303" s="211">
        <f t="shared" si="2279"/>
        <v>0</v>
      </c>
      <c r="O1303" s="211">
        <f t="shared" si="2279"/>
        <v>0</v>
      </c>
      <c r="P1303" s="211">
        <f t="shared" si="2251"/>
        <v>8000</v>
      </c>
      <c r="Q1303" s="211">
        <f t="shared" si="2252"/>
        <v>8000</v>
      </c>
      <c r="R1303" s="211">
        <f t="shared" si="2253"/>
        <v>8000</v>
      </c>
      <c r="S1303" s="211">
        <f t="shared" ref="S1303:U1304" si="2280">S1304</f>
        <v>0</v>
      </c>
      <c r="T1303" s="211">
        <f t="shared" si="2280"/>
        <v>0</v>
      </c>
      <c r="U1303" s="211">
        <f t="shared" si="2280"/>
        <v>0</v>
      </c>
      <c r="V1303" s="211">
        <f t="shared" si="2241"/>
        <v>8000</v>
      </c>
      <c r="W1303" s="211">
        <f t="shared" si="2242"/>
        <v>8000</v>
      </c>
      <c r="X1303" s="211">
        <f t="shared" si="2243"/>
        <v>8000</v>
      </c>
      <c r="Y1303" s="211">
        <f t="shared" ref="Y1303:AA1304" si="2281">Y1304</f>
        <v>0</v>
      </c>
      <c r="Z1303" s="211">
        <f t="shared" si="2281"/>
        <v>0</v>
      </c>
      <c r="AA1303" s="211">
        <f t="shared" si="2281"/>
        <v>0</v>
      </c>
      <c r="AB1303" s="211">
        <f t="shared" si="2167"/>
        <v>8000</v>
      </c>
      <c r="AC1303" s="211">
        <f t="shared" si="2162"/>
        <v>8000</v>
      </c>
      <c r="AD1303" s="211">
        <f t="shared" si="2163"/>
        <v>8000</v>
      </c>
    </row>
    <row r="1304" spans="1:30" s="202" customFormat="1" ht="26.4" hidden="1">
      <c r="A1304" s="213" t="s">
        <v>222</v>
      </c>
      <c r="B1304" s="200" t="s">
        <v>303</v>
      </c>
      <c r="C1304" s="200" t="s">
        <v>20</v>
      </c>
      <c r="D1304" s="200" t="s">
        <v>16</v>
      </c>
      <c r="E1304" s="200" t="s">
        <v>80</v>
      </c>
      <c r="F1304" s="200" t="s">
        <v>68</v>
      </c>
      <c r="G1304" s="200" t="s">
        <v>140</v>
      </c>
      <c r="H1304" s="200" t="s">
        <v>161</v>
      </c>
      <c r="I1304" s="210" t="s">
        <v>92</v>
      </c>
      <c r="J1304" s="211">
        <f>J1305</f>
        <v>8000</v>
      </c>
      <c r="K1304" s="211">
        <f t="shared" si="2279"/>
        <v>8000</v>
      </c>
      <c r="L1304" s="211">
        <f t="shared" si="2279"/>
        <v>8000</v>
      </c>
      <c r="M1304" s="211">
        <f t="shared" si="2279"/>
        <v>0</v>
      </c>
      <c r="N1304" s="211">
        <f t="shared" si="2279"/>
        <v>0</v>
      </c>
      <c r="O1304" s="211">
        <f t="shared" si="2279"/>
        <v>0</v>
      </c>
      <c r="P1304" s="211">
        <f t="shared" si="2251"/>
        <v>8000</v>
      </c>
      <c r="Q1304" s="211">
        <f t="shared" si="2252"/>
        <v>8000</v>
      </c>
      <c r="R1304" s="211">
        <f t="shared" si="2253"/>
        <v>8000</v>
      </c>
      <c r="S1304" s="211">
        <f t="shared" si="2280"/>
        <v>0</v>
      </c>
      <c r="T1304" s="211">
        <f t="shared" si="2280"/>
        <v>0</v>
      </c>
      <c r="U1304" s="211">
        <f t="shared" si="2280"/>
        <v>0</v>
      </c>
      <c r="V1304" s="211">
        <f t="shared" si="2241"/>
        <v>8000</v>
      </c>
      <c r="W1304" s="211">
        <f t="shared" si="2242"/>
        <v>8000</v>
      </c>
      <c r="X1304" s="211">
        <f t="shared" si="2243"/>
        <v>8000</v>
      </c>
      <c r="Y1304" s="211">
        <f t="shared" si="2281"/>
        <v>0</v>
      </c>
      <c r="Z1304" s="211">
        <f t="shared" si="2281"/>
        <v>0</v>
      </c>
      <c r="AA1304" s="211">
        <f t="shared" si="2281"/>
        <v>0</v>
      </c>
      <c r="AB1304" s="211">
        <f t="shared" si="2167"/>
        <v>8000</v>
      </c>
      <c r="AC1304" s="211">
        <f t="shared" si="2162"/>
        <v>8000</v>
      </c>
      <c r="AD1304" s="211">
        <f t="shared" si="2163"/>
        <v>8000</v>
      </c>
    </row>
    <row r="1305" spans="1:30" s="202" customFormat="1" ht="26.4" hidden="1">
      <c r="A1305" s="212" t="s">
        <v>96</v>
      </c>
      <c r="B1305" s="200" t="s">
        <v>303</v>
      </c>
      <c r="C1305" s="200" t="s">
        <v>20</v>
      </c>
      <c r="D1305" s="200" t="s">
        <v>16</v>
      </c>
      <c r="E1305" s="200" t="s">
        <v>80</v>
      </c>
      <c r="F1305" s="200" t="s">
        <v>68</v>
      </c>
      <c r="G1305" s="200" t="s">
        <v>140</v>
      </c>
      <c r="H1305" s="200" t="s">
        <v>161</v>
      </c>
      <c r="I1305" s="210" t="s">
        <v>93</v>
      </c>
      <c r="J1305" s="211">
        <v>8000</v>
      </c>
      <c r="K1305" s="211">
        <v>8000</v>
      </c>
      <c r="L1305" s="211">
        <v>8000</v>
      </c>
      <c r="M1305" s="211"/>
      <c r="N1305" s="211"/>
      <c r="O1305" s="211"/>
      <c r="P1305" s="211">
        <f t="shared" si="2251"/>
        <v>8000</v>
      </c>
      <c r="Q1305" s="211">
        <f t="shared" si="2252"/>
        <v>8000</v>
      </c>
      <c r="R1305" s="211">
        <f t="shared" si="2253"/>
        <v>8000</v>
      </c>
      <c r="S1305" s="211"/>
      <c r="T1305" s="211"/>
      <c r="U1305" s="211"/>
      <c r="V1305" s="211">
        <f t="shared" si="2241"/>
        <v>8000</v>
      </c>
      <c r="W1305" s="211">
        <f t="shared" si="2242"/>
        <v>8000</v>
      </c>
      <c r="X1305" s="211">
        <f t="shared" si="2243"/>
        <v>8000</v>
      </c>
      <c r="Y1305" s="211"/>
      <c r="Z1305" s="211"/>
      <c r="AA1305" s="211"/>
      <c r="AB1305" s="211">
        <f t="shared" si="2167"/>
        <v>8000</v>
      </c>
      <c r="AC1305" s="211">
        <f t="shared" ref="AC1305:AC1383" si="2282">W1305+Z1305</f>
        <v>8000</v>
      </c>
      <c r="AD1305" s="211">
        <f t="shared" ref="AD1305:AD1383" si="2283">X1305+AA1305</f>
        <v>8000</v>
      </c>
    </row>
    <row r="1306" spans="1:30" s="202" customFormat="1" ht="15.6" hidden="1">
      <c r="A1306" s="221" t="s">
        <v>53</v>
      </c>
      <c r="B1306" s="199" t="s">
        <v>303</v>
      </c>
      <c r="C1306" s="199" t="s">
        <v>17</v>
      </c>
      <c r="D1306" s="200"/>
      <c r="E1306" s="200"/>
      <c r="F1306" s="200"/>
      <c r="G1306" s="200"/>
      <c r="H1306" s="200"/>
      <c r="I1306" s="210"/>
      <c r="J1306" s="201">
        <f>J1307</f>
        <v>85260.78</v>
      </c>
      <c r="K1306" s="201">
        <f t="shared" ref="K1306:O1308" si="2284">K1307</f>
        <v>0</v>
      </c>
      <c r="L1306" s="201">
        <f t="shared" si="2284"/>
        <v>0</v>
      </c>
      <c r="M1306" s="201">
        <f t="shared" si="2284"/>
        <v>1160.2</v>
      </c>
      <c r="N1306" s="201">
        <f t="shared" si="2284"/>
        <v>0</v>
      </c>
      <c r="O1306" s="201">
        <f t="shared" si="2284"/>
        <v>0</v>
      </c>
      <c r="P1306" s="201">
        <f t="shared" si="2251"/>
        <v>86420.98</v>
      </c>
      <c r="Q1306" s="201">
        <f t="shared" si="2252"/>
        <v>0</v>
      </c>
      <c r="R1306" s="201">
        <f t="shared" si="2253"/>
        <v>0</v>
      </c>
      <c r="S1306" s="201">
        <f t="shared" ref="S1306:U1308" si="2285">S1307</f>
        <v>0</v>
      </c>
      <c r="T1306" s="201">
        <f t="shared" si="2285"/>
        <v>0</v>
      </c>
      <c r="U1306" s="201">
        <f t="shared" si="2285"/>
        <v>0</v>
      </c>
      <c r="V1306" s="201">
        <f t="shared" si="2241"/>
        <v>86420.98</v>
      </c>
      <c r="W1306" s="201">
        <f t="shared" si="2242"/>
        <v>0</v>
      </c>
      <c r="X1306" s="201">
        <f t="shared" si="2243"/>
        <v>0</v>
      </c>
      <c r="Y1306" s="201">
        <f t="shared" ref="Y1306:AA1308" si="2286">Y1307</f>
        <v>0</v>
      </c>
      <c r="Z1306" s="201">
        <f t="shared" si="2286"/>
        <v>0</v>
      </c>
      <c r="AA1306" s="201">
        <f t="shared" si="2286"/>
        <v>0</v>
      </c>
      <c r="AB1306" s="201">
        <f t="shared" si="2167"/>
        <v>86420.98</v>
      </c>
      <c r="AC1306" s="201">
        <f t="shared" si="2282"/>
        <v>0</v>
      </c>
      <c r="AD1306" s="201">
        <f t="shared" si="2283"/>
        <v>0</v>
      </c>
    </row>
    <row r="1307" spans="1:30" s="202" customFormat="1" hidden="1">
      <c r="A1307" s="222" t="s">
        <v>54</v>
      </c>
      <c r="B1307" s="205" t="s">
        <v>303</v>
      </c>
      <c r="C1307" s="205" t="s">
        <v>17</v>
      </c>
      <c r="D1307" s="205" t="s">
        <v>13</v>
      </c>
      <c r="E1307" s="205"/>
      <c r="F1307" s="205"/>
      <c r="G1307" s="205"/>
      <c r="H1307" s="205"/>
      <c r="I1307" s="206"/>
      <c r="J1307" s="207">
        <f>J1308</f>
        <v>85260.78</v>
      </c>
      <c r="K1307" s="207">
        <f t="shared" si="2284"/>
        <v>0</v>
      </c>
      <c r="L1307" s="207">
        <f t="shared" si="2284"/>
        <v>0</v>
      </c>
      <c r="M1307" s="207">
        <f t="shared" si="2284"/>
        <v>1160.2</v>
      </c>
      <c r="N1307" s="207">
        <f t="shared" si="2284"/>
        <v>0</v>
      </c>
      <c r="O1307" s="207">
        <f t="shared" si="2284"/>
        <v>0</v>
      </c>
      <c r="P1307" s="207">
        <f t="shared" si="2251"/>
        <v>86420.98</v>
      </c>
      <c r="Q1307" s="207">
        <f t="shared" si="2252"/>
        <v>0</v>
      </c>
      <c r="R1307" s="207">
        <f t="shared" si="2253"/>
        <v>0</v>
      </c>
      <c r="S1307" s="207">
        <f t="shared" si="2285"/>
        <v>0</v>
      </c>
      <c r="T1307" s="207">
        <f t="shared" si="2285"/>
        <v>0</v>
      </c>
      <c r="U1307" s="207">
        <f t="shared" si="2285"/>
        <v>0</v>
      </c>
      <c r="V1307" s="207">
        <f t="shared" si="2241"/>
        <v>86420.98</v>
      </c>
      <c r="W1307" s="207">
        <f t="shared" si="2242"/>
        <v>0</v>
      </c>
      <c r="X1307" s="207">
        <f t="shared" si="2243"/>
        <v>0</v>
      </c>
      <c r="Y1307" s="207">
        <f t="shared" si="2286"/>
        <v>0</v>
      </c>
      <c r="Z1307" s="207">
        <f t="shared" si="2286"/>
        <v>0</v>
      </c>
      <c r="AA1307" s="207">
        <f t="shared" si="2286"/>
        <v>0</v>
      </c>
      <c r="AB1307" s="207">
        <f t="shared" si="2167"/>
        <v>86420.98</v>
      </c>
      <c r="AC1307" s="207">
        <f t="shared" si="2282"/>
        <v>0</v>
      </c>
      <c r="AD1307" s="207">
        <f t="shared" si="2283"/>
        <v>0</v>
      </c>
    </row>
    <row r="1308" spans="1:30" s="202" customFormat="1" hidden="1">
      <c r="A1308" s="208" t="s">
        <v>81</v>
      </c>
      <c r="B1308" s="219" t="s">
        <v>303</v>
      </c>
      <c r="C1308" s="200" t="s">
        <v>17</v>
      </c>
      <c r="D1308" s="200" t="s">
        <v>13</v>
      </c>
      <c r="E1308" s="200" t="s">
        <v>80</v>
      </c>
      <c r="F1308" s="200" t="s">
        <v>68</v>
      </c>
      <c r="G1308" s="200" t="s">
        <v>140</v>
      </c>
      <c r="H1308" s="200" t="s">
        <v>141</v>
      </c>
      <c r="I1308" s="210"/>
      <c r="J1308" s="217">
        <f>J1309</f>
        <v>85260.78</v>
      </c>
      <c r="K1308" s="217">
        <f t="shared" si="2284"/>
        <v>0</v>
      </c>
      <c r="L1308" s="217">
        <f t="shared" si="2284"/>
        <v>0</v>
      </c>
      <c r="M1308" s="217">
        <f t="shared" si="2284"/>
        <v>1160.2</v>
      </c>
      <c r="N1308" s="217">
        <f t="shared" si="2284"/>
        <v>0</v>
      </c>
      <c r="O1308" s="217">
        <f t="shared" si="2284"/>
        <v>0</v>
      </c>
      <c r="P1308" s="217">
        <f t="shared" si="2251"/>
        <v>86420.98</v>
      </c>
      <c r="Q1308" s="217">
        <f t="shared" si="2252"/>
        <v>0</v>
      </c>
      <c r="R1308" s="217">
        <f t="shared" si="2253"/>
        <v>0</v>
      </c>
      <c r="S1308" s="217">
        <f t="shared" si="2285"/>
        <v>0</v>
      </c>
      <c r="T1308" s="217">
        <f t="shared" si="2285"/>
        <v>0</v>
      </c>
      <c r="U1308" s="217">
        <f t="shared" si="2285"/>
        <v>0</v>
      </c>
      <c r="V1308" s="217">
        <f t="shared" si="2241"/>
        <v>86420.98</v>
      </c>
      <c r="W1308" s="217">
        <f t="shared" si="2242"/>
        <v>0</v>
      </c>
      <c r="X1308" s="217">
        <f t="shared" si="2243"/>
        <v>0</v>
      </c>
      <c r="Y1308" s="217">
        <f t="shared" si="2286"/>
        <v>0</v>
      </c>
      <c r="Z1308" s="217">
        <f t="shared" si="2286"/>
        <v>0</v>
      </c>
      <c r="AA1308" s="217">
        <f t="shared" si="2286"/>
        <v>0</v>
      </c>
      <c r="AB1308" s="217">
        <f t="shared" si="2167"/>
        <v>86420.98</v>
      </c>
      <c r="AC1308" s="217">
        <f t="shared" si="2282"/>
        <v>0</v>
      </c>
      <c r="AD1308" s="217">
        <f t="shared" si="2283"/>
        <v>0</v>
      </c>
    </row>
    <row r="1309" spans="1:30" s="202" customFormat="1" ht="26.4" hidden="1">
      <c r="A1309" s="208" t="s">
        <v>240</v>
      </c>
      <c r="B1309" s="219" t="s">
        <v>303</v>
      </c>
      <c r="C1309" s="200" t="s">
        <v>17</v>
      </c>
      <c r="D1309" s="200" t="s">
        <v>13</v>
      </c>
      <c r="E1309" s="200" t="s">
        <v>80</v>
      </c>
      <c r="F1309" s="200" t="s">
        <v>68</v>
      </c>
      <c r="G1309" s="200" t="s">
        <v>140</v>
      </c>
      <c r="H1309" s="200" t="s">
        <v>335</v>
      </c>
      <c r="I1309" s="210"/>
      <c r="J1309" s="217">
        <f>J1310+J1312</f>
        <v>85260.78</v>
      </c>
      <c r="K1309" s="217">
        <f t="shared" ref="K1309:L1309" si="2287">K1310+K1312</f>
        <v>0</v>
      </c>
      <c r="L1309" s="217">
        <f t="shared" si="2287"/>
        <v>0</v>
      </c>
      <c r="M1309" s="217">
        <f t="shared" ref="M1309:O1309" si="2288">M1310+M1312</f>
        <v>1160.2</v>
      </c>
      <c r="N1309" s="217">
        <f t="shared" si="2288"/>
        <v>0</v>
      </c>
      <c r="O1309" s="217">
        <f t="shared" si="2288"/>
        <v>0</v>
      </c>
      <c r="P1309" s="217">
        <f t="shared" si="2251"/>
        <v>86420.98</v>
      </c>
      <c r="Q1309" s="217">
        <f t="shared" si="2252"/>
        <v>0</v>
      </c>
      <c r="R1309" s="217">
        <f t="shared" si="2253"/>
        <v>0</v>
      </c>
      <c r="S1309" s="217">
        <f t="shared" ref="S1309:U1309" si="2289">S1310+S1312</f>
        <v>0</v>
      </c>
      <c r="T1309" s="217">
        <f t="shared" si="2289"/>
        <v>0</v>
      </c>
      <c r="U1309" s="217">
        <f t="shared" si="2289"/>
        <v>0</v>
      </c>
      <c r="V1309" s="217">
        <f t="shared" si="2241"/>
        <v>86420.98</v>
      </c>
      <c r="W1309" s="217">
        <f t="shared" si="2242"/>
        <v>0</v>
      </c>
      <c r="X1309" s="217">
        <f t="shared" si="2243"/>
        <v>0</v>
      </c>
      <c r="Y1309" s="217">
        <f t="shared" ref="Y1309:AA1309" si="2290">Y1310+Y1312</f>
        <v>0</v>
      </c>
      <c r="Z1309" s="217">
        <f t="shared" si="2290"/>
        <v>0</v>
      </c>
      <c r="AA1309" s="217">
        <f t="shared" si="2290"/>
        <v>0</v>
      </c>
      <c r="AB1309" s="217">
        <f t="shared" si="2167"/>
        <v>86420.98</v>
      </c>
      <c r="AC1309" s="217">
        <f t="shared" si="2282"/>
        <v>0</v>
      </c>
      <c r="AD1309" s="217">
        <f t="shared" si="2283"/>
        <v>0</v>
      </c>
    </row>
    <row r="1310" spans="1:30" s="202" customFormat="1" ht="39.6" hidden="1">
      <c r="A1310" s="212" t="s">
        <v>94</v>
      </c>
      <c r="B1310" s="219" t="s">
        <v>303</v>
      </c>
      <c r="C1310" s="200" t="s">
        <v>17</v>
      </c>
      <c r="D1310" s="200" t="s">
        <v>13</v>
      </c>
      <c r="E1310" s="200" t="s">
        <v>80</v>
      </c>
      <c r="F1310" s="200" t="s">
        <v>68</v>
      </c>
      <c r="G1310" s="200" t="s">
        <v>140</v>
      </c>
      <c r="H1310" s="200" t="s">
        <v>335</v>
      </c>
      <c r="I1310" s="210" t="s">
        <v>90</v>
      </c>
      <c r="J1310" s="217">
        <f>J1311</f>
        <v>33138.5</v>
      </c>
      <c r="K1310" s="217">
        <f t="shared" ref="K1310:O1310" si="2291">K1311</f>
        <v>0</v>
      </c>
      <c r="L1310" s="217">
        <f t="shared" si="2291"/>
        <v>0</v>
      </c>
      <c r="M1310" s="217">
        <f t="shared" si="2291"/>
        <v>0</v>
      </c>
      <c r="N1310" s="217">
        <f t="shared" si="2291"/>
        <v>0</v>
      </c>
      <c r="O1310" s="217">
        <f t="shared" si="2291"/>
        <v>0</v>
      </c>
      <c r="P1310" s="217">
        <f t="shared" si="2251"/>
        <v>33138.5</v>
      </c>
      <c r="Q1310" s="217">
        <f t="shared" si="2252"/>
        <v>0</v>
      </c>
      <c r="R1310" s="217">
        <f t="shared" si="2253"/>
        <v>0</v>
      </c>
      <c r="S1310" s="217">
        <f t="shared" ref="S1310:U1310" si="2292">S1311</f>
        <v>0</v>
      </c>
      <c r="T1310" s="217">
        <f t="shared" si="2292"/>
        <v>0</v>
      </c>
      <c r="U1310" s="217">
        <f t="shared" si="2292"/>
        <v>0</v>
      </c>
      <c r="V1310" s="217">
        <f t="shared" si="2241"/>
        <v>33138.5</v>
      </c>
      <c r="W1310" s="217">
        <f t="shared" si="2242"/>
        <v>0</v>
      </c>
      <c r="X1310" s="217">
        <f t="shared" si="2243"/>
        <v>0</v>
      </c>
      <c r="Y1310" s="217">
        <f t="shared" ref="Y1310:AA1310" si="2293">Y1311</f>
        <v>0</v>
      </c>
      <c r="Z1310" s="217">
        <f t="shared" si="2293"/>
        <v>0</v>
      </c>
      <c r="AA1310" s="217">
        <f t="shared" si="2293"/>
        <v>0</v>
      </c>
      <c r="AB1310" s="217">
        <f t="shared" si="2167"/>
        <v>33138.5</v>
      </c>
      <c r="AC1310" s="217">
        <f t="shared" si="2282"/>
        <v>0</v>
      </c>
      <c r="AD1310" s="217">
        <f t="shared" si="2283"/>
        <v>0</v>
      </c>
    </row>
    <row r="1311" spans="1:30" s="202" customFormat="1" hidden="1">
      <c r="A1311" s="212" t="s">
        <v>101</v>
      </c>
      <c r="B1311" s="219" t="s">
        <v>303</v>
      </c>
      <c r="C1311" s="200" t="s">
        <v>17</v>
      </c>
      <c r="D1311" s="200" t="s">
        <v>13</v>
      </c>
      <c r="E1311" s="200" t="s">
        <v>80</v>
      </c>
      <c r="F1311" s="200" t="s">
        <v>68</v>
      </c>
      <c r="G1311" s="200" t="s">
        <v>140</v>
      </c>
      <c r="H1311" s="200" t="s">
        <v>335</v>
      </c>
      <c r="I1311" s="210" t="s">
        <v>100</v>
      </c>
      <c r="J1311" s="217">
        <v>33138.5</v>
      </c>
      <c r="K1311" s="217"/>
      <c r="L1311" s="217"/>
      <c r="M1311" s="217"/>
      <c r="N1311" s="217"/>
      <c r="O1311" s="217"/>
      <c r="P1311" s="217">
        <f t="shared" si="2251"/>
        <v>33138.5</v>
      </c>
      <c r="Q1311" s="217">
        <f t="shared" si="2252"/>
        <v>0</v>
      </c>
      <c r="R1311" s="217">
        <f t="shared" si="2253"/>
        <v>0</v>
      </c>
      <c r="S1311" s="217"/>
      <c r="T1311" s="217"/>
      <c r="U1311" s="217"/>
      <c r="V1311" s="217">
        <f t="shared" si="2241"/>
        <v>33138.5</v>
      </c>
      <c r="W1311" s="217">
        <f t="shared" si="2242"/>
        <v>0</v>
      </c>
      <c r="X1311" s="217">
        <f t="shared" si="2243"/>
        <v>0</v>
      </c>
      <c r="Y1311" s="217"/>
      <c r="Z1311" s="217"/>
      <c r="AA1311" s="217"/>
      <c r="AB1311" s="217">
        <f t="shared" si="2167"/>
        <v>33138.5</v>
      </c>
      <c r="AC1311" s="217">
        <f t="shared" si="2282"/>
        <v>0</v>
      </c>
      <c r="AD1311" s="217">
        <f t="shared" si="2283"/>
        <v>0</v>
      </c>
    </row>
    <row r="1312" spans="1:30" s="202" customFormat="1" ht="26.4" hidden="1">
      <c r="A1312" s="213" t="s">
        <v>222</v>
      </c>
      <c r="B1312" s="219" t="s">
        <v>303</v>
      </c>
      <c r="C1312" s="200" t="s">
        <v>17</v>
      </c>
      <c r="D1312" s="200" t="s">
        <v>13</v>
      </c>
      <c r="E1312" s="200" t="s">
        <v>80</v>
      </c>
      <c r="F1312" s="200" t="s">
        <v>68</v>
      </c>
      <c r="G1312" s="200" t="s">
        <v>140</v>
      </c>
      <c r="H1312" s="200" t="s">
        <v>335</v>
      </c>
      <c r="I1312" s="210" t="s">
        <v>92</v>
      </c>
      <c r="J1312" s="217">
        <f>J1313</f>
        <v>52122.28</v>
      </c>
      <c r="K1312" s="217">
        <f t="shared" ref="K1312:O1312" si="2294">K1313</f>
        <v>0</v>
      </c>
      <c r="L1312" s="217">
        <f t="shared" si="2294"/>
        <v>0</v>
      </c>
      <c r="M1312" s="217">
        <f t="shared" si="2294"/>
        <v>1160.2</v>
      </c>
      <c r="N1312" s="217">
        <f t="shared" si="2294"/>
        <v>0</v>
      </c>
      <c r="O1312" s="217">
        <f t="shared" si="2294"/>
        <v>0</v>
      </c>
      <c r="P1312" s="217">
        <f t="shared" si="2251"/>
        <v>53282.479999999996</v>
      </c>
      <c r="Q1312" s="217">
        <f t="shared" si="2252"/>
        <v>0</v>
      </c>
      <c r="R1312" s="217">
        <f t="shared" si="2253"/>
        <v>0</v>
      </c>
      <c r="S1312" s="217">
        <f t="shared" ref="S1312:U1312" si="2295">S1313</f>
        <v>0</v>
      </c>
      <c r="T1312" s="217">
        <f t="shared" si="2295"/>
        <v>0</v>
      </c>
      <c r="U1312" s="217">
        <f t="shared" si="2295"/>
        <v>0</v>
      </c>
      <c r="V1312" s="217">
        <f t="shared" si="2241"/>
        <v>53282.479999999996</v>
      </c>
      <c r="W1312" s="217">
        <f t="shared" si="2242"/>
        <v>0</v>
      </c>
      <c r="X1312" s="217">
        <f t="shared" si="2243"/>
        <v>0</v>
      </c>
      <c r="Y1312" s="217">
        <f t="shared" ref="Y1312:AA1312" si="2296">Y1313</f>
        <v>0</v>
      </c>
      <c r="Z1312" s="217">
        <f t="shared" si="2296"/>
        <v>0</v>
      </c>
      <c r="AA1312" s="217">
        <f t="shared" si="2296"/>
        <v>0</v>
      </c>
      <c r="AB1312" s="217">
        <f t="shared" ref="AB1312:AB1390" si="2297">V1312+Y1312</f>
        <v>53282.479999999996</v>
      </c>
      <c r="AC1312" s="217">
        <f t="shared" si="2282"/>
        <v>0</v>
      </c>
      <c r="AD1312" s="217">
        <f t="shared" si="2283"/>
        <v>0</v>
      </c>
    </row>
    <row r="1313" spans="1:30" s="202" customFormat="1" ht="26.4" hidden="1">
      <c r="A1313" s="212" t="s">
        <v>96</v>
      </c>
      <c r="B1313" s="219" t="s">
        <v>303</v>
      </c>
      <c r="C1313" s="200" t="s">
        <v>17</v>
      </c>
      <c r="D1313" s="200" t="s">
        <v>13</v>
      </c>
      <c r="E1313" s="200" t="s">
        <v>80</v>
      </c>
      <c r="F1313" s="200" t="s">
        <v>68</v>
      </c>
      <c r="G1313" s="200" t="s">
        <v>140</v>
      </c>
      <c r="H1313" s="200" t="s">
        <v>335</v>
      </c>
      <c r="I1313" s="210" t="s">
        <v>93</v>
      </c>
      <c r="J1313" s="217">
        <v>52122.28</v>
      </c>
      <c r="K1313" s="217"/>
      <c r="L1313" s="217"/>
      <c r="M1313" s="217">
        <v>1160.2</v>
      </c>
      <c r="N1313" s="217"/>
      <c r="O1313" s="217"/>
      <c r="P1313" s="217">
        <f t="shared" si="2251"/>
        <v>53282.479999999996</v>
      </c>
      <c r="Q1313" s="217">
        <f t="shared" si="2252"/>
        <v>0</v>
      </c>
      <c r="R1313" s="217">
        <f t="shared" si="2253"/>
        <v>0</v>
      </c>
      <c r="S1313" s="217"/>
      <c r="T1313" s="217"/>
      <c r="U1313" s="217"/>
      <c r="V1313" s="217">
        <f t="shared" si="2241"/>
        <v>53282.479999999996</v>
      </c>
      <c r="W1313" s="217">
        <f t="shared" si="2242"/>
        <v>0</v>
      </c>
      <c r="X1313" s="217">
        <f t="shared" si="2243"/>
        <v>0</v>
      </c>
      <c r="Y1313" s="217"/>
      <c r="Z1313" s="217"/>
      <c r="AA1313" s="217"/>
      <c r="AB1313" s="217">
        <f t="shared" si="2297"/>
        <v>53282.479999999996</v>
      </c>
      <c r="AC1313" s="217">
        <f t="shared" si="2282"/>
        <v>0</v>
      </c>
      <c r="AD1313" s="217">
        <f t="shared" si="2283"/>
        <v>0</v>
      </c>
    </row>
    <row r="1314" spans="1:30" s="227" customFormat="1" ht="31.2" hidden="1">
      <c r="A1314" s="221" t="s">
        <v>26</v>
      </c>
      <c r="B1314" s="223" t="s">
        <v>303</v>
      </c>
      <c r="C1314" s="223" t="s">
        <v>13</v>
      </c>
      <c r="D1314" s="224"/>
      <c r="E1314" s="224"/>
      <c r="F1314" s="224"/>
      <c r="G1314" s="224"/>
      <c r="H1314" s="224"/>
      <c r="I1314" s="225"/>
      <c r="J1314" s="226">
        <f>J1315</f>
        <v>113330</v>
      </c>
      <c r="K1314" s="226">
        <f t="shared" ref="K1314:O1318" si="2298">K1315</f>
        <v>115563.2</v>
      </c>
      <c r="L1314" s="226">
        <f t="shared" si="2298"/>
        <v>117885.73</v>
      </c>
      <c r="M1314" s="226">
        <f t="shared" si="2298"/>
        <v>0</v>
      </c>
      <c r="N1314" s="226">
        <f t="shared" si="2298"/>
        <v>0</v>
      </c>
      <c r="O1314" s="226">
        <f t="shared" si="2298"/>
        <v>0</v>
      </c>
      <c r="P1314" s="226">
        <f t="shared" si="2251"/>
        <v>113330</v>
      </c>
      <c r="Q1314" s="226">
        <f t="shared" si="2252"/>
        <v>115563.2</v>
      </c>
      <c r="R1314" s="226">
        <f t="shared" si="2253"/>
        <v>117885.73</v>
      </c>
      <c r="S1314" s="226">
        <f t="shared" ref="S1314:U1318" si="2299">S1315</f>
        <v>0</v>
      </c>
      <c r="T1314" s="226">
        <f t="shared" si="2299"/>
        <v>0</v>
      </c>
      <c r="U1314" s="226">
        <f t="shared" si="2299"/>
        <v>0</v>
      </c>
      <c r="V1314" s="226">
        <f t="shared" si="2241"/>
        <v>113330</v>
      </c>
      <c r="W1314" s="226">
        <f t="shared" si="2242"/>
        <v>115563.2</v>
      </c>
      <c r="X1314" s="226">
        <f t="shared" si="2243"/>
        <v>117885.73</v>
      </c>
      <c r="Y1314" s="226">
        <f t="shared" ref="Y1314:AA1318" si="2300">Y1315</f>
        <v>0</v>
      </c>
      <c r="Z1314" s="226">
        <f t="shared" si="2300"/>
        <v>0</v>
      </c>
      <c r="AA1314" s="226">
        <f t="shared" si="2300"/>
        <v>0</v>
      </c>
      <c r="AB1314" s="226">
        <f t="shared" si="2297"/>
        <v>113330</v>
      </c>
      <c r="AC1314" s="226">
        <f t="shared" si="2282"/>
        <v>115563.2</v>
      </c>
      <c r="AD1314" s="226">
        <f t="shared" si="2283"/>
        <v>117885.73</v>
      </c>
    </row>
    <row r="1315" spans="1:30" s="202" customFormat="1" ht="26.4" hidden="1">
      <c r="A1315" s="228" t="s">
        <v>204</v>
      </c>
      <c r="B1315" s="229" t="s">
        <v>303</v>
      </c>
      <c r="C1315" s="229" t="s">
        <v>13</v>
      </c>
      <c r="D1315" s="229" t="s">
        <v>30</v>
      </c>
      <c r="E1315" s="229"/>
      <c r="F1315" s="229"/>
      <c r="G1315" s="229"/>
      <c r="H1315" s="229"/>
      <c r="I1315" s="230"/>
      <c r="J1315" s="231">
        <f>J1316</f>
        <v>113330</v>
      </c>
      <c r="K1315" s="231">
        <f t="shared" si="2298"/>
        <v>115563.2</v>
      </c>
      <c r="L1315" s="231">
        <f t="shared" si="2298"/>
        <v>117885.73</v>
      </c>
      <c r="M1315" s="231">
        <f t="shared" si="2298"/>
        <v>0</v>
      </c>
      <c r="N1315" s="231">
        <f t="shared" si="2298"/>
        <v>0</v>
      </c>
      <c r="O1315" s="231">
        <f t="shared" si="2298"/>
        <v>0</v>
      </c>
      <c r="P1315" s="231">
        <f t="shared" si="2251"/>
        <v>113330</v>
      </c>
      <c r="Q1315" s="231">
        <f t="shared" si="2252"/>
        <v>115563.2</v>
      </c>
      <c r="R1315" s="231">
        <f t="shared" si="2253"/>
        <v>117885.73</v>
      </c>
      <c r="S1315" s="231">
        <f t="shared" si="2299"/>
        <v>0</v>
      </c>
      <c r="T1315" s="231">
        <f t="shared" si="2299"/>
        <v>0</v>
      </c>
      <c r="U1315" s="231">
        <f t="shared" si="2299"/>
        <v>0</v>
      </c>
      <c r="V1315" s="231">
        <f t="shared" si="2241"/>
        <v>113330</v>
      </c>
      <c r="W1315" s="231">
        <f t="shared" si="2242"/>
        <v>115563.2</v>
      </c>
      <c r="X1315" s="231">
        <f t="shared" si="2243"/>
        <v>117885.73</v>
      </c>
      <c r="Y1315" s="231">
        <f t="shared" si="2300"/>
        <v>0</v>
      </c>
      <c r="Z1315" s="231">
        <f t="shared" si="2300"/>
        <v>0</v>
      </c>
      <c r="AA1315" s="231">
        <f t="shared" si="2300"/>
        <v>0</v>
      </c>
      <c r="AB1315" s="231">
        <f t="shared" si="2297"/>
        <v>113330</v>
      </c>
      <c r="AC1315" s="231">
        <f t="shared" si="2282"/>
        <v>115563.2</v>
      </c>
      <c r="AD1315" s="231">
        <f t="shared" si="2283"/>
        <v>117885.73</v>
      </c>
    </row>
    <row r="1316" spans="1:30" s="202" customFormat="1" ht="52.8" hidden="1">
      <c r="A1316" s="281" t="s">
        <v>355</v>
      </c>
      <c r="B1316" s="233" t="s">
        <v>303</v>
      </c>
      <c r="C1316" s="233" t="s">
        <v>13</v>
      </c>
      <c r="D1316" s="233" t="s">
        <v>30</v>
      </c>
      <c r="E1316" s="233" t="s">
        <v>195</v>
      </c>
      <c r="F1316" s="233" t="s">
        <v>68</v>
      </c>
      <c r="G1316" s="233" t="s">
        <v>140</v>
      </c>
      <c r="H1316" s="233" t="s">
        <v>141</v>
      </c>
      <c r="I1316" s="234"/>
      <c r="J1316" s="235">
        <f>J1317</f>
        <v>113330</v>
      </c>
      <c r="K1316" s="235">
        <f t="shared" si="2298"/>
        <v>115563.2</v>
      </c>
      <c r="L1316" s="235">
        <f t="shared" si="2298"/>
        <v>117885.73</v>
      </c>
      <c r="M1316" s="235">
        <f t="shared" si="2298"/>
        <v>0</v>
      </c>
      <c r="N1316" s="235">
        <f t="shared" si="2298"/>
        <v>0</v>
      </c>
      <c r="O1316" s="235">
        <f t="shared" si="2298"/>
        <v>0</v>
      </c>
      <c r="P1316" s="235">
        <f t="shared" si="2251"/>
        <v>113330</v>
      </c>
      <c r="Q1316" s="235">
        <f t="shared" si="2252"/>
        <v>115563.2</v>
      </c>
      <c r="R1316" s="235">
        <f t="shared" si="2253"/>
        <v>117885.73</v>
      </c>
      <c r="S1316" s="235">
        <f t="shared" si="2299"/>
        <v>0</v>
      </c>
      <c r="T1316" s="235">
        <f t="shared" si="2299"/>
        <v>0</v>
      </c>
      <c r="U1316" s="235">
        <f t="shared" si="2299"/>
        <v>0</v>
      </c>
      <c r="V1316" s="235">
        <f t="shared" si="2241"/>
        <v>113330</v>
      </c>
      <c r="W1316" s="235">
        <f t="shared" si="2242"/>
        <v>115563.2</v>
      </c>
      <c r="X1316" s="235">
        <f t="shared" si="2243"/>
        <v>117885.73</v>
      </c>
      <c r="Y1316" s="235">
        <f t="shared" si="2300"/>
        <v>0</v>
      </c>
      <c r="Z1316" s="235">
        <f t="shared" si="2300"/>
        <v>0</v>
      </c>
      <c r="AA1316" s="235">
        <f t="shared" si="2300"/>
        <v>0</v>
      </c>
      <c r="AB1316" s="235">
        <f t="shared" si="2297"/>
        <v>113330</v>
      </c>
      <c r="AC1316" s="235">
        <f t="shared" si="2282"/>
        <v>115563.2</v>
      </c>
      <c r="AD1316" s="235">
        <f t="shared" si="2283"/>
        <v>117885.73</v>
      </c>
    </row>
    <row r="1317" spans="1:30" s="202" customFormat="1" hidden="1">
      <c r="A1317" s="214" t="s">
        <v>257</v>
      </c>
      <c r="B1317" s="233" t="s">
        <v>303</v>
      </c>
      <c r="C1317" s="233" t="s">
        <v>13</v>
      </c>
      <c r="D1317" s="233" t="s">
        <v>30</v>
      </c>
      <c r="E1317" s="233" t="s">
        <v>195</v>
      </c>
      <c r="F1317" s="233" t="s">
        <v>68</v>
      </c>
      <c r="G1317" s="233" t="s">
        <v>140</v>
      </c>
      <c r="H1317" s="233" t="s">
        <v>256</v>
      </c>
      <c r="I1317" s="234"/>
      <c r="J1317" s="235">
        <f>J1318</f>
        <v>113330</v>
      </c>
      <c r="K1317" s="235">
        <f t="shared" si="2298"/>
        <v>115563.2</v>
      </c>
      <c r="L1317" s="235">
        <f t="shared" si="2298"/>
        <v>117885.73</v>
      </c>
      <c r="M1317" s="235">
        <f t="shared" si="2298"/>
        <v>0</v>
      </c>
      <c r="N1317" s="235">
        <f t="shared" si="2298"/>
        <v>0</v>
      </c>
      <c r="O1317" s="235">
        <f t="shared" si="2298"/>
        <v>0</v>
      </c>
      <c r="P1317" s="235">
        <f t="shared" si="2251"/>
        <v>113330</v>
      </c>
      <c r="Q1317" s="235">
        <f t="shared" si="2252"/>
        <v>115563.2</v>
      </c>
      <c r="R1317" s="235">
        <f t="shared" si="2253"/>
        <v>117885.73</v>
      </c>
      <c r="S1317" s="235">
        <f t="shared" si="2299"/>
        <v>0</v>
      </c>
      <c r="T1317" s="235">
        <f t="shared" si="2299"/>
        <v>0</v>
      </c>
      <c r="U1317" s="235">
        <f t="shared" si="2299"/>
        <v>0</v>
      </c>
      <c r="V1317" s="235">
        <f t="shared" si="2241"/>
        <v>113330</v>
      </c>
      <c r="W1317" s="235">
        <f t="shared" si="2242"/>
        <v>115563.2</v>
      </c>
      <c r="X1317" s="235">
        <f t="shared" si="2243"/>
        <v>117885.73</v>
      </c>
      <c r="Y1317" s="235">
        <f t="shared" si="2300"/>
        <v>0</v>
      </c>
      <c r="Z1317" s="235">
        <f t="shared" si="2300"/>
        <v>0</v>
      </c>
      <c r="AA1317" s="235">
        <f t="shared" si="2300"/>
        <v>0</v>
      </c>
      <c r="AB1317" s="235">
        <f t="shared" si="2297"/>
        <v>113330</v>
      </c>
      <c r="AC1317" s="235">
        <f t="shared" si="2282"/>
        <v>115563.2</v>
      </c>
      <c r="AD1317" s="235">
        <f t="shared" si="2283"/>
        <v>117885.73</v>
      </c>
    </row>
    <row r="1318" spans="1:30" s="202" customFormat="1" ht="26.4" hidden="1">
      <c r="A1318" s="213" t="s">
        <v>222</v>
      </c>
      <c r="B1318" s="233" t="s">
        <v>303</v>
      </c>
      <c r="C1318" s="233" t="s">
        <v>13</v>
      </c>
      <c r="D1318" s="233" t="s">
        <v>30</v>
      </c>
      <c r="E1318" s="233" t="s">
        <v>195</v>
      </c>
      <c r="F1318" s="233" t="s">
        <v>68</v>
      </c>
      <c r="G1318" s="233" t="s">
        <v>140</v>
      </c>
      <c r="H1318" s="233" t="s">
        <v>256</v>
      </c>
      <c r="I1318" s="234" t="s">
        <v>92</v>
      </c>
      <c r="J1318" s="235">
        <f>J1319</f>
        <v>113330</v>
      </c>
      <c r="K1318" s="235">
        <f t="shared" si="2298"/>
        <v>115563.2</v>
      </c>
      <c r="L1318" s="235">
        <f t="shared" si="2298"/>
        <v>117885.73</v>
      </c>
      <c r="M1318" s="235">
        <f t="shared" si="2298"/>
        <v>0</v>
      </c>
      <c r="N1318" s="235">
        <f t="shared" si="2298"/>
        <v>0</v>
      </c>
      <c r="O1318" s="235">
        <f t="shared" si="2298"/>
        <v>0</v>
      </c>
      <c r="P1318" s="235">
        <f t="shared" si="2251"/>
        <v>113330</v>
      </c>
      <c r="Q1318" s="235">
        <f t="shared" si="2252"/>
        <v>115563.2</v>
      </c>
      <c r="R1318" s="235">
        <f t="shared" si="2253"/>
        <v>117885.73</v>
      </c>
      <c r="S1318" s="235">
        <f t="shared" si="2299"/>
        <v>0</v>
      </c>
      <c r="T1318" s="235">
        <f t="shared" si="2299"/>
        <v>0</v>
      </c>
      <c r="U1318" s="235">
        <f t="shared" si="2299"/>
        <v>0</v>
      </c>
      <c r="V1318" s="235">
        <f t="shared" si="2241"/>
        <v>113330</v>
      </c>
      <c r="W1318" s="235">
        <f t="shared" si="2242"/>
        <v>115563.2</v>
      </c>
      <c r="X1318" s="235">
        <f t="shared" si="2243"/>
        <v>117885.73</v>
      </c>
      <c r="Y1318" s="235">
        <f t="shared" si="2300"/>
        <v>0</v>
      </c>
      <c r="Z1318" s="235">
        <f t="shared" si="2300"/>
        <v>0</v>
      </c>
      <c r="AA1318" s="235">
        <f t="shared" si="2300"/>
        <v>0</v>
      </c>
      <c r="AB1318" s="235">
        <f t="shared" si="2297"/>
        <v>113330</v>
      </c>
      <c r="AC1318" s="235">
        <f t="shared" si="2282"/>
        <v>115563.2</v>
      </c>
      <c r="AD1318" s="235">
        <f t="shared" si="2283"/>
        <v>117885.73</v>
      </c>
    </row>
    <row r="1319" spans="1:30" s="202" customFormat="1" ht="26.4" hidden="1">
      <c r="A1319" s="212" t="s">
        <v>96</v>
      </c>
      <c r="B1319" s="233" t="s">
        <v>303</v>
      </c>
      <c r="C1319" s="233" t="s">
        <v>13</v>
      </c>
      <c r="D1319" s="233" t="s">
        <v>30</v>
      </c>
      <c r="E1319" s="233" t="s">
        <v>195</v>
      </c>
      <c r="F1319" s="233" t="s">
        <v>68</v>
      </c>
      <c r="G1319" s="233" t="s">
        <v>140</v>
      </c>
      <c r="H1319" s="233" t="s">
        <v>256</v>
      </c>
      <c r="I1319" s="234" t="s">
        <v>93</v>
      </c>
      <c r="J1319" s="235">
        <v>113330</v>
      </c>
      <c r="K1319" s="235">
        <v>115563.2</v>
      </c>
      <c r="L1319" s="235">
        <v>117885.73</v>
      </c>
      <c r="M1319" s="235"/>
      <c r="N1319" s="235"/>
      <c r="O1319" s="235"/>
      <c r="P1319" s="235">
        <f t="shared" si="2251"/>
        <v>113330</v>
      </c>
      <c r="Q1319" s="235">
        <f t="shared" si="2252"/>
        <v>115563.2</v>
      </c>
      <c r="R1319" s="235">
        <f t="shared" si="2253"/>
        <v>117885.73</v>
      </c>
      <c r="S1319" s="235"/>
      <c r="T1319" s="235"/>
      <c r="U1319" s="235"/>
      <c r="V1319" s="235">
        <f t="shared" si="2241"/>
        <v>113330</v>
      </c>
      <c r="W1319" s="235">
        <f t="shared" si="2242"/>
        <v>115563.2</v>
      </c>
      <c r="X1319" s="235">
        <f t="shared" si="2243"/>
        <v>117885.73</v>
      </c>
      <c r="Y1319" s="235"/>
      <c r="Z1319" s="235"/>
      <c r="AA1319" s="235"/>
      <c r="AB1319" s="235">
        <f t="shared" si="2297"/>
        <v>113330</v>
      </c>
      <c r="AC1319" s="235">
        <f t="shared" si="2282"/>
        <v>115563.2</v>
      </c>
      <c r="AD1319" s="235">
        <f t="shared" si="2283"/>
        <v>117885.73</v>
      </c>
    </row>
    <row r="1320" spans="1:30" s="202" customFormat="1" ht="15.6" hidden="1">
      <c r="A1320" s="198" t="s">
        <v>15</v>
      </c>
      <c r="B1320" s="237" t="s">
        <v>303</v>
      </c>
      <c r="C1320" s="237" t="s">
        <v>16</v>
      </c>
      <c r="D1320" s="219"/>
      <c r="E1320" s="219"/>
      <c r="F1320" s="219"/>
      <c r="G1320" s="219"/>
      <c r="H1320" s="219"/>
      <c r="I1320" s="220"/>
      <c r="J1320" s="201">
        <f>+J1321</f>
        <v>0</v>
      </c>
      <c r="K1320" s="201">
        <f t="shared" ref="K1320:O1320" si="2301">+K1321</f>
        <v>0</v>
      </c>
      <c r="L1320" s="201">
        <f t="shared" si="2301"/>
        <v>0</v>
      </c>
      <c r="M1320" s="201">
        <f t="shared" si="2301"/>
        <v>0</v>
      </c>
      <c r="N1320" s="201">
        <f t="shared" si="2301"/>
        <v>0</v>
      </c>
      <c r="O1320" s="201">
        <f t="shared" si="2301"/>
        <v>0</v>
      </c>
      <c r="P1320" s="201">
        <f t="shared" si="2251"/>
        <v>0</v>
      </c>
      <c r="Q1320" s="201">
        <f t="shared" si="2252"/>
        <v>0</v>
      </c>
      <c r="R1320" s="201">
        <f t="shared" si="2253"/>
        <v>0</v>
      </c>
      <c r="S1320" s="201">
        <f t="shared" ref="S1320:U1320" si="2302">+S1321</f>
        <v>750000</v>
      </c>
      <c r="T1320" s="201">
        <f t="shared" si="2302"/>
        <v>0</v>
      </c>
      <c r="U1320" s="201">
        <f t="shared" si="2302"/>
        <v>0</v>
      </c>
      <c r="V1320" s="201">
        <f t="shared" si="2241"/>
        <v>750000</v>
      </c>
      <c r="W1320" s="201">
        <f t="shared" si="2242"/>
        <v>0</v>
      </c>
      <c r="X1320" s="201">
        <f t="shared" si="2243"/>
        <v>0</v>
      </c>
      <c r="Y1320" s="201">
        <f t="shared" ref="Y1320:AA1320" si="2303">+Y1321</f>
        <v>0</v>
      </c>
      <c r="Z1320" s="201">
        <f t="shared" si="2303"/>
        <v>0</v>
      </c>
      <c r="AA1320" s="201">
        <f t="shared" si="2303"/>
        <v>0</v>
      </c>
      <c r="AB1320" s="201">
        <f t="shared" si="2297"/>
        <v>750000</v>
      </c>
      <c r="AC1320" s="201">
        <f t="shared" si="2282"/>
        <v>0</v>
      </c>
      <c r="AD1320" s="201">
        <f t="shared" si="2283"/>
        <v>0</v>
      </c>
    </row>
    <row r="1321" spans="1:30" s="202" customFormat="1" hidden="1">
      <c r="A1321" s="203" t="s">
        <v>59</v>
      </c>
      <c r="B1321" s="204" t="s">
        <v>303</v>
      </c>
      <c r="C1321" s="204" t="s">
        <v>16</v>
      </c>
      <c r="D1321" s="204" t="s">
        <v>14</v>
      </c>
      <c r="E1321" s="204"/>
      <c r="F1321" s="204"/>
      <c r="G1321" s="204"/>
      <c r="H1321" s="200"/>
      <c r="I1321" s="210"/>
      <c r="J1321" s="207">
        <f>J1322</f>
        <v>0</v>
      </c>
      <c r="K1321" s="207">
        <f t="shared" ref="K1321:O1324" si="2304">K1322</f>
        <v>0</v>
      </c>
      <c r="L1321" s="207">
        <f t="shared" si="2304"/>
        <v>0</v>
      </c>
      <c r="M1321" s="207">
        <f t="shared" si="2304"/>
        <v>0</v>
      </c>
      <c r="N1321" s="207">
        <f t="shared" si="2304"/>
        <v>0</v>
      </c>
      <c r="O1321" s="207">
        <f t="shared" si="2304"/>
        <v>0</v>
      </c>
      <c r="P1321" s="207">
        <f t="shared" si="2251"/>
        <v>0</v>
      </c>
      <c r="Q1321" s="207">
        <f t="shared" si="2252"/>
        <v>0</v>
      </c>
      <c r="R1321" s="207">
        <f t="shared" si="2253"/>
        <v>0</v>
      </c>
      <c r="S1321" s="207">
        <f t="shared" ref="S1321:U1324" si="2305">S1322</f>
        <v>750000</v>
      </c>
      <c r="T1321" s="207">
        <f t="shared" si="2305"/>
        <v>0</v>
      </c>
      <c r="U1321" s="207">
        <f t="shared" si="2305"/>
        <v>0</v>
      </c>
      <c r="V1321" s="207">
        <f t="shared" si="2241"/>
        <v>750000</v>
      </c>
      <c r="W1321" s="207">
        <f t="shared" si="2242"/>
        <v>0</v>
      </c>
      <c r="X1321" s="207">
        <f t="shared" si="2243"/>
        <v>0</v>
      </c>
      <c r="Y1321" s="207">
        <f t="shared" ref="Y1321:AA1324" si="2306">Y1322</f>
        <v>0</v>
      </c>
      <c r="Z1321" s="207">
        <f t="shared" si="2306"/>
        <v>0</v>
      </c>
      <c r="AA1321" s="207">
        <f t="shared" si="2306"/>
        <v>0</v>
      </c>
      <c r="AB1321" s="207">
        <f t="shared" si="2297"/>
        <v>750000</v>
      </c>
      <c r="AC1321" s="207">
        <f t="shared" si="2282"/>
        <v>0</v>
      </c>
      <c r="AD1321" s="207">
        <f t="shared" si="2283"/>
        <v>0</v>
      </c>
    </row>
    <row r="1322" spans="1:30" s="202" customFormat="1" hidden="1">
      <c r="A1322" s="208" t="s">
        <v>82</v>
      </c>
      <c r="B1322" s="200" t="s">
        <v>303</v>
      </c>
      <c r="C1322" s="200" t="s">
        <v>16</v>
      </c>
      <c r="D1322" s="200" t="s">
        <v>14</v>
      </c>
      <c r="E1322" s="200" t="s">
        <v>80</v>
      </c>
      <c r="F1322" s="200" t="s">
        <v>68</v>
      </c>
      <c r="G1322" s="200" t="s">
        <v>140</v>
      </c>
      <c r="H1322" s="200" t="s">
        <v>141</v>
      </c>
      <c r="I1322" s="210"/>
      <c r="J1322" s="211">
        <f>J1323</f>
        <v>0</v>
      </c>
      <c r="K1322" s="211">
        <f t="shared" si="2304"/>
        <v>0</v>
      </c>
      <c r="L1322" s="211">
        <f t="shared" si="2304"/>
        <v>0</v>
      </c>
      <c r="M1322" s="211">
        <f t="shared" si="2304"/>
        <v>0</v>
      </c>
      <c r="N1322" s="211">
        <f t="shared" si="2304"/>
        <v>0</v>
      </c>
      <c r="O1322" s="211">
        <f t="shared" si="2304"/>
        <v>0</v>
      </c>
      <c r="P1322" s="211">
        <f t="shared" si="2251"/>
        <v>0</v>
      </c>
      <c r="Q1322" s="211">
        <f t="shared" si="2252"/>
        <v>0</v>
      </c>
      <c r="R1322" s="211">
        <f t="shared" si="2253"/>
        <v>0</v>
      </c>
      <c r="S1322" s="211">
        <f t="shared" si="2305"/>
        <v>750000</v>
      </c>
      <c r="T1322" s="211">
        <f t="shared" si="2305"/>
        <v>0</v>
      </c>
      <c r="U1322" s="211">
        <f t="shared" si="2305"/>
        <v>0</v>
      </c>
      <c r="V1322" s="211">
        <f t="shared" si="2241"/>
        <v>750000</v>
      </c>
      <c r="W1322" s="211">
        <f t="shared" si="2242"/>
        <v>0</v>
      </c>
      <c r="X1322" s="211">
        <f t="shared" si="2243"/>
        <v>0</v>
      </c>
      <c r="Y1322" s="211">
        <f t="shared" si="2306"/>
        <v>0</v>
      </c>
      <c r="Z1322" s="211">
        <f t="shared" si="2306"/>
        <v>0</v>
      </c>
      <c r="AA1322" s="211">
        <f t="shared" si="2306"/>
        <v>0</v>
      </c>
      <c r="AB1322" s="211">
        <f t="shared" si="2297"/>
        <v>750000</v>
      </c>
      <c r="AC1322" s="211">
        <f t="shared" si="2282"/>
        <v>0</v>
      </c>
      <c r="AD1322" s="211">
        <f t="shared" si="2283"/>
        <v>0</v>
      </c>
    </row>
    <row r="1323" spans="1:30" s="202" customFormat="1" ht="39.6" hidden="1">
      <c r="A1323" s="208" t="s">
        <v>270</v>
      </c>
      <c r="B1323" s="200" t="s">
        <v>303</v>
      </c>
      <c r="C1323" s="200" t="s">
        <v>16</v>
      </c>
      <c r="D1323" s="200" t="s">
        <v>14</v>
      </c>
      <c r="E1323" s="200" t="s">
        <v>80</v>
      </c>
      <c r="F1323" s="200" t="s">
        <v>68</v>
      </c>
      <c r="G1323" s="200" t="s">
        <v>140</v>
      </c>
      <c r="H1323" s="200" t="s">
        <v>414</v>
      </c>
      <c r="I1323" s="210"/>
      <c r="J1323" s="211">
        <f>J1324</f>
        <v>0</v>
      </c>
      <c r="K1323" s="211">
        <f t="shared" si="2304"/>
        <v>0</v>
      </c>
      <c r="L1323" s="211">
        <f t="shared" si="2304"/>
        <v>0</v>
      </c>
      <c r="M1323" s="211">
        <f t="shared" si="2304"/>
        <v>0</v>
      </c>
      <c r="N1323" s="211">
        <f t="shared" si="2304"/>
        <v>0</v>
      </c>
      <c r="O1323" s="211">
        <f t="shared" si="2304"/>
        <v>0</v>
      </c>
      <c r="P1323" s="211">
        <f t="shared" si="2251"/>
        <v>0</v>
      </c>
      <c r="Q1323" s="211">
        <f t="shared" si="2252"/>
        <v>0</v>
      </c>
      <c r="R1323" s="211">
        <f t="shared" si="2253"/>
        <v>0</v>
      </c>
      <c r="S1323" s="211">
        <f t="shared" si="2305"/>
        <v>750000</v>
      </c>
      <c r="T1323" s="211">
        <f t="shared" si="2305"/>
        <v>0</v>
      </c>
      <c r="U1323" s="211">
        <f t="shared" si="2305"/>
        <v>0</v>
      </c>
      <c r="V1323" s="211">
        <f t="shared" si="2241"/>
        <v>750000</v>
      </c>
      <c r="W1323" s="211">
        <f t="shared" si="2242"/>
        <v>0</v>
      </c>
      <c r="X1323" s="211">
        <f t="shared" si="2243"/>
        <v>0</v>
      </c>
      <c r="Y1323" s="211">
        <f t="shared" si="2306"/>
        <v>0</v>
      </c>
      <c r="Z1323" s="211">
        <f t="shared" si="2306"/>
        <v>0</v>
      </c>
      <c r="AA1323" s="211">
        <f t="shared" si="2306"/>
        <v>0</v>
      </c>
      <c r="AB1323" s="211">
        <f t="shared" si="2297"/>
        <v>750000</v>
      </c>
      <c r="AC1323" s="211">
        <f t="shared" si="2282"/>
        <v>0</v>
      </c>
      <c r="AD1323" s="211">
        <f t="shared" si="2283"/>
        <v>0</v>
      </c>
    </row>
    <row r="1324" spans="1:30" s="202" customFormat="1" ht="26.4" hidden="1">
      <c r="A1324" s="213" t="s">
        <v>222</v>
      </c>
      <c r="B1324" s="200" t="s">
        <v>303</v>
      </c>
      <c r="C1324" s="200" t="s">
        <v>16</v>
      </c>
      <c r="D1324" s="200" t="s">
        <v>14</v>
      </c>
      <c r="E1324" s="200" t="s">
        <v>80</v>
      </c>
      <c r="F1324" s="200" t="s">
        <v>68</v>
      </c>
      <c r="G1324" s="200" t="s">
        <v>140</v>
      </c>
      <c r="H1324" s="200" t="s">
        <v>414</v>
      </c>
      <c r="I1324" s="210" t="s">
        <v>92</v>
      </c>
      <c r="J1324" s="211">
        <f>J1325</f>
        <v>0</v>
      </c>
      <c r="K1324" s="211">
        <f t="shared" si="2304"/>
        <v>0</v>
      </c>
      <c r="L1324" s="211">
        <f t="shared" si="2304"/>
        <v>0</v>
      </c>
      <c r="M1324" s="211">
        <f t="shared" si="2304"/>
        <v>0</v>
      </c>
      <c r="N1324" s="211">
        <f t="shared" si="2304"/>
        <v>0</v>
      </c>
      <c r="O1324" s="211">
        <f t="shared" si="2304"/>
        <v>0</v>
      </c>
      <c r="P1324" s="211">
        <f t="shared" si="2251"/>
        <v>0</v>
      </c>
      <c r="Q1324" s="211">
        <f t="shared" si="2252"/>
        <v>0</v>
      </c>
      <c r="R1324" s="211">
        <f t="shared" si="2253"/>
        <v>0</v>
      </c>
      <c r="S1324" s="211">
        <f t="shared" si="2305"/>
        <v>750000</v>
      </c>
      <c r="T1324" s="211">
        <f t="shared" si="2305"/>
        <v>0</v>
      </c>
      <c r="U1324" s="211">
        <f t="shared" si="2305"/>
        <v>0</v>
      </c>
      <c r="V1324" s="211">
        <f t="shared" si="2241"/>
        <v>750000</v>
      </c>
      <c r="W1324" s="211">
        <f t="shared" si="2242"/>
        <v>0</v>
      </c>
      <c r="X1324" s="211">
        <f t="shared" si="2243"/>
        <v>0</v>
      </c>
      <c r="Y1324" s="211">
        <f t="shared" si="2306"/>
        <v>0</v>
      </c>
      <c r="Z1324" s="211">
        <f t="shared" si="2306"/>
        <v>0</v>
      </c>
      <c r="AA1324" s="211">
        <f t="shared" si="2306"/>
        <v>0</v>
      </c>
      <c r="AB1324" s="211">
        <f t="shared" si="2297"/>
        <v>750000</v>
      </c>
      <c r="AC1324" s="211">
        <f t="shared" si="2282"/>
        <v>0</v>
      </c>
      <c r="AD1324" s="211">
        <f t="shared" si="2283"/>
        <v>0</v>
      </c>
    </row>
    <row r="1325" spans="1:30" s="202" customFormat="1" ht="26.4" hidden="1">
      <c r="A1325" s="212" t="s">
        <v>96</v>
      </c>
      <c r="B1325" s="200" t="s">
        <v>303</v>
      </c>
      <c r="C1325" s="200" t="s">
        <v>16</v>
      </c>
      <c r="D1325" s="200" t="s">
        <v>14</v>
      </c>
      <c r="E1325" s="200" t="s">
        <v>80</v>
      </c>
      <c r="F1325" s="200" t="s">
        <v>68</v>
      </c>
      <c r="G1325" s="200" t="s">
        <v>140</v>
      </c>
      <c r="H1325" s="200" t="s">
        <v>414</v>
      </c>
      <c r="I1325" s="210" t="s">
        <v>93</v>
      </c>
      <c r="J1325" s="211"/>
      <c r="K1325" s="211"/>
      <c r="L1325" s="211"/>
      <c r="M1325" s="211"/>
      <c r="N1325" s="211"/>
      <c r="O1325" s="211"/>
      <c r="P1325" s="211">
        <f t="shared" si="2251"/>
        <v>0</v>
      </c>
      <c r="Q1325" s="211">
        <f t="shared" si="2252"/>
        <v>0</v>
      </c>
      <c r="R1325" s="211">
        <f t="shared" si="2253"/>
        <v>0</v>
      </c>
      <c r="S1325" s="211">
        <v>750000</v>
      </c>
      <c r="T1325" s="211"/>
      <c r="U1325" s="211"/>
      <c r="V1325" s="211">
        <f t="shared" si="2241"/>
        <v>750000</v>
      </c>
      <c r="W1325" s="211">
        <f t="shared" si="2242"/>
        <v>0</v>
      </c>
      <c r="X1325" s="211">
        <f t="shared" si="2243"/>
        <v>0</v>
      </c>
      <c r="Y1325" s="211"/>
      <c r="Z1325" s="211"/>
      <c r="AA1325" s="211"/>
      <c r="AB1325" s="211">
        <f t="shared" si="2297"/>
        <v>750000</v>
      </c>
      <c r="AC1325" s="211">
        <f t="shared" si="2282"/>
        <v>0</v>
      </c>
      <c r="AD1325" s="211">
        <f t="shared" si="2283"/>
        <v>0</v>
      </c>
    </row>
    <row r="1326" spans="1:30" s="202" customFormat="1" ht="15.6" hidden="1">
      <c r="A1326" s="242" t="s">
        <v>45</v>
      </c>
      <c r="B1326" s="243" t="s">
        <v>303</v>
      </c>
      <c r="C1326" s="243" t="s">
        <v>18</v>
      </c>
      <c r="D1326" s="243"/>
      <c r="E1326" s="243"/>
      <c r="F1326" s="243"/>
      <c r="G1326" s="243"/>
      <c r="H1326" s="243"/>
      <c r="I1326" s="244"/>
      <c r="J1326" s="201">
        <f>J1327+J1332</f>
        <v>441470</v>
      </c>
      <c r="K1326" s="201">
        <f>K1327+K1332</f>
        <v>452348.8</v>
      </c>
      <c r="L1326" s="201">
        <f>L1327+L1332</f>
        <v>463662.75</v>
      </c>
      <c r="M1326" s="201">
        <f t="shared" ref="M1326:O1326" si="2307">M1327+M1332</f>
        <v>0</v>
      </c>
      <c r="N1326" s="201">
        <f t="shared" si="2307"/>
        <v>0</v>
      </c>
      <c r="O1326" s="201">
        <f t="shared" si="2307"/>
        <v>0</v>
      </c>
      <c r="P1326" s="201">
        <f t="shared" si="2251"/>
        <v>441470</v>
      </c>
      <c r="Q1326" s="201">
        <f t="shared" si="2252"/>
        <v>452348.8</v>
      </c>
      <c r="R1326" s="201">
        <f t="shared" si="2253"/>
        <v>463662.75</v>
      </c>
      <c r="S1326" s="201">
        <f t="shared" ref="S1326:U1326" si="2308">S1327+S1332</f>
        <v>0</v>
      </c>
      <c r="T1326" s="201">
        <f t="shared" si="2308"/>
        <v>0</v>
      </c>
      <c r="U1326" s="201">
        <f t="shared" si="2308"/>
        <v>0</v>
      </c>
      <c r="V1326" s="201">
        <f t="shared" si="2241"/>
        <v>441470</v>
      </c>
      <c r="W1326" s="201">
        <f t="shared" si="2242"/>
        <v>452348.8</v>
      </c>
      <c r="X1326" s="201">
        <f t="shared" si="2243"/>
        <v>463662.75</v>
      </c>
      <c r="Y1326" s="201">
        <f t="shared" ref="Y1326:AA1326" si="2309">Y1327+Y1332</f>
        <v>557017</v>
      </c>
      <c r="Z1326" s="201">
        <f t="shared" si="2309"/>
        <v>0</v>
      </c>
      <c r="AA1326" s="201">
        <f t="shared" si="2309"/>
        <v>0</v>
      </c>
      <c r="AB1326" s="201">
        <f t="shared" si="2297"/>
        <v>998487</v>
      </c>
      <c r="AC1326" s="201">
        <f t="shared" si="2282"/>
        <v>452348.8</v>
      </c>
      <c r="AD1326" s="201">
        <f t="shared" si="2283"/>
        <v>463662.75</v>
      </c>
    </row>
    <row r="1327" spans="1:30" s="202" customFormat="1" hidden="1">
      <c r="A1327" s="247" t="s">
        <v>46</v>
      </c>
      <c r="B1327" s="205" t="s">
        <v>303</v>
      </c>
      <c r="C1327" s="205" t="s">
        <v>18</v>
      </c>
      <c r="D1327" s="205" t="s">
        <v>17</v>
      </c>
      <c r="E1327" s="205"/>
      <c r="F1327" s="205"/>
      <c r="G1327" s="205"/>
      <c r="H1327" s="205"/>
      <c r="I1327" s="206"/>
      <c r="J1327" s="207">
        <f>+J1328</f>
        <v>20000</v>
      </c>
      <c r="K1327" s="207">
        <f t="shared" ref="K1327:O1327" si="2310">+K1328</f>
        <v>20000</v>
      </c>
      <c r="L1327" s="207">
        <f t="shared" si="2310"/>
        <v>20000</v>
      </c>
      <c r="M1327" s="207">
        <f t="shared" si="2310"/>
        <v>0</v>
      </c>
      <c r="N1327" s="207">
        <f t="shared" si="2310"/>
        <v>0</v>
      </c>
      <c r="O1327" s="207">
        <f t="shared" si="2310"/>
        <v>0</v>
      </c>
      <c r="P1327" s="207">
        <f t="shared" si="2251"/>
        <v>20000</v>
      </c>
      <c r="Q1327" s="207">
        <f t="shared" si="2252"/>
        <v>20000</v>
      </c>
      <c r="R1327" s="207">
        <f t="shared" si="2253"/>
        <v>20000</v>
      </c>
      <c r="S1327" s="207">
        <f t="shared" ref="S1327:U1327" si="2311">+S1328</f>
        <v>0</v>
      </c>
      <c r="T1327" s="207">
        <f t="shared" si="2311"/>
        <v>0</v>
      </c>
      <c r="U1327" s="207">
        <f t="shared" si="2311"/>
        <v>0</v>
      </c>
      <c r="V1327" s="207">
        <f t="shared" si="2241"/>
        <v>20000</v>
      </c>
      <c r="W1327" s="207">
        <f t="shared" si="2242"/>
        <v>20000</v>
      </c>
      <c r="X1327" s="207">
        <f t="shared" si="2243"/>
        <v>20000</v>
      </c>
      <c r="Y1327" s="207">
        <f t="shared" ref="Y1327:AA1327" si="2312">+Y1328</f>
        <v>0</v>
      </c>
      <c r="Z1327" s="207">
        <f t="shared" si="2312"/>
        <v>0</v>
      </c>
      <c r="AA1327" s="207">
        <f t="shared" si="2312"/>
        <v>0</v>
      </c>
      <c r="AB1327" s="207">
        <f t="shared" si="2297"/>
        <v>20000</v>
      </c>
      <c r="AC1327" s="207">
        <f t="shared" si="2282"/>
        <v>20000</v>
      </c>
      <c r="AD1327" s="207">
        <f t="shared" si="2283"/>
        <v>20000</v>
      </c>
    </row>
    <row r="1328" spans="1:30" s="202" customFormat="1" hidden="1">
      <c r="A1328" s="208" t="s">
        <v>81</v>
      </c>
      <c r="B1328" s="200" t="s">
        <v>303</v>
      </c>
      <c r="C1328" s="200" t="s">
        <v>18</v>
      </c>
      <c r="D1328" s="200" t="s">
        <v>17</v>
      </c>
      <c r="E1328" s="200" t="s">
        <v>80</v>
      </c>
      <c r="F1328" s="200" t="s">
        <v>68</v>
      </c>
      <c r="G1328" s="200" t="s">
        <v>140</v>
      </c>
      <c r="H1328" s="200" t="s">
        <v>141</v>
      </c>
      <c r="I1328" s="210"/>
      <c r="J1328" s="211">
        <f>J1329</f>
        <v>20000</v>
      </c>
      <c r="K1328" s="211">
        <f t="shared" ref="K1328:O1330" si="2313">K1329</f>
        <v>20000</v>
      </c>
      <c r="L1328" s="211">
        <f t="shared" si="2313"/>
        <v>20000</v>
      </c>
      <c r="M1328" s="211">
        <f t="shared" si="2313"/>
        <v>0</v>
      </c>
      <c r="N1328" s="211">
        <f t="shared" si="2313"/>
        <v>0</v>
      </c>
      <c r="O1328" s="211">
        <f t="shared" si="2313"/>
        <v>0</v>
      </c>
      <c r="P1328" s="211">
        <f t="shared" si="2251"/>
        <v>20000</v>
      </c>
      <c r="Q1328" s="211">
        <f t="shared" si="2252"/>
        <v>20000</v>
      </c>
      <c r="R1328" s="211">
        <f t="shared" si="2253"/>
        <v>20000</v>
      </c>
      <c r="S1328" s="211">
        <f t="shared" ref="S1328:U1330" si="2314">S1329</f>
        <v>0</v>
      </c>
      <c r="T1328" s="211">
        <f t="shared" si="2314"/>
        <v>0</v>
      </c>
      <c r="U1328" s="211">
        <f t="shared" si="2314"/>
        <v>0</v>
      </c>
      <c r="V1328" s="211">
        <f t="shared" si="2241"/>
        <v>20000</v>
      </c>
      <c r="W1328" s="211">
        <f t="shared" si="2242"/>
        <v>20000</v>
      </c>
      <c r="X1328" s="211">
        <f t="shared" si="2243"/>
        <v>20000</v>
      </c>
      <c r="Y1328" s="211">
        <f t="shared" ref="Y1328:AA1330" si="2315">Y1329</f>
        <v>0</v>
      </c>
      <c r="Z1328" s="211">
        <f t="shared" si="2315"/>
        <v>0</v>
      </c>
      <c r="AA1328" s="211">
        <f t="shared" si="2315"/>
        <v>0</v>
      </c>
      <c r="AB1328" s="211">
        <f t="shared" si="2297"/>
        <v>20000</v>
      </c>
      <c r="AC1328" s="211">
        <f t="shared" si="2282"/>
        <v>20000</v>
      </c>
      <c r="AD1328" s="211">
        <f t="shared" si="2283"/>
        <v>20000</v>
      </c>
    </row>
    <row r="1329" spans="1:30" s="202" customFormat="1" hidden="1">
      <c r="A1329" s="239" t="s">
        <v>273</v>
      </c>
      <c r="B1329" s="200" t="s">
        <v>303</v>
      </c>
      <c r="C1329" s="200" t="s">
        <v>18</v>
      </c>
      <c r="D1329" s="200" t="s">
        <v>17</v>
      </c>
      <c r="E1329" s="200" t="s">
        <v>80</v>
      </c>
      <c r="F1329" s="200" t="s">
        <v>68</v>
      </c>
      <c r="G1329" s="200" t="s">
        <v>140</v>
      </c>
      <c r="H1329" s="200" t="s">
        <v>272</v>
      </c>
      <c r="I1329" s="210"/>
      <c r="J1329" s="211">
        <f>J1330</f>
        <v>20000</v>
      </c>
      <c r="K1329" s="211">
        <f t="shared" si="2313"/>
        <v>20000</v>
      </c>
      <c r="L1329" s="211">
        <f t="shared" si="2313"/>
        <v>20000</v>
      </c>
      <c r="M1329" s="211">
        <f t="shared" si="2313"/>
        <v>0</v>
      </c>
      <c r="N1329" s="211">
        <f t="shared" si="2313"/>
        <v>0</v>
      </c>
      <c r="O1329" s="211">
        <f t="shared" si="2313"/>
        <v>0</v>
      </c>
      <c r="P1329" s="211">
        <f t="shared" si="2251"/>
        <v>20000</v>
      </c>
      <c r="Q1329" s="211">
        <f t="shared" si="2252"/>
        <v>20000</v>
      </c>
      <c r="R1329" s="211">
        <f t="shared" si="2253"/>
        <v>20000</v>
      </c>
      <c r="S1329" s="211">
        <f t="shared" si="2314"/>
        <v>0</v>
      </c>
      <c r="T1329" s="211">
        <f t="shared" si="2314"/>
        <v>0</v>
      </c>
      <c r="U1329" s="211">
        <f t="shared" si="2314"/>
        <v>0</v>
      </c>
      <c r="V1329" s="211">
        <f t="shared" si="2241"/>
        <v>20000</v>
      </c>
      <c r="W1329" s="211">
        <f t="shared" si="2242"/>
        <v>20000</v>
      </c>
      <c r="X1329" s="211">
        <f t="shared" si="2243"/>
        <v>20000</v>
      </c>
      <c r="Y1329" s="211">
        <f t="shared" si="2315"/>
        <v>0</v>
      </c>
      <c r="Z1329" s="211">
        <f t="shared" si="2315"/>
        <v>0</v>
      </c>
      <c r="AA1329" s="211">
        <f t="shared" si="2315"/>
        <v>0</v>
      </c>
      <c r="AB1329" s="211">
        <f t="shared" si="2297"/>
        <v>20000</v>
      </c>
      <c r="AC1329" s="211">
        <f t="shared" si="2282"/>
        <v>20000</v>
      </c>
      <c r="AD1329" s="211">
        <f t="shared" si="2283"/>
        <v>20000</v>
      </c>
    </row>
    <row r="1330" spans="1:30" s="202" customFormat="1" ht="26.4" hidden="1">
      <c r="A1330" s="213" t="s">
        <v>222</v>
      </c>
      <c r="B1330" s="200" t="s">
        <v>303</v>
      </c>
      <c r="C1330" s="200" t="s">
        <v>18</v>
      </c>
      <c r="D1330" s="200" t="s">
        <v>17</v>
      </c>
      <c r="E1330" s="200" t="s">
        <v>80</v>
      </c>
      <c r="F1330" s="200" t="s">
        <v>68</v>
      </c>
      <c r="G1330" s="200" t="s">
        <v>140</v>
      </c>
      <c r="H1330" s="200" t="s">
        <v>272</v>
      </c>
      <c r="I1330" s="210" t="s">
        <v>92</v>
      </c>
      <c r="J1330" s="211">
        <f>J1331</f>
        <v>20000</v>
      </c>
      <c r="K1330" s="211">
        <f t="shared" si="2313"/>
        <v>20000</v>
      </c>
      <c r="L1330" s="211">
        <f t="shared" si="2313"/>
        <v>20000</v>
      </c>
      <c r="M1330" s="211">
        <f t="shared" si="2313"/>
        <v>0</v>
      </c>
      <c r="N1330" s="211">
        <f t="shared" si="2313"/>
        <v>0</v>
      </c>
      <c r="O1330" s="211">
        <f t="shared" si="2313"/>
        <v>0</v>
      </c>
      <c r="P1330" s="211">
        <f t="shared" si="2251"/>
        <v>20000</v>
      </c>
      <c r="Q1330" s="211">
        <f t="shared" si="2252"/>
        <v>20000</v>
      </c>
      <c r="R1330" s="211">
        <f t="shared" si="2253"/>
        <v>20000</v>
      </c>
      <c r="S1330" s="211">
        <f t="shared" si="2314"/>
        <v>0</v>
      </c>
      <c r="T1330" s="211">
        <f t="shared" si="2314"/>
        <v>0</v>
      </c>
      <c r="U1330" s="211">
        <f t="shared" si="2314"/>
        <v>0</v>
      </c>
      <c r="V1330" s="211">
        <f t="shared" si="2241"/>
        <v>20000</v>
      </c>
      <c r="W1330" s="211">
        <f t="shared" si="2242"/>
        <v>20000</v>
      </c>
      <c r="X1330" s="211">
        <f t="shared" si="2243"/>
        <v>20000</v>
      </c>
      <c r="Y1330" s="211">
        <f t="shared" si="2315"/>
        <v>0</v>
      </c>
      <c r="Z1330" s="211">
        <f t="shared" si="2315"/>
        <v>0</v>
      </c>
      <c r="AA1330" s="211">
        <f t="shared" si="2315"/>
        <v>0</v>
      </c>
      <c r="AB1330" s="211">
        <f t="shared" si="2297"/>
        <v>20000</v>
      </c>
      <c r="AC1330" s="211">
        <f t="shared" si="2282"/>
        <v>20000</v>
      </c>
      <c r="AD1330" s="211">
        <f t="shared" si="2283"/>
        <v>20000</v>
      </c>
    </row>
    <row r="1331" spans="1:30" s="202" customFormat="1" ht="26.4" hidden="1">
      <c r="A1331" s="212" t="s">
        <v>96</v>
      </c>
      <c r="B1331" s="200" t="s">
        <v>303</v>
      </c>
      <c r="C1331" s="200" t="s">
        <v>18</v>
      </c>
      <c r="D1331" s="200" t="s">
        <v>17</v>
      </c>
      <c r="E1331" s="200" t="s">
        <v>80</v>
      </c>
      <c r="F1331" s="200" t="s">
        <v>68</v>
      </c>
      <c r="G1331" s="200" t="s">
        <v>140</v>
      </c>
      <c r="H1331" s="200" t="s">
        <v>272</v>
      </c>
      <c r="I1331" s="210" t="s">
        <v>93</v>
      </c>
      <c r="J1331" s="211">
        <v>20000</v>
      </c>
      <c r="K1331" s="211">
        <v>20000</v>
      </c>
      <c r="L1331" s="211">
        <v>20000</v>
      </c>
      <c r="M1331" s="211"/>
      <c r="N1331" s="211"/>
      <c r="O1331" s="211"/>
      <c r="P1331" s="211">
        <f t="shared" si="2251"/>
        <v>20000</v>
      </c>
      <c r="Q1331" s="211">
        <f t="shared" si="2252"/>
        <v>20000</v>
      </c>
      <c r="R1331" s="211">
        <f t="shared" si="2253"/>
        <v>20000</v>
      </c>
      <c r="S1331" s="211"/>
      <c r="T1331" s="211"/>
      <c r="U1331" s="211"/>
      <c r="V1331" s="211">
        <f t="shared" si="2241"/>
        <v>20000</v>
      </c>
      <c r="W1331" s="211">
        <f t="shared" si="2242"/>
        <v>20000</v>
      </c>
      <c r="X1331" s="211">
        <f t="shared" si="2243"/>
        <v>20000</v>
      </c>
      <c r="Y1331" s="211"/>
      <c r="Z1331" s="211"/>
      <c r="AA1331" s="211"/>
      <c r="AB1331" s="211">
        <f t="shared" si="2297"/>
        <v>20000</v>
      </c>
      <c r="AC1331" s="211">
        <f t="shared" si="2282"/>
        <v>20000</v>
      </c>
      <c r="AD1331" s="211">
        <f t="shared" si="2283"/>
        <v>20000</v>
      </c>
    </row>
    <row r="1332" spans="1:30" s="227" customFormat="1" hidden="1">
      <c r="A1332" s="247" t="s">
        <v>66</v>
      </c>
      <c r="B1332" s="204" t="s">
        <v>303</v>
      </c>
      <c r="C1332" s="204" t="s">
        <v>18</v>
      </c>
      <c r="D1332" s="204" t="s">
        <v>13</v>
      </c>
      <c r="E1332" s="204"/>
      <c r="F1332" s="204"/>
      <c r="G1332" s="204"/>
      <c r="H1332" s="204"/>
      <c r="I1332" s="215"/>
      <c r="J1332" s="207">
        <f>+J1348</f>
        <v>421470</v>
      </c>
      <c r="K1332" s="207">
        <f t="shared" ref="K1332:O1332" si="2316">+K1348</f>
        <v>432348.8</v>
      </c>
      <c r="L1332" s="207">
        <f t="shared" si="2316"/>
        <v>443662.75</v>
      </c>
      <c r="M1332" s="207">
        <f t="shared" si="2316"/>
        <v>0</v>
      </c>
      <c r="N1332" s="207">
        <f t="shared" si="2316"/>
        <v>0</v>
      </c>
      <c r="O1332" s="207">
        <f t="shared" si="2316"/>
        <v>0</v>
      </c>
      <c r="P1332" s="207">
        <f t="shared" si="2251"/>
        <v>421470</v>
      </c>
      <c r="Q1332" s="207">
        <f t="shared" si="2252"/>
        <v>432348.8</v>
      </c>
      <c r="R1332" s="207">
        <f t="shared" si="2253"/>
        <v>443662.75</v>
      </c>
      <c r="S1332" s="207">
        <f t="shared" ref="S1332:U1332" si="2317">+S1348</f>
        <v>0</v>
      </c>
      <c r="T1332" s="207">
        <f t="shared" si="2317"/>
        <v>0</v>
      </c>
      <c r="U1332" s="207">
        <f t="shared" si="2317"/>
        <v>0</v>
      </c>
      <c r="V1332" s="207">
        <f t="shared" si="2241"/>
        <v>421470</v>
      </c>
      <c r="W1332" s="207">
        <f t="shared" si="2242"/>
        <v>432348.8</v>
      </c>
      <c r="X1332" s="207">
        <f t="shared" si="2243"/>
        <v>443662.75</v>
      </c>
      <c r="Y1332" s="207">
        <f>+Y1348+Y1333</f>
        <v>557017</v>
      </c>
      <c r="Z1332" s="207">
        <f t="shared" ref="Z1332:AA1332" si="2318">+Z1348+Z1333</f>
        <v>0</v>
      </c>
      <c r="AA1332" s="207">
        <f t="shared" si="2318"/>
        <v>0</v>
      </c>
      <c r="AB1332" s="207">
        <f t="shared" si="2297"/>
        <v>978487</v>
      </c>
      <c r="AC1332" s="207">
        <f t="shared" si="2282"/>
        <v>432348.8</v>
      </c>
      <c r="AD1332" s="207">
        <f t="shared" si="2283"/>
        <v>443662.75</v>
      </c>
    </row>
    <row r="1333" spans="1:30" s="202" customFormat="1" ht="32.25" hidden="1" customHeight="1">
      <c r="A1333" s="347" t="s">
        <v>367</v>
      </c>
      <c r="B1333" s="200" t="s">
        <v>303</v>
      </c>
      <c r="C1333" s="200" t="s">
        <v>18</v>
      </c>
      <c r="D1333" s="200" t="s">
        <v>13</v>
      </c>
      <c r="E1333" s="200" t="s">
        <v>365</v>
      </c>
      <c r="F1333" s="200" t="s">
        <v>68</v>
      </c>
      <c r="G1333" s="200" t="s">
        <v>140</v>
      </c>
      <c r="H1333" s="200" t="s">
        <v>141</v>
      </c>
      <c r="I1333" s="210"/>
      <c r="J1333" s="346"/>
      <c r="K1333" s="346"/>
      <c r="L1333" s="346"/>
      <c r="M1333" s="346"/>
      <c r="N1333" s="346"/>
      <c r="O1333" s="346"/>
      <c r="P1333" s="346"/>
      <c r="Q1333" s="346"/>
      <c r="R1333" s="346"/>
      <c r="S1333" s="346"/>
      <c r="T1333" s="346"/>
      <c r="U1333" s="346"/>
      <c r="V1333" s="346"/>
      <c r="W1333" s="346"/>
      <c r="X1333" s="346"/>
      <c r="Y1333" s="346">
        <f>Y1334+Y1341</f>
        <v>557017</v>
      </c>
      <c r="Z1333" s="346">
        <f t="shared" ref="Z1333:AA1333" si="2319">Z1334+Z1341</f>
        <v>0</v>
      </c>
      <c r="AA1333" s="346">
        <f t="shared" si="2319"/>
        <v>0</v>
      </c>
      <c r="AB1333" s="346">
        <f t="shared" si="2297"/>
        <v>557017</v>
      </c>
      <c r="AC1333" s="346">
        <f t="shared" si="2282"/>
        <v>0</v>
      </c>
      <c r="AD1333" s="346">
        <f t="shared" si="2283"/>
        <v>0</v>
      </c>
    </row>
    <row r="1334" spans="1:30" s="202" customFormat="1" ht="26.4" hidden="1">
      <c r="A1334" s="347" t="s">
        <v>368</v>
      </c>
      <c r="B1334" s="200" t="s">
        <v>303</v>
      </c>
      <c r="C1334" s="200" t="s">
        <v>18</v>
      </c>
      <c r="D1334" s="200" t="s">
        <v>13</v>
      </c>
      <c r="E1334" s="200" t="s">
        <v>365</v>
      </c>
      <c r="F1334" s="200" t="s">
        <v>68</v>
      </c>
      <c r="G1334" s="200" t="s">
        <v>140</v>
      </c>
      <c r="H1334" s="200" t="s">
        <v>366</v>
      </c>
      <c r="I1334" s="210"/>
      <c r="J1334" s="211">
        <f>J1344</f>
        <v>0</v>
      </c>
      <c r="K1334" s="211">
        <f t="shared" ref="K1334:O1334" si="2320">K1344</f>
        <v>0</v>
      </c>
      <c r="L1334" s="211">
        <f t="shared" si="2320"/>
        <v>0</v>
      </c>
      <c r="M1334" s="211">
        <f t="shared" si="2320"/>
        <v>0</v>
      </c>
      <c r="N1334" s="211">
        <f t="shared" si="2320"/>
        <v>0</v>
      </c>
      <c r="O1334" s="211">
        <f t="shared" si="2320"/>
        <v>0</v>
      </c>
      <c r="P1334" s="211">
        <f t="shared" ref="P1334" si="2321">J1334+M1334</f>
        <v>0</v>
      </c>
      <c r="Q1334" s="211">
        <f t="shared" ref="Q1334" si="2322">K1334+N1334</f>
        <v>0</v>
      </c>
      <c r="R1334" s="211">
        <f t="shared" ref="R1334" si="2323">L1334+O1334</f>
        <v>0</v>
      </c>
      <c r="S1334" s="211">
        <f t="shared" ref="S1334:U1334" si="2324">S1344</f>
        <v>0</v>
      </c>
      <c r="T1334" s="211">
        <f t="shared" si="2324"/>
        <v>0</v>
      </c>
      <c r="U1334" s="211">
        <f t="shared" si="2324"/>
        <v>0</v>
      </c>
      <c r="V1334" s="211">
        <f>P1334+S1334</f>
        <v>0</v>
      </c>
      <c r="W1334" s="211">
        <f>Q1334+T1334</f>
        <v>0</v>
      </c>
      <c r="X1334" s="211">
        <f>R1334+U1334</f>
        <v>0</v>
      </c>
      <c r="Y1334" s="211">
        <f>Y1335+Y1338</f>
        <v>30394</v>
      </c>
      <c r="Z1334" s="211">
        <f t="shared" ref="Z1334:AA1334" si="2325">Z1335+Z1338</f>
        <v>0</v>
      </c>
      <c r="AA1334" s="211">
        <f t="shared" si="2325"/>
        <v>0</v>
      </c>
      <c r="AB1334" s="211">
        <f t="shared" si="2297"/>
        <v>30394</v>
      </c>
      <c r="AC1334" s="211">
        <f t="shared" si="2282"/>
        <v>0</v>
      </c>
      <c r="AD1334" s="211">
        <f t="shared" si="2283"/>
        <v>0</v>
      </c>
    </row>
    <row r="1335" spans="1:30" s="202" customFormat="1" hidden="1">
      <c r="A1335" s="345" t="s">
        <v>468</v>
      </c>
      <c r="B1335" s="200" t="s">
        <v>303</v>
      </c>
      <c r="C1335" s="200" t="s">
        <v>18</v>
      </c>
      <c r="D1335" s="200" t="s">
        <v>13</v>
      </c>
      <c r="E1335" s="200" t="s">
        <v>365</v>
      </c>
      <c r="F1335" s="200" t="s">
        <v>68</v>
      </c>
      <c r="G1335" s="200" t="s">
        <v>140</v>
      </c>
      <c r="H1335" s="200" t="s">
        <v>490</v>
      </c>
      <c r="I1335" s="210"/>
      <c r="J1335" s="211"/>
      <c r="K1335" s="211"/>
      <c r="L1335" s="211"/>
      <c r="M1335" s="211"/>
      <c r="N1335" s="211"/>
      <c r="O1335" s="211"/>
      <c r="P1335" s="211"/>
      <c r="Q1335" s="211"/>
      <c r="R1335" s="211"/>
      <c r="S1335" s="211"/>
      <c r="T1335" s="211"/>
      <c r="U1335" s="211"/>
      <c r="V1335" s="211"/>
      <c r="W1335" s="211"/>
      <c r="X1335" s="211"/>
      <c r="Y1335" s="211">
        <f>Y1336</f>
        <v>14962</v>
      </c>
      <c r="Z1335" s="211">
        <f t="shared" ref="Z1335:AA1336" si="2326">Z1336</f>
        <v>0</v>
      </c>
      <c r="AA1335" s="211">
        <f t="shared" si="2326"/>
        <v>0</v>
      </c>
      <c r="AB1335" s="211">
        <f t="shared" ref="AB1335:AB1340" si="2327">V1335+Y1335</f>
        <v>14962</v>
      </c>
      <c r="AC1335" s="211">
        <f t="shared" ref="AC1335:AC1340" si="2328">W1335+Z1335</f>
        <v>0</v>
      </c>
      <c r="AD1335" s="211">
        <f t="shared" ref="AD1335:AD1340" si="2329">X1335+AA1335</f>
        <v>0</v>
      </c>
    </row>
    <row r="1336" spans="1:30" s="202" customFormat="1" ht="26.4" hidden="1">
      <c r="A1336" s="213" t="s">
        <v>222</v>
      </c>
      <c r="B1336" s="200" t="s">
        <v>303</v>
      </c>
      <c r="C1336" s="200" t="s">
        <v>18</v>
      </c>
      <c r="D1336" s="200" t="s">
        <v>13</v>
      </c>
      <c r="E1336" s="200" t="s">
        <v>365</v>
      </c>
      <c r="F1336" s="200" t="s">
        <v>68</v>
      </c>
      <c r="G1336" s="200" t="s">
        <v>140</v>
      </c>
      <c r="H1336" s="200" t="s">
        <v>490</v>
      </c>
      <c r="I1336" s="210" t="s">
        <v>92</v>
      </c>
      <c r="J1336" s="211"/>
      <c r="K1336" s="211"/>
      <c r="L1336" s="211"/>
      <c r="M1336" s="211"/>
      <c r="N1336" s="211"/>
      <c r="O1336" s="211"/>
      <c r="P1336" s="211"/>
      <c r="Q1336" s="211"/>
      <c r="R1336" s="211"/>
      <c r="S1336" s="211"/>
      <c r="T1336" s="211"/>
      <c r="U1336" s="211"/>
      <c r="V1336" s="211"/>
      <c r="W1336" s="211"/>
      <c r="X1336" s="211"/>
      <c r="Y1336" s="211">
        <f>Y1337</f>
        <v>14962</v>
      </c>
      <c r="Z1336" s="211">
        <f t="shared" si="2326"/>
        <v>0</v>
      </c>
      <c r="AA1336" s="211">
        <f t="shared" si="2326"/>
        <v>0</v>
      </c>
      <c r="AB1336" s="211">
        <f t="shared" si="2327"/>
        <v>14962</v>
      </c>
      <c r="AC1336" s="211">
        <f t="shared" si="2328"/>
        <v>0</v>
      </c>
      <c r="AD1336" s="211">
        <f t="shared" si="2329"/>
        <v>0</v>
      </c>
    </row>
    <row r="1337" spans="1:30" s="202" customFormat="1" ht="26.4" hidden="1">
      <c r="A1337" s="212" t="s">
        <v>96</v>
      </c>
      <c r="B1337" s="200" t="s">
        <v>303</v>
      </c>
      <c r="C1337" s="200" t="s">
        <v>18</v>
      </c>
      <c r="D1337" s="200" t="s">
        <v>13</v>
      </c>
      <c r="E1337" s="200" t="s">
        <v>365</v>
      </c>
      <c r="F1337" s="200" t="s">
        <v>68</v>
      </c>
      <c r="G1337" s="200" t="s">
        <v>140</v>
      </c>
      <c r="H1337" s="200" t="s">
        <v>490</v>
      </c>
      <c r="I1337" s="210" t="s">
        <v>93</v>
      </c>
      <c r="J1337" s="211"/>
      <c r="K1337" s="211"/>
      <c r="L1337" s="211"/>
      <c r="M1337" s="211"/>
      <c r="N1337" s="211"/>
      <c r="O1337" s="211"/>
      <c r="P1337" s="211"/>
      <c r="Q1337" s="211"/>
      <c r="R1337" s="211"/>
      <c r="S1337" s="211"/>
      <c r="T1337" s="211"/>
      <c r="U1337" s="211"/>
      <c r="V1337" s="211"/>
      <c r="W1337" s="211"/>
      <c r="X1337" s="211"/>
      <c r="Y1337" s="333">
        <v>14962</v>
      </c>
      <c r="Z1337" s="211"/>
      <c r="AA1337" s="211"/>
      <c r="AB1337" s="211">
        <f t="shared" si="2327"/>
        <v>14962</v>
      </c>
      <c r="AC1337" s="211">
        <f t="shared" si="2328"/>
        <v>0</v>
      </c>
      <c r="AD1337" s="211">
        <f t="shared" si="2329"/>
        <v>0</v>
      </c>
    </row>
    <row r="1338" spans="1:30" s="202" customFormat="1" ht="26.4" hidden="1">
      <c r="A1338" s="345" t="s">
        <v>469</v>
      </c>
      <c r="B1338" s="200" t="s">
        <v>303</v>
      </c>
      <c r="C1338" s="200" t="s">
        <v>18</v>
      </c>
      <c r="D1338" s="200" t="s">
        <v>13</v>
      </c>
      <c r="E1338" s="200" t="s">
        <v>365</v>
      </c>
      <c r="F1338" s="200" t="s">
        <v>68</v>
      </c>
      <c r="G1338" s="200" t="s">
        <v>140</v>
      </c>
      <c r="H1338" s="200" t="s">
        <v>491</v>
      </c>
      <c r="I1338" s="210"/>
      <c r="J1338" s="211"/>
      <c r="K1338" s="211"/>
      <c r="L1338" s="211"/>
      <c r="M1338" s="211"/>
      <c r="N1338" s="211"/>
      <c r="O1338" s="211"/>
      <c r="P1338" s="211"/>
      <c r="Q1338" s="211"/>
      <c r="R1338" s="211"/>
      <c r="S1338" s="211"/>
      <c r="T1338" s="211"/>
      <c r="U1338" s="211"/>
      <c r="V1338" s="211"/>
      <c r="W1338" s="211"/>
      <c r="X1338" s="211"/>
      <c r="Y1338" s="211">
        <f>Y1339</f>
        <v>15432</v>
      </c>
      <c r="Z1338" s="211">
        <f t="shared" ref="Z1338:AA1339" si="2330">Z1339</f>
        <v>0</v>
      </c>
      <c r="AA1338" s="211">
        <f t="shared" si="2330"/>
        <v>0</v>
      </c>
      <c r="AB1338" s="211">
        <f t="shared" si="2327"/>
        <v>15432</v>
      </c>
      <c r="AC1338" s="211">
        <f t="shared" si="2328"/>
        <v>0</v>
      </c>
      <c r="AD1338" s="211">
        <f t="shared" si="2329"/>
        <v>0</v>
      </c>
    </row>
    <row r="1339" spans="1:30" s="202" customFormat="1" ht="26.4" hidden="1">
      <c r="A1339" s="213" t="s">
        <v>222</v>
      </c>
      <c r="B1339" s="200" t="s">
        <v>303</v>
      </c>
      <c r="C1339" s="200" t="s">
        <v>18</v>
      </c>
      <c r="D1339" s="200" t="s">
        <v>13</v>
      </c>
      <c r="E1339" s="200" t="s">
        <v>365</v>
      </c>
      <c r="F1339" s="200" t="s">
        <v>68</v>
      </c>
      <c r="G1339" s="200" t="s">
        <v>140</v>
      </c>
      <c r="H1339" s="200" t="s">
        <v>491</v>
      </c>
      <c r="I1339" s="210" t="s">
        <v>92</v>
      </c>
      <c r="J1339" s="211"/>
      <c r="K1339" s="211"/>
      <c r="L1339" s="211"/>
      <c r="M1339" s="211"/>
      <c r="N1339" s="211"/>
      <c r="O1339" s="211"/>
      <c r="P1339" s="211"/>
      <c r="Q1339" s="211"/>
      <c r="R1339" s="211"/>
      <c r="S1339" s="211"/>
      <c r="T1339" s="211"/>
      <c r="U1339" s="211"/>
      <c r="V1339" s="211"/>
      <c r="W1339" s="211"/>
      <c r="X1339" s="211"/>
      <c r="Y1339" s="211">
        <f>Y1340</f>
        <v>15432</v>
      </c>
      <c r="Z1339" s="211">
        <f t="shared" si="2330"/>
        <v>0</v>
      </c>
      <c r="AA1339" s="211">
        <f t="shared" si="2330"/>
        <v>0</v>
      </c>
      <c r="AB1339" s="211">
        <f t="shared" si="2327"/>
        <v>15432</v>
      </c>
      <c r="AC1339" s="211">
        <f t="shared" si="2328"/>
        <v>0</v>
      </c>
      <c r="AD1339" s="211">
        <f t="shared" si="2329"/>
        <v>0</v>
      </c>
    </row>
    <row r="1340" spans="1:30" s="202" customFormat="1" ht="26.4" hidden="1">
      <c r="A1340" s="212" t="s">
        <v>96</v>
      </c>
      <c r="B1340" s="200" t="s">
        <v>303</v>
      </c>
      <c r="C1340" s="200" t="s">
        <v>18</v>
      </c>
      <c r="D1340" s="200" t="s">
        <v>13</v>
      </c>
      <c r="E1340" s="200" t="s">
        <v>365</v>
      </c>
      <c r="F1340" s="200" t="s">
        <v>68</v>
      </c>
      <c r="G1340" s="200" t="s">
        <v>140</v>
      </c>
      <c r="H1340" s="200" t="s">
        <v>491</v>
      </c>
      <c r="I1340" s="210" t="s">
        <v>93</v>
      </c>
      <c r="J1340" s="211"/>
      <c r="K1340" s="211"/>
      <c r="L1340" s="211"/>
      <c r="M1340" s="211"/>
      <c r="N1340" s="211"/>
      <c r="O1340" s="211"/>
      <c r="P1340" s="211"/>
      <c r="Q1340" s="211"/>
      <c r="R1340" s="211"/>
      <c r="S1340" s="211"/>
      <c r="T1340" s="211"/>
      <c r="U1340" s="211"/>
      <c r="V1340" s="211"/>
      <c r="W1340" s="211"/>
      <c r="X1340" s="211"/>
      <c r="Y1340" s="333">
        <v>15432</v>
      </c>
      <c r="Z1340" s="211"/>
      <c r="AA1340" s="211"/>
      <c r="AB1340" s="211">
        <f t="shared" si="2327"/>
        <v>15432</v>
      </c>
      <c r="AC1340" s="211">
        <f t="shared" si="2328"/>
        <v>0</v>
      </c>
      <c r="AD1340" s="211">
        <f t="shared" si="2329"/>
        <v>0</v>
      </c>
    </row>
    <row r="1341" spans="1:30" s="202" customFormat="1" ht="26.4" hidden="1">
      <c r="A1341" s="345" t="s">
        <v>448</v>
      </c>
      <c r="B1341" s="200" t="s">
        <v>303</v>
      </c>
      <c r="C1341" s="200" t="s">
        <v>18</v>
      </c>
      <c r="D1341" s="200" t="s">
        <v>13</v>
      </c>
      <c r="E1341" s="200" t="s">
        <v>365</v>
      </c>
      <c r="F1341" s="200" t="s">
        <v>68</v>
      </c>
      <c r="G1341" s="200" t="s">
        <v>140</v>
      </c>
      <c r="H1341" s="200" t="s">
        <v>445</v>
      </c>
      <c r="I1341" s="210"/>
      <c r="J1341" s="346"/>
      <c r="K1341" s="346"/>
      <c r="L1341" s="346"/>
      <c r="M1341" s="346"/>
      <c r="N1341" s="346"/>
      <c r="O1341" s="346"/>
      <c r="P1341" s="346"/>
      <c r="Q1341" s="346"/>
      <c r="R1341" s="346"/>
      <c r="S1341" s="346"/>
      <c r="T1341" s="346"/>
      <c r="U1341" s="346"/>
      <c r="V1341" s="346"/>
      <c r="W1341" s="346"/>
      <c r="X1341" s="346"/>
      <c r="Y1341" s="346">
        <f>Y1342+Y1345</f>
        <v>526623</v>
      </c>
      <c r="Z1341" s="346">
        <f t="shared" ref="Z1341:AA1341" si="2331">Z1342+Z1345</f>
        <v>0</v>
      </c>
      <c r="AA1341" s="346">
        <f t="shared" si="2331"/>
        <v>0</v>
      </c>
      <c r="AB1341" s="346">
        <f t="shared" si="2297"/>
        <v>526623</v>
      </c>
      <c r="AC1341" s="346">
        <f t="shared" si="2282"/>
        <v>0</v>
      </c>
      <c r="AD1341" s="346">
        <f t="shared" si="2283"/>
        <v>0</v>
      </c>
    </row>
    <row r="1342" spans="1:30" s="202" customFormat="1" ht="16.5" hidden="1" customHeight="1">
      <c r="A1342" s="345" t="s">
        <v>468</v>
      </c>
      <c r="B1342" s="200" t="s">
        <v>303</v>
      </c>
      <c r="C1342" s="200" t="s">
        <v>18</v>
      </c>
      <c r="D1342" s="200" t="s">
        <v>13</v>
      </c>
      <c r="E1342" s="200" t="s">
        <v>365</v>
      </c>
      <c r="F1342" s="200" t="s">
        <v>68</v>
      </c>
      <c r="G1342" s="200" t="s">
        <v>140</v>
      </c>
      <c r="H1342" s="200" t="s">
        <v>459</v>
      </c>
      <c r="I1342" s="210"/>
      <c r="J1342" s="346"/>
      <c r="K1342" s="346"/>
      <c r="L1342" s="346"/>
      <c r="M1342" s="346"/>
      <c r="N1342" s="346"/>
      <c r="O1342" s="346"/>
      <c r="P1342" s="346"/>
      <c r="Q1342" s="346"/>
      <c r="R1342" s="346"/>
      <c r="S1342" s="346"/>
      <c r="T1342" s="346"/>
      <c r="U1342" s="346"/>
      <c r="V1342" s="346"/>
      <c r="W1342" s="346"/>
      <c r="X1342" s="346"/>
      <c r="Y1342" s="346">
        <f>Y1343</f>
        <v>262755</v>
      </c>
      <c r="Z1342" s="346">
        <f t="shared" ref="Z1342:Z1343" si="2332">Z1343</f>
        <v>0</v>
      </c>
      <c r="AA1342" s="346">
        <f t="shared" ref="AA1342:AA1343" si="2333">AA1343</f>
        <v>0</v>
      </c>
      <c r="AB1342" s="346">
        <f t="shared" si="2297"/>
        <v>262755</v>
      </c>
      <c r="AC1342" s="346">
        <f t="shared" si="2282"/>
        <v>0</v>
      </c>
      <c r="AD1342" s="346">
        <f t="shared" si="2283"/>
        <v>0</v>
      </c>
    </row>
    <row r="1343" spans="1:30" s="202" customFormat="1" ht="26.4" hidden="1">
      <c r="A1343" s="213" t="s">
        <v>222</v>
      </c>
      <c r="B1343" s="200" t="s">
        <v>303</v>
      </c>
      <c r="C1343" s="200" t="s">
        <v>18</v>
      </c>
      <c r="D1343" s="200" t="s">
        <v>13</v>
      </c>
      <c r="E1343" s="200" t="s">
        <v>365</v>
      </c>
      <c r="F1343" s="200" t="s">
        <v>68</v>
      </c>
      <c r="G1343" s="200" t="s">
        <v>140</v>
      </c>
      <c r="H1343" s="200" t="s">
        <v>459</v>
      </c>
      <c r="I1343" s="210" t="s">
        <v>92</v>
      </c>
      <c r="J1343" s="346"/>
      <c r="K1343" s="346"/>
      <c r="L1343" s="346"/>
      <c r="M1343" s="346"/>
      <c r="N1343" s="346"/>
      <c r="O1343" s="346"/>
      <c r="P1343" s="346"/>
      <c r="Q1343" s="346"/>
      <c r="R1343" s="346"/>
      <c r="S1343" s="346"/>
      <c r="T1343" s="346"/>
      <c r="U1343" s="346"/>
      <c r="V1343" s="346"/>
      <c r="W1343" s="346"/>
      <c r="X1343" s="346"/>
      <c r="Y1343" s="346">
        <f>Y1344</f>
        <v>262755</v>
      </c>
      <c r="Z1343" s="346">
        <f t="shared" si="2332"/>
        <v>0</v>
      </c>
      <c r="AA1343" s="346">
        <f t="shared" si="2333"/>
        <v>0</v>
      </c>
      <c r="AB1343" s="346">
        <f t="shared" si="2297"/>
        <v>262755</v>
      </c>
      <c r="AC1343" s="346">
        <f t="shared" si="2282"/>
        <v>0</v>
      </c>
      <c r="AD1343" s="346">
        <f t="shared" si="2283"/>
        <v>0</v>
      </c>
    </row>
    <row r="1344" spans="1:30" s="202" customFormat="1" ht="26.4" hidden="1">
      <c r="A1344" s="212" t="s">
        <v>96</v>
      </c>
      <c r="B1344" s="200" t="s">
        <v>303</v>
      </c>
      <c r="C1344" s="200" t="s">
        <v>18</v>
      </c>
      <c r="D1344" s="200" t="s">
        <v>13</v>
      </c>
      <c r="E1344" s="200" t="s">
        <v>365</v>
      </c>
      <c r="F1344" s="200" t="s">
        <v>68</v>
      </c>
      <c r="G1344" s="200" t="s">
        <v>140</v>
      </c>
      <c r="H1344" s="200" t="s">
        <v>459</v>
      </c>
      <c r="I1344" s="210" t="s">
        <v>93</v>
      </c>
      <c r="J1344" s="346"/>
      <c r="K1344" s="346"/>
      <c r="L1344" s="346"/>
      <c r="M1344" s="346"/>
      <c r="N1344" s="346"/>
      <c r="O1344" s="346"/>
      <c r="P1344" s="346"/>
      <c r="Q1344" s="346"/>
      <c r="R1344" s="346"/>
      <c r="S1344" s="346"/>
      <c r="T1344" s="346"/>
      <c r="U1344" s="346"/>
      <c r="V1344" s="346"/>
      <c r="W1344" s="346"/>
      <c r="X1344" s="346"/>
      <c r="Y1344" s="346">
        <v>262755</v>
      </c>
      <c r="Z1344" s="346"/>
      <c r="AA1344" s="346"/>
      <c r="AB1344" s="346">
        <f t="shared" si="2297"/>
        <v>262755</v>
      </c>
      <c r="AC1344" s="346">
        <f t="shared" si="2282"/>
        <v>0</v>
      </c>
      <c r="AD1344" s="346">
        <f t="shared" si="2283"/>
        <v>0</v>
      </c>
    </row>
    <row r="1345" spans="1:30" s="202" customFormat="1" ht="26.4" hidden="1">
      <c r="A1345" s="345" t="s">
        <v>469</v>
      </c>
      <c r="B1345" s="200" t="s">
        <v>303</v>
      </c>
      <c r="C1345" s="200" t="s">
        <v>18</v>
      </c>
      <c r="D1345" s="200" t="s">
        <v>13</v>
      </c>
      <c r="E1345" s="200" t="s">
        <v>365</v>
      </c>
      <c r="F1345" s="200" t="s">
        <v>68</v>
      </c>
      <c r="G1345" s="200" t="s">
        <v>140</v>
      </c>
      <c r="H1345" s="200" t="s">
        <v>460</v>
      </c>
      <c r="I1345" s="210"/>
      <c r="J1345" s="346"/>
      <c r="K1345" s="346"/>
      <c r="L1345" s="346"/>
      <c r="M1345" s="346"/>
      <c r="N1345" s="346"/>
      <c r="O1345" s="346"/>
      <c r="P1345" s="346"/>
      <c r="Q1345" s="346"/>
      <c r="R1345" s="346"/>
      <c r="S1345" s="346"/>
      <c r="T1345" s="346"/>
      <c r="U1345" s="346"/>
      <c r="V1345" s="346"/>
      <c r="W1345" s="346"/>
      <c r="X1345" s="346"/>
      <c r="Y1345" s="346">
        <f>Y1346</f>
        <v>263868</v>
      </c>
      <c r="Z1345" s="346">
        <f t="shared" ref="Z1345:Z1346" si="2334">Z1346</f>
        <v>0</v>
      </c>
      <c r="AA1345" s="346">
        <f t="shared" ref="AA1345:AA1346" si="2335">AA1346</f>
        <v>0</v>
      </c>
      <c r="AB1345" s="346">
        <f t="shared" si="2297"/>
        <v>263868</v>
      </c>
      <c r="AC1345" s="346">
        <f t="shared" si="2282"/>
        <v>0</v>
      </c>
      <c r="AD1345" s="346">
        <f t="shared" si="2283"/>
        <v>0</v>
      </c>
    </row>
    <row r="1346" spans="1:30" s="202" customFormat="1" ht="26.4" hidden="1">
      <c r="A1346" s="213" t="s">
        <v>222</v>
      </c>
      <c r="B1346" s="200" t="s">
        <v>303</v>
      </c>
      <c r="C1346" s="200" t="s">
        <v>18</v>
      </c>
      <c r="D1346" s="200" t="s">
        <v>13</v>
      </c>
      <c r="E1346" s="200" t="s">
        <v>365</v>
      </c>
      <c r="F1346" s="200" t="s">
        <v>68</v>
      </c>
      <c r="G1346" s="200" t="s">
        <v>140</v>
      </c>
      <c r="H1346" s="200" t="s">
        <v>460</v>
      </c>
      <c r="I1346" s="210" t="s">
        <v>92</v>
      </c>
      <c r="J1346" s="346"/>
      <c r="K1346" s="346"/>
      <c r="L1346" s="346"/>
      <c r="M1346" s="346"/>
      <c r="N1346" s="346"/>
      <c r="O1346" s="346"/>
      <c r="P1346" s="346"/>
      <c r="Q1346" s="346"/>
      <c r="R1346" s="346"/>
      <c r="S1346" s="346"/>
      <c r="T1346" s="346"/>
      <c r="U1346" s="346"/>
      <c r="V1346" s="346"/>
      <c r="W1346" s="346"/>
      <c r="X1346" s="346"/>
      <c r="Y1346" s="346">
        <f>Y1347</f>
        <v>263868</v>
      </c>
      <c r="Z1346" s="346">
        <f t="shared" si="2334"/>
        <v>0</v>
      </c>
      <c r="AA1346" s="346">
        <f t="shared" si="2335"/>
        <v>0</v>
      </c>
      <c r="AB1346" s="346">
        <f t="shared" si="2297"/>
        <v>263868</v>
      </c>
      <c r="AC1346" s="346">
        <f t="shared" si="2282"/>
        <v>0</v>
      </c>
      <c r="AD1346" s="346">
        <f t="shared" si="2283"/>
        <v>0</v>
      </c>
    </row>
    <row r="1347" spans="1:30" s="202" customFormat="1" ht="26.4" hidden="1">
      <c r="A1347" s="212" t="s">
        <v>96</v>
      </c>
      <c r="B1347" s="200" t="s">
        <v>303</v>
      </c>
      <c r="C1347" s="200" t="s">
        <v>18</v>
      </c>
      <c r="D1347" s="200" t="s">
        <v>13</v>
      </c>
      <c r="E1347" s="200" t="s">
        <v>365</v>
      </c>
      <c r="F1347" s="200" t="s">
        <v>68</v>
      </c>
      <c r="G1347" s="200" t="s">
        <v>140</v>
      </c>
      <c r="H1347" s="200" t="s">
        <v>460</v>
      </c>
      <c r="I1347" s="210" t="s">
        <v>93</v>
      </c>
      <c r="J1347" s="346"/>
      <c r="K1347" s="346"/>
      <c r="L1347" s="346"/>
      <c r="M1347" s="346"/>
      <c r="N1347" s="346"/>
      <c r="O1347" s="346"/>
      <c r="P1347" s="346"/>
      <c r="Q1347" s="346"/>
      <c r="R1347" s="346"/>
      <c r="S1347" s="346"/>
      <c r="T1347" s="346"/>
      <c r="U1347" s="346"/>
      <c r="V1347" s="346"/>
      <c r="W1347" s="346"/>
      <c r="X1347" s="346"/>
      <c r="Y1347" s="346">
        <v>263868</v>
      </c>
      <c r="Z1347" s="346"/>
      <c r="AA1347" s="346"/>
      <c r="AB1347" s="346">
        <f t="shared" si="2297"/>
        <v>263868</v>
      </c>
      <c r="AC1347" s="346">
        <f t="shared" si="2282"/>
        <v>0</v>
      </c>
      <c r="AD1347" s="346">
        <f t="shared" si="2283"/>
        <v>0</v>
      </c>
    </row>
    <row r="1348" spans="1:30" s="202" customFormat="1" hidden="1">
      <c r="A1348" s="208" t="s">
        <v>81</v>
      </c>
      <c r="B1348" s="200" t="s">
        <v>303</v>
      </c>
      <c r="C1348" s="200" t="s">
        <v>18</v>
      </c>
      <c r="D1348" s="200" t="s">
        <v>13</v>
      </c>
      <c r="E1348" s="200" t="s">
        <v>80</v>
      </c>
      <c r="F1348" s="200" t="s">
        <v>68</v>
      </c>
      <c r="G1348" s="200" t="s">
        <v>140</v>
      </c>
      <c r="H1348" s="200" t="s">
        <v>141</v>
      </c>
      <c r="I1348" s="210"/>
      <c r="J1348" s="211">
        <f>J1349+J1352</f>
        <v>421470</v>
      </c>
      <c r="K1348" s="211">
        <f t="shared" ref="K1348:L1348" si="2336">K1349+K1352</f>
        <v>432348.8</v>
      </c>
      <c r="L1348" s="211">
        <f t="shared" si="2336"/>
        <v>443662.75</v>
      </c>
      <c r="M1348" s="211">
        <f t="shared" ref="M1348:O1348" si="2337">M1349+M1352</f>
        <v>0</v>
      </c>
      <c r="N1348" s="211">
        <f t="shared" si="2337"/>
        <v>0</v>
      </c>
      <c r="O1348" s="211">
        <f t="shared" si="2337"/>
        <v>0</v>
      </c>
      <c r="P1348" s="211">
        <f t="shared" si="2251"/>
        <v>421470</v>
      </c>
      <c r="Q1348" s="211">
        <f t="shared" si="2252"/>
        <v>432348.8</v>
      </c>
      <c r="R1348" s="211">
        <f t="shared" si="2253"/>
        <v>443662.75</v>
      </c>
      <c r="S1348" s="211">
        <f t="shared" ref="S1348:U1348" si="2338">S1349+S1352</f>
        <v>0</v>
      </c>
      <c r="T1348" s="211">
        <f t="shared" si="2338"/>
        <v>0</v>
      </c>
      <c r="U1348" s="211">
        <f t="shared" si="2338"/>
        <v>0</v>
      </c>
      <c r="V1348" s="211">
        <f t="shared" ref="V1348:V1379" si="2339">P1348+S1348</f>
        <v>421470</v>
      </c>
      <c r="W1348" s="211">
        <f t="shared" ref="W1348:W1379" si="2340">Q1348+T1348</f>
        <v>432348.8</v>
      </c>
      <c r="X1348" s="211">
        <f t="shared" ref="X1348:X1379" si="2341">R1348+U1348</f>
        <v>443662.75</v>
      </c>
      <c r="Y1348" s="211">
        <f t="shared" ref="Y1348:AA1348" si="2342">Y1349+Y1352</f>
        <v>0</v>
      </c>
      <c r="Z1348" s="211">
        <f t="shared" si="2342"/>
        <v>0</v>
      </c>
      <c r="AA1348" s="211">
        <f t="shared" si="2342"/>
        <v>0</v>
      </c>
      <c r="AB1348" s="211">
        <f t="shared" si="2297"/>
        <v>421470</v>
      </c>
      <c r="AC1348" s="211">
        <f t="shared" si="2282"/>
        <v>432348.8</v>
      </c>
      <c r="AD1348" s="211">
        <f t="shared" si="2283"/>
        <v>443662.75</v>
      </c>
    </row>
    <row r="1349" spans="1:30" s="202" customFormat="1" ht="13.8" hidden="1">
      <c r="A1349" s="248" t="s">
        <v>276</v>
      </c>
      <c r="B1349" s="200" t="s">
        <v>303</v>
      </c>
      <c r="C1349" s="200" t="s">
        <v>18</v>
      </c>
      <c r="D1349" s="200" t="s">
        <v>13</v>
      </c>
      <c r="E1349" s="200" t="s">
        <v>80</v>
      </c>
      <c r="F1349" s="200" t="s">
        <v>68</v>
      </c>
      <c r="G1349" s="200" t="s">
        <v>140</v>
      </c>
      <c r="H1349" s="200" t="s">
        <v>275</v>
      </c>
      <c r="I1349" s="210"/>
      <c r="J1349" s="211">
        <f>J1350</f>
        <v>20000</v>
      </c>
      <c r="K1349" s="211">
        <f t="shared" ref="K1349:O1350" si="2343">K1350</f>
        <v>20000</v>
      </c>
      <c r="L1349" s="211">
        <f t="shared" si="2343"/>
        <v>20000</v>
      </c>
      <c r="M1349" s="211">
        <f t="shared" si="2343"/>
        <v>0</v>
      </c>
      <c r="N1349" s="211">
        <f t="shared" si="2343"/>
        <v>0</v>
      </c>
      <c r="O1349" s="211">
        <f t="shared" si="2343"/>
        <v>0</v>
      </c>
      <c r="P1349" s="211">
        <f t="shared" si="2251"/>
        <v>20000</v>
      </c>
      <c r="Q1349" s="211">
        <f t="shared" si="2252"/>
        <v>20000</v>
      </c>
      <c r="R1349" s="211">
        <f t="shared" si="2253"/>
        <v>20000</v>
      </c>
      <c r="S1349" s="211">
        <f t="shared" ref="S1349:U1350" si="2344">S1350</f>
        <v>0</v>
      </c>
      <c r="T1349" s="211">
        <f t="shared" si="2344"/>
        <v>0</v>
      </c>
      <c r="U1349" s="211">
        <f t="shared" si="2344"/>
        <v>0</v>
      </c>
      <c r="V1349" s="211">
        <f t="shared" si="2339"/>
        <v>20000</v>
      </c>
      <c r="W1349" s="211">
        <f t="shared" si="2340"/>
        <v>20000</v>
      </c>
      <c r="X1349" s="211">
        <f t="shared" si="2341"/>
        <v>20000</v>
      </c>
      <c r="Y1349" s="211">
        <f t="shared" ref="Y1349:AA1350" si="2345">Y1350</f>
        <v>0</v>
      </c>
      <c r="Z1349" s="211">
        <f t="shared" si="2345"/>
        <v>0</v>
      </c>
      <c r="AA1349" s="211">
        <f t="shared" si="2345"/>
        <v>0</v>
      </c>
      <c r="AB1349" s="211">
        <f t="shared" si="2297"/>
        <v>20000</v>
      </c>
      <c r="AC1349" s="211">
        <f t="shared" si="2282"/>
        <v>20000</v>
      </c>
      <c r="AD1349" s="211">
        <f t="shared" si="2283"/>
        <v>20000</v>
      </c>
    </row>
    <row r="1350" spans="1:30" s="202" customFormat="1" ht="26.4" hidden="1">
      <c r="A1350" s="213" t="s">
        <v>222</v>
      </c>
      <c r="B1350" s="200" t="s">
        <v>303</v>
      </c>
      <c r="C1350" s="200" t="s">
        <v>18</v>
      </c>
      <c r="D1350" s="200" t="s">
        <v>13</v>
      </c>
      <c r="E1350" s="200" t="s">
        <v>80</v>
      </c>
      <c r="F1350" s="200" t="s">
        <v>68</v>
      </c>
      <c r="G1350" s="200" t="s">
        <v>140</v>
      </c>
      <c r="H1350" s="200" t="s">
        <v>275</v>
      </c>
      <c r="I1350" s="210" t="s">
        <v>92</v>
      </c>
      <c r="J1350" s="211">
        <f>J1351</f>
        <v>20000</v>
      </c>
      <c r="K1350" s="211">
        <f t="shared" si="2343"/>
        <v>20000</v>
      </c>
      <c r="L1350" s="211">
        <f t="shared" si="2343"/>
        <v>20000</v>
      </c>
      <c r="M1350" s="211">
        <f t="shared" si="2343"/>
        <v>0</v>
      </c>
      <c r="N1350" s="211">
        <f t="shared" si="2343"/>
        <v>0</v>
      </c>
      <c r="O1350" s="211">
        <f t="shared" si="2343"/>
        <v>0</v>
      </c>
      <c r="P1350" s="211">
        <f t="shared" si="2251"/>
        <v>20000</v>
      </c>
      <c r="Q1350" s="211">
        <f t="shared" si="2252"/>
        <v>20000</v>
      </c>
      <c r="R1350" s="211">
        <f t="shared" si="2253"/>
        <v>20000</v>
      </c>
      <c r="S1350" s="211">
        <f t="shared" si="2344"/>
        <v>0</v>
      </c>
      <c r="T1350" s="211">
        <f t="shared" si="2344"/>
        <v>0</v>
      </c>
      <c r="U1350" s="211">
        <f t="shared" si="2344"/>
        <v>0</v>
      </c>
      <c r="V1350" s="211">
        <f t="shared" si="2339"/>
        <v>20000</v>
      </c>
      <c r="W1350" s="211">
        <f t="shared" si="2340"/>
        <v>20000</v>
      </c>
      <c r="X1350" s="211">
        <f t="shared" si="2341"/>
        <v>20000</v>
      </c>
      <c r="Y1350" s="211">
        <f t="shared" si="2345"/>
        <v>0</v>
      </c>
      <c r="Z1350" s="211">
        <f t="shared" si="2345"/>
        <v>0</v>
      </c>
      <c r="AA1350" s="211">
        <f t="shared" si="2345"/>
        <v>0</v>
      </c>
      <c r="AB1350" s="211">
        <f t="shared" si="2297"/>
        <v>20000</v>
      </c>
      <c r="AC1350" s="211">
        <f t="shared" si="2282"/>
        <v>20000</v>
      </c>
      <c r="AD1350" s="211">
        <f t="shared" si="2283"/>
        <v>20000</v>
      </c>
    </row>
    <row r="1351" spans="1:30" s="202" customFormat="1" ht="26.4" hidden="1">
      <c r="A1351" s="212" t="s">
        <v>96</v>
      </c>
      <c r="B1351" s="200" t="s">
        <v>303</v>
      </c>
      <c r="C1351" s="200" t="s">
        <v>18</v>
      </c>
      <c r="D1351" s="200" t="s">
        <v>13</v>
      </c>
      <c r="E1351" s="200" t="s">
        <v>80</v>
      </c>
      <c r="F1351" s="200" t="s">
        <v>68</v>
      </c>
      <c r="G1351" s="200" t="s">
        <v>140</v>
      </c>
      <c r="H1351" s="200" t="s">
        <v>275</v>
      </c>
      <c r="I1351" s="210" t="s">
        <v>93</v>
      </c>
      <c r="J1351" s="211">
        <v>20000</v>
      </c>
      <c r="K1351" s="211">
        <v>20000</v>
      </c>
      <c r="L1351" s="211">
        <v>20000</v>
      </c>
      <c r="M1351" s="211"/>
      <c r="N1351" s="211"/>
      <c r="O1351" s="211"/>
      <c r="P1351" s="211">
        <f t="shared" si="2251"/>
        <v>20000</v>
      </c>
      <c r="Q1351" s="211">
        <f t="shared" si="2252"/>
        <v>20000</v>
      </c>
      <c r="R1351" s="211">
        <f t="shared" si="2253"/>
        <v>20000</v>
      </c>
      <c r="S1351" s="211"/>
      <c r="T1351" s="211"/>
      <c r="U1351" s="211"/>
      <c r="V1351" s="211">
        <f t="shared" si="2339"/>
        <v>20000</v>
      </c>
      <c r="W1351" s="211">
        <f t="shared" si="2340"/>
        <v>20000</v>
      </c>
      <c r="X1351" s="211">
        <f t="shared" si="2341"/>
        <v>20000</v>
      </c>
      <c r="Y1351" s="211"/>
      <c r="Z1351" s="211"/>
      <c r="AA1351" s="211"/>
      <c r="AB1351" s="211">
        <f t="shared" si="2297"/>
        <v>20000</v>
      </c>
      <c r="AC1351" s="211">
        <f t="shared" si="2282"/>
        <v>20000</v>
      </c>
      <c r="AD1351" s="211">
        <f t="shared" si="2283"/>
        <v>20000</v>
      </c>
    </row>
    <row r="1352" spans="1:30" s="202" customFormat="1" hidden="1">
      <c r="A1352" s="212" t="s">
        <v>278</v>
      </c>
      <c r="B1352" s="200" t="s">
        <v>303</v>
      </c>
      <c r="C1352" s="200" t="s">
        <v>18</v>
      </c>
      <c r="D1352" s="200" t="s">
        <v>13</v>
      </c>
      <c r="E1352" s="200" t="s">
        <v>80</v>
      </c>
      <c r="F1352" s="200" t="s">
        <v>68</v>
      </c>
      <c r="G1352" s="200" t="s">
        <v>140</v>
      </c>
      <c r="H1352" s="200" t="s">
        <v>274</v>
      </c>
      <c r="I1352" s="210"/>
      <c r="J1352" s="211">
        <f>J1353</f>
        <v>401470</v>
      </c>
      <c r="K1352" s="211">
        <f t="shared" ref="K1352:O1353" si="2346">K1353</f>
        <v>412348.8</v>
      </c>
      <c r="L1352" s="211">
        <f t="shared" si="2346"/>
        <v>423662.75</v>
      </c>
      <c r="M1352" s="211">
        <f t="shared" si="2346"/>
        <v>0</v>
      </c>
      <c r="N1352" s="211">
        <f t="shared" si="2346"/>
        <v>0</v>
      </c>
      <c r="O1352" s="211">
        <f t="shared" si="2346"/>
        <v>0</v>
      </c>
      <c r="P1352" s="211">
        <f t="shared" si="2251"/>
        <v>401470</v>
      </c>
      <c r="Q1352" s="211">
        <f t="shared" si="2252"/>
        <v>412348.8</v>
      </c>
      <c r="R1352" s="211">
        <f t="shared" si="2253"/>
        <v>423662.75</v>
      </c>
      <c r="S1352" s="211">
        <f t="shared" ref="S1352:U1353" si="2347">S1353</f>
        <v>0</v>
      </c>
      <c r="T1352" s="211">
        <f t="shared" si="2347"/>
        <v>0</v>
      </c>
      <c r="U1352" s="211">
        <f t="shared" si="2347"/>
        <v>0</v>
      </c>
      <c r="V1352" s="211">
        <f t="shared" si="2339"/>
        <v>401470</v>
      </c>
      <c r="W1352" s="211">
        <f t="shared" si="2340"/>
        <v>412348.8</v>
      </c>
      <c r="X1352" s="211">
        <f t="shared" si="2341"/>
        <v>423662.75</v>
      </c>
      <c r="Y1352" s="211">
        <f t="shared" ref="Y1352:AA1353" si="2348">Y1353</f>
        <v>0</v>
      </c>
      <c r="Z1352" s="211">
        <f t="shared" si="2348"/>
        <v>0</v>
      </c>
      <c r="AA1352" s="211">
        <f t="shared" si="2348"/>
        <v>0</v>
      </c>
      <c r="AB1352" s="211">
        <f t="shared" si="2297"/>
        <v>401470</v>
      </c>
      <c r="AC1352" s="211">
        <f t="shared" si="2282"/>
        <v>412348.8</v>
      </c>
      <c r="AD1352" s="211">
        <f t="shared" si="2283"/>
        <v>423662.75</v>
      </c>
    </row>
    <row r="1353" spans="1:30" s="202" customFormat="1" ht="26.4" hidden="1">
      <c r="A1353" s="213" t="s">
        <v>222</v>
      </c>
      <c r="B1353" s="200" t="s">
        <v>303</v>
      </c>
      <c r="C1353" s="200" t="s">
        <v>18</v>
      </c>
      <c r="D1353" s="200" t="s">
        <v>13</v>
      </c>
      <c r="E1353" s="200" t="s">
        <v>80</v>
      </c>
      <c r="F1353" s="200" t="s">
        <v>68</v>
      </c>
      <c r="G1353" s="200" t="s">
        <v>140</v>
      </c>
      <c r="H1353" s="200" t="s">
        <v>274</v>
      </c>
      <c r="I1353" s="210" t="s">
        <v>92</v>
      </c>
      <c r="J1353" s="211">
        <f>J1354</f>
        <v>401470</v>
      </c>
      <c r="K1353" s="211">
        <f t="shared" si="2346"/>
        <v>412348.8</v>
      </c>
      <c r="L1353" s="211">
        <f t="shared" si="2346"/>
        <v>423662.75</v>
      </c>
      <c r="M1353" s="211">
        <f t="shared" si="2346"/>
        <v>0</v>
      </c>
      <c r="N1353" s="211">
        <f t="shared" si="2346"/>
        <v>0</v>
      </c>
      <c r="O1353" s="211">
        <f t="shared" si="2346"/>
        <v>0</v>
      </c>
      <c r="P1353" s="211">
        <f t="shared" si="2251"/>
        <v>401470</v>
      </c>
      <c r="Q1353" s="211">
        <f t="shared" si="2252"/>
        <v>412348.8</v>
      </c>
      <c r="R1353" s="211">
        <f t="shared" si="2253"/>
        <v>423662.75</v>
      </c>
      <c r="S1353" s="211">
        <f t="shared" si="2347"/>
        <v>0</v>
      </c>
      <c r="T1353" s="211">
        <f t="shared" si="2347"/>
        <v>0</v>
      </c>
      <c r="U1353" s="211">
        <f t="shared" si="2347"/>
        <v>0</v>
      </c>
      <c r="V1353" s="211">
        <f t="shared" si="2339"/>
        <v>401470</v>
      </c>
      <c r="W1353" s="211">
        <f t="shared" si="2340"/>
        <v>412348.8</v>
      </c>
      <c r="X1353" s="211">
        <f t="shared" si="2341"/>
        <v>423662.75</v>
      </c>
      <c r="Y1353" s="211">
        <f t="shared" si="2348"/>
        <v>0</v>
      </c>
      <c r="Z1353" s="211">
        <f t="shared" si="2348"/>
        <v>0</v>
      </c>
      <c r="AA1353" s="211">
        <f t="shared" si="2348"/>
        <v>0</v>
      </c>
      <c r="AB1353" s="211">
        <f t="shared" si="2297"/>
        <v>401470</v>
      </c>
      <c r="AC1353" s="211">
        <f t="shared" si="2282"/>
        <v>412348.8</v>
      </c>
      <c r="AD1353" s="211">
        <f t="shared" si="2283"/>
        <v>423662.75</v>
      </c>
    </row>
    <row r="1354" spans="1:30" s="202" customFormat="1" ht="26.4" hidden="1">
      <c r="A1354" s="212" t="s">
        <v>96</v>
      </c>
      <c r="B1354" s="200" t="s">
        <v>303</v>
      </c>
      <c r="C1354" s="200" t="s">
        <v>18</v>
      </c>
      <c r="D1354" s="200" t="s">
        <v>13</v>
      </c>
      <c r="E1354" s="200" t="s">
        <v>80</v>
      </c>
      <c r="F1354" s="200" t="s">
        <v>68</v>
      </c>
      <c r="G1354" s="200" t="s">
        <v>140</v>
      </c>
      <c r="H1354" s="200" t="s">
        <v>274</v>
      </c>
      <c r="I1354" s="210" t="s">
        <v>93</v>
      </c>
      <c r="J1354" s="211">
        <v>401470</v>
      </c>
      <c r="K1354" s="211">
        <v>412348.8</v>
      </c>
      <c r="L1354" s="211">
        <v>423662.75</v>
      </c>
      <c r="M1354" s="211"/>
      <c r="N1354" s="211"/>
      <c r="O1354" s="211"/>
      <c r="P1354" s="211">
        <f t="shared" si="2251"/>
        <v>401470</v>
      </c>
      <c r="Q1354" s="211">
        <f t="shared" si="2252"/>
        <v>412348.8</v>
      </c>
      <c r="R1354" s="211">
        <f t="shared" si="2253"/>
        <v>423662.75</v>
      </c>
      <c r="S1354" s="211"/>
      <c r="T1354" s="211"/>
      <c r="U1354" s="211"/>
      <c r="V1354" s="211">
        <f t="shared" si="2339"/>
        <v>401470</v>
      </c>
      <c r="W1354" s="211">
        <f t="shared" si="2340"/>
        <v>412348.8</v>
      </c>
      <c r="X1354" s="211">
        <f t="shared" si="2341"/>
        <v>423662.75</v>
      </c>
      <c r="Y1354" s="211"/>
      <c r="Z1354" s="211"/>
      <c r="AA1354" s="211"/>
      <c r="AB1354" s="211">
        <f t="shared" si="2297"/>
        <v>401470</v>
      </c>
      <c r="AC1354" s="211">
        <f t="shared" si="2282"/>
        <v>412348.8</v>
      </c>
      <c r="AD1354" s="211">
        <f t="shared" si="2283"/>
        <v>423662.75</v>
      </c>
    </row>
    <row r="1355" spans="1:30" s="195" customFormat="1" ht="15.6" hidden="1">
      <c r="A1355" s="194" t="s">
        <v>320</v>
      </c>
      <c r="J1355" s="196">
        <f>J1356+J1369+J1377+J1383+J1389</f>
        <v>4293620.7799999993</v>
      </c>
      <c r="K1355" s="196">
        <f>K1356+K1369+K1377+K1383+K1389</f>
        <v>4255274.66</v>
      </c>
      <c r="L1355" s="196">
        <f>L1356+L1369+L1377+L1383+L1389</f>
        <v>4302543.6400000006</v>
      </c>
      <c r="M1355" s="196">
        <f t="shared" ref="M1355:O1355" si="2349">M1356+M1369+M1377+M1383+M1389</f>
        <v>1160.2</v>
      </c>
      <c r="N1355" s="196">
        <f t="shared" si="2349"/>
        <v>0</v>
      </c>
      <c r="O1355" s="196">
        <f t="shared" si="2349"/>
        <v>0</v>
      </c>
      <c r="P1355" s="196">
        <f t="shared" si="2251"/>
        <v>4294780.9799999995</v>
      </c>
      <c r="Q1355" s="196">
        <f t="shared" si="2252"/>
        <v>4255274.66</v>
      </c>
      <c r="R1355" s="196">
        <f t="shared" si="2253"/>
        <v>4302543.6400000006</v>
      </c>
      <c r="S1355" s="196">
        <f t="shared" ref="S1355:U1355" si="2350">S1356+S1369+S1377+S1383+S1389</f>
        <v>140750</v>
      </c>
      <c r="T1355" s="196">
        <f t="shared" si="2350"/>
        <v>0</v>
      </c>
      <c r="U1355" s="196">
        <f t="shared" si="2350"/>
        <v>0</v>
      </c>
      <c r="V1355" s="196">
        <f t="shared" si="2339"/>
        <v>4435530.9799999995</v>
      </c>
      <c r="W1355" s="196">
        <f t="shared" si="2340"/>
        <v>4255274.66</v>
      </c>
      <c r="X1355" s="196">
        <f t="shared" si="2341"/>
        <v>4302543.6400000006</v>
      </c>
      <c r="Y1355" s="196">
        <f t="shared" ref="Y1355:AA1355" si="2351">Y1356+Y1369+Y1377+Y1383+Y1389</f>
        <v>159260</v>
      </c>
      <c r="Z1355" s="196">
        <f t="shared" si="2351"/>
        <v>0</v>
      </c>
      <c r="AA1355" s="196">
        <f t="shared" si="2351"/>
        <v>0</v>
      </c>
      <c r="AB1355" s="196">
        <f t="shared" si="2297"/>
        <v>4594790.9799999995</v>
      </c>
      <c r="AC1355" s="196">
        <f t="shared" si="2282"/>
        <v>4255274.66</v>
      </c>
      <c r="AD1355" s="196">
        <f t="shared" si="2283"/>
        <v>4302543.6400000006</v>
      </c>
    </row>
    <row r="1356" spans="1:30" s="202" customFormat="1" ht="15.6" hidden="1">
      <c r="A1356" s="198" t="s">
        <v>32</v>
      </c>
      <c r="B1356" s="199" t="s">
        <v>303</v>
      </c>
      <c r="C1356" s="199" t="s">
        <v>20</v>
      </c>
      <c r="D1356" s="200"/>
      <c r="E1356" s="200"/>
      <c r="F1356" s="200"/>
      <c r="G1356" s="200"/>
      <c r="H1356" s="200"/>
      <c r="I1356" s="200"/>
      <c r="J1356" s="201">
        <f>J1357</f>
        <v>3784400</v>
      </c>
      <c r="K1356" s="201">
        <f t="shared" ref="K1356:O1356" si="2352">K1357</f>
        <v>3820956.26</v>
      </c>
      <c r="L1356" s="201">
        <f t="shared" si="2352"/>
        <v>3857452.5</v>
      </c>
      <c r="M1356" s="201">
        <f t="shared" si="2352"/>
        <v>0</v>
      </c>
      <c r="N1356" s="201">
        <f t="shared" si="2352"/>
        <v>0</v>
      </c>
      <c r="O1356" s="201">
        <f t="shared" si="2352"/>
        <v>0</v>
      </c>
      <c r="P1356" s="201">
        <f t="shared" si="2251"/>
        <v>3784400</v>
      </c>
      <c r="Q1356" s="201">
        <f t="shared" si="2252"/>
        <v>3820956.26</v>
      </c>
      <c r="R1356" s="201">
        <f t="shared" si="2253"/>
        <v>3857452.5</v>
      </c>
      <c r="S1356" s="201">
        <f t="shared" ref="S1356:U1356" si="2353">S1357</f>
        <v>0</v>
      </c>
      <c r="T1356" s="201">
        <f t="shared" si="2353"/>
        <v>0</v>
      </c>
      <c r="U1356" s="201">
        <f t="shared" si="2353"/>
        <v>0</v>
      </c>
      <c r="V1356" s="201">
        <f t="shared" si="2339"/>
        <v>3784400</v>
      </c>
      <c r="W1356" s="201">
        <f t="shared" si="2340"/>
        <v>3820956.26</v>
      </c>
      <c r="X1356" s="201">
        <f t="shared" si="2341"/>
        <v>3857452.5</v>
      </c>
      <c r="Y1356" s="201">
        <f t="shared" ref="Y1356:AA1356" si="2354">Y1357</f>
        <v>0</v>
      </c>
      <c r="Z1356" s="201">
        <f t="shared" si="2354"/>
        <v>0</v>
      </c>
      <c r="AA1356" s="201">
        <f t="shared" si="2354"/>
        <v>0</v>
      </c>
      <c r="AB1356" s="201">
        <f t="shared" si="2297"/>
        <v>3784400</v>
      </c>
      <c r="AC1356" s="201">
        <f t="shared" si="2282"/>
        <v>3820956.26</v>
      </c>
      <c r="AD1356" s="201">
        <f t="shared" si="2283"/>
        <v>3857452.5</v>
      </c>
    </row>
    <row r="1357" spans="1:30" s="202" customFormat="1" ht="39.6" hidden="1">
      <c r="A1357" s="203" t="s">
        <v>0</v>
      </c>
      <c r="B1357" s="204" t="s">
        <v>303</v>
      </c>
      <c r="C1357" s="204" t="s">
        <v>20</v>
      </c>
      <c r="D1357" s="204" t="s">
        <v>16</v>
      </c>
      <c r="E1357" s="204"/>
      <c r="F1357" s="204"/>
      <c r="G1357" s="204"/>
      <c r="H1357" s="200"/>
      <c r="I1357" s="210"/>
      <c r="J1357" s="207">
        <f>+J1358</f>
        <v>3784400</v>
      </c>
      <c r="K1357" s="207">
        <f t="shared" ref="K1357:O1357" si="2355">+K1358</f>
        <v>3820956.26</v>
      </c>
      <c r="L1357" s="207">
        <f t="shared" si="2355"/>
        <v>3857452.5</v>
      </c>
      <c r="M1357" s="207">
        <f t="shared" si="2355"/>
        <v>0</v>
      </c>
      <c r="N1357" s="207">
        <f t="shared" si="2355"/>
        <v>0</v>
      </c>
      <c r="O1357" s="207">
        <f t="shared" si="2355"/>
        <v>0</v>
      </c>
      <c r="P1357" s="207">
        <f t="shared" si="2251"/>
        <v>3784400</v>
      </c>
      <c r="Q1357" s="207">
        <f t="shared" si="2252"/>
        <v>3820956.26</v>
      </c>
      <c r="R1357" s="207">
        <f t="shared" si="2253"/>
        <v>3857452.5</v>
      </c>
      <c r="S1357" s="207">
        <f t="shared" ref="S1357:U1357" si="2356">+S1358</f>
        <v>0</v>
      </c>
      <c r="T1357" s="207">
        <f t="shared" si="2356"/>
        <v>0</v>
      </c>
      <c r="U1357" s="207">
        <f t="shared" si="2356"/>
        <v>0</v>
      </c>
      <c r="V1357" s="207">
        <f t="shared" si="2339"/>
        <v>3784400</v>
      </c>
      <c r="W1357" s="207">
        <f t="shared" si="2340"/>
        <v>3820956.26</v>
      </c>
      <c r="X1357" s="207">
        <f t="shared" si="2341"/>
        <v>3857452.5</v>
      </c>
      <c r="Y1357" s="207">
        <f t="shared" ref="Y1357:AA1357" si="2357">+Y1358</f>
        <v>0</v>
      </c>
      <c r="Z1357" s="207">
        <f t="shared" si="2357"/>
        <v>0</v>
      </c>
      <c r="AA1357" s="207">
        <f t="shared" si="2357"/>
        <v>0</v>
      </c>
      <c r="AB1357" s="207">
        <f t="shared" si="2297"/>
        <v>3784400</v>
      </c>
      <c r="AC1357" s="207">
        <f t="shared" si="2282"/>
        <v>3820956.26</v>
      </c>
      <c r="AD1357" s="207">
        <f t="shared" si="2283"/>
        <v>3857452.5</v>
      </c>
    </row>
    <row r="1358" spans="1:30" s="202" customFormat="1" hidden="1">
      <c r="A1358" s="208" t="s">
        <v>81</v>
      </c>
      <c r="B1358" s="200" t="s">
        <v>303</v>
      </c>
      <c r="C1358" s="200" t="s">
        <v>20</v>
      </c>
      <c r="D1358" s="200" t="s">
        <v>16</v>
      </c>
      <c r="E1358" s="200" t="s">
        <v>80</v>
      </c>
      <c r="F1358" s="200" t="s">
        <v>68</v>
      </c>
      <c r="G1358" s="200" t="s">
        <v>140</v>
      </c>
      <c r="H1358" s="200" t="s">
        <v>141</v>
      </c>
      <c r="I1358" s="210"/>
      <c r="J1358" s="211">
        <f>J1359+J1366</f>
        <v>3784400</v>
      </c>
      <c r="K1358" s="211">
        <f t="shared" ref="K1358:L1358" si="2358">K1359+K1366</f>
        <v>3820956.26</v>
      </c>
      <c r="L1358" s="211">
        <f t="shared" si="2358"/>
        <v>3857452.5</v>
      </c>
      <c r="M1358" s="211">
        <f t="shared" ref="M1358:O1358" si="2359">M1359+M1366</f>
        <v>0</v>
      </c>
      <c r="N1358" s="211">
        <f t="shared" si="2359"/>
        <v>0</v>
      </c>
      <c r="O1358" s="211">
        <f t="shared" si="2359"/>
        <v>0</v>
      </c>
      <c r="P1358" s="211">
        <f t="shared" si="2251"/>
        <v>3784400</v>
      </c>
      <c r="Q1358" s="211">
        <f t="shared" si="2252"/>
        <v>3820956.26</v>
      </c>
      <c r="R1358" s="211">
        <f t="shared" si="2253"/>
        <v>3857452.5</v>
      </c>
      <c r="S1358" s="211">
        <f t="shared" ref="S1358:U1358" si="2360">S1359+S1366</f>
        <v>0</v>
      </c>
      <c r="T1358" s="211">
        <f t="shared" si="2360"/>
        <v>0</v>
      </c>
      <c r="U1358" s="211">
        <f t="shared" si="2360"/>
        <v>0</v>
      </c>
      <c r="V1358" s="211">
        <f t="shared" si="2339"/>
        <v>3784400</v>
      </c>
      <c r="W1358" s="211">
        <f t="shared" si="2340"/>
        <v>3820956.26</v>
      </c>
      <c r="X1358" s="211">
        <f t="shared" si="2341"/>
        <v>3857452.5</v>
      </c>
      <c r="Y1358" s="211">
        <f t="shared" ref="Y1358:AA1358" si="2361">Y1359+Y1366</f>
        <v>0</v>
      </c>
      <c r="Z1358" s="211">
        <f t="shared" si="2361"/>
        <v>0</v>
      </c>
      <c r="AA1358" s="211">
        <f t="shared" si="2361"/>
        <v>0</v>
      </c>
      <c r="AB1358" s="211">
        <f t="shared" si="2297"/>
        <v>3784400</v>
      </c>
      <c r="AC1358" s="211">
        <f t="shared" si="2282"/>
        <v>3820956.26</v>
      </c>
      <c r="AD1358" s="211">
        <f t="shared" si="2283"/>
        <v>3857452.5</v>
      </c>
    </row>
    <row r="1359" spans="1:30" s="202" customFormat="1" ht="26.4" hidden="1">
      <c r="A1359" s="208" t="s">
        <v>85</v>
      </c>
      <c r="B1359" s="200" t="s">
        <v>303</v>
      </c>
      <c r="C1359" s="200" t="s">
        <v>20</v>
      </c>
      <c r="D1359" s="200" t="s">
        <v>16</v>
      </c>
      <c r="E1359" s="200" t="s">
        <v>80</v>
      </c>
      <c r="F1359" s="200" t="s">
        <v>68</v>
      </c>
      <c r="G1359" s="200" t="s">
        <v>140</v>
      </c>
      <c r="H1359" s="200" t="s">
        <v>149</v>
      </c>
      <c r="I1359" s="210"/>
      <c r="J1359" s="211">
        <f>J1360+J1362+J1364</f>
        <v>3781400</v>
      </c>
      <c r="K1359" s="211">
        <f t="shared" ref="K1359:L1359" si="2362">K1360+K1362+K1364</f>
        <v>3817956.26</v>
      </c>
      <c r="L1359" s="211">
        <f t="shared" si="2362"/>
        <v>3854452.5</v>
      </c>
      <c r="M1359" s="211">
        <f t="shared" ref="M1359:O1359" si="2363">M1360+M1362+M1364</f>
        <v>0</v>
      </c>
      <c r="N1359" s="211">
        <f t="shared" si="2363"/>
        <v>0</v>
      </c>
      <c r="O1359" s="211">
        <f t="shared" si="2363"/>
        <v>0</v>
      </c>
      <c r="P1359" s="211">
        <f t="shared" si="2251"/>
        <v>3781400</v>
      </c>
      <c r="Q1359" s="211">
        <f t="shared" si="2252"/>
        <v>3817956.26</v>
      </c>
      <c r="R1359" s="211">
        <f t="shared" si="2253"/>
        <v>3854452.5</v>
      </c>
      <c r="S1359" s="211">
        <f t="shared" ref="S1359:U1359" si="2364">S1360+S1362+S1364</f>
        <v>0</v>
      </c>
      <c r="T1359" s="211">
        <f t="shared" si="2364"/>
        <v>0</v>
      </c>
      <c r="U1359" s="211">
        <f t="shared" si="2364"/>
        <v>0</v>
      </c>
      <c r="V1359" s="211">
        <f t="shared" si="2339"/>
        <v>3781400</v>
      </c>
      <c r="W1359" s="211">
        <f t="shared" si="2340"/>
        <v>3817956.26</v>
      </c>
      <c r="X1359" s="211">
        <f t="shared" si="2341"/>
        <v>3854452.5</v>
      </c>
      <c r="Y1359" s="211">
        <f t="shared" ref="Y1359:AA1359" si="2365">Y1360+Y1362+Y1364</f>
        <v>0</v>
      </c>
      <c r="Z1359" s="211">
        <f t="shared" si="2365"/>
        <v>0</v>
      </c>
      <c r="AA1359" s="211">
        <f t="shared" si="2365"/>
        <v>0</v>
      </c>
      <c r="AB1359" s="211">
        <f t="shared" si="2297"/>
        <v>3781400</v>
      </c>
      <c r="AC1359" s="211">
        <f t="shared" si="2282"/>
        <v>3817956.26</v>
      </c>
      <c r="AD1359" s="211">
        <f t="shared" si="2283"/>
        <v>3854452.5</v>
      </c>
    </row>
    <row r="1360" spans="1:30" s="202" customFormat="1" ht="39.6" hidden="1">
      <c r="A1360" s="212" t="s">
        <v>94</v>
      </c>
      <c r="B1360" s="200" t="s">
        <v>303</v>
      </c>
      <c r="C1360" s="200" t="s">
        <v>20</v>
      </c>
      <c r="D1360" s="200" t="s">
        <v>16</v>
      </c>
      <c r="E1360" s="200" t="s">
        <v>80</v>
      </c>
      <c r="F1360" s="200" t="s">
        <v>68</v>
      </c>
      <c r="G1360" s="200" t="s">
        <v>140</v>
      </c>
      <c r="H1360" s="200" t="s">
        <v>149</v>
      </c>
      <c r="I1360" s="210" t="s">
        <v>90</v>
      </c>
      <c r="J1360" s="211">
        <f>J1361</f>
        <v>3652000</v>
      </c>
      <c r="K1360" s="211">
        <f t="shared" ref="K1360:O1360" si="2366">K1361</f>
        <v>3688400.26</v>
      </c>
      <c r="L1360" s="211">
        <f t="shared" si="2366"/>
        <v>3724734.26</v>
      </c>
      <c r="M1360" s="211">
        <f t="shared" si="2366"/>
        <v>0</v>
      </c>
      <c r="N1360" s="211">
        <f t="shared" si="2366"/>
        <v>0</v>
      </c>
      <c r="O1360" s="211">
        <f t="shared" si="2366"/>
        <v>0</v>
      </c>
      <c r="P1360" s="211">
        <f t="shared" si="2251"/>
        <v>3652000</v>
      </c>
      <c r="Q1360" s="211">
        <f t="shared" si="2252"/>
        <v>3688400.26</v>
      </c>
      <c r="R1360" s="211">
        <f t="shared" si="2253"/>
        <v>3724734.26</v>
      </c>
      <c r="S1360" s="211">
        <f t="shared" ref="S1360:U1360" si="2367">S1361</f>
        <v>0</v>
      </c>
      <c r="T1360" s="211">
        <f t="shared" si="2367"/>
        <v>0</v>
      </c>
      <c r="U1360" s="211">
        <f t="shared" si="2367"/>
        <v>0</v>
      </c>
      <c r="V1360" s="211">
        <f t="shared" si="2339"/>
        <v>3652000</v>
      </c>
      <c r="W1360" s="211">
        <f t="shared" si="2340"/>
        <v>3688400.26</v>
      </c>
      <c r="X1360" s="211">
        <f t="shared" si="2341"/>
        <v>3724734.26</v>
      </c>
      <c r="Y1360" s="211">
        <f t="shared" ref="Y1360:AA1360" si="2368">Y1361</f>
        <v>0</v>
      </c>
      <c r="Z1360" s="211">
        <f t="shared" si="2368"/>
        <v>0</v>
      </c>
      <c r="AA1360" s="211">
        <f t="shared" si="2368"/>
        <v>0</v>
      </c>
      <c r="AB1360" s="211">
        <f t="shared" si="2297"/>
        <v>3652000</v>
      </c>
      <c r="AC1360" s="211">
        <f t="shared" si="2282"/>
        <v>3688400.26</v>
      </c>
      <c r="AD1360" s="211">
        <f t="shared" si="2283"/>
        <v>3724734.26</v>
      </c>
    </row>
    <row r="1361" spans="1:30" s="202" customFormat="1" hidden="1">
      <c r="A1361" s="212" t="s">
        <v>101</v>
      </c>
      <c r="B1361" s="200" t="s">
        <v>303</v>
      </c>
      <c r="C1361" s="200" t="s">
        <v>20</v>
      </c>
      <c r="D1361" s="200" t="s">
        <v>16</v>
      </c>
      <c r="E1361" s="200" t="s">
        <v>80</v>
      </c>
      <c r="F1361" s="200" t="s">
        <v>68</v>
      </c>
      <c r="G1361" s="200" t="s">
        <v>140</v>
      </c>
      <c r="H1361" s="200" t="s">
        <v>149</v>
      </c>
      <c r="I1361" s="210" t="s">
        <v>100</v>
      </c>
      <c r="J1361" s="211">
        <v>3652000</v>
      </c>
      <c r="K1361" s="211">
        <v>3688400.26</v>
      </c>
      <c r="L1361" s="211">
        <v>3724734.26</v>
      </c>
      <c r="M1361" s="211"/>
      <c r="N1361" s="211"/>
      <c r="O1361" s="211"/>
      <c r="P1361" s="211">
        <f t="shared" si="2251"/>
        <v>3652000</v>
      </c>
      <c r="Q1361" s="211">
        <f t="shared" si="2252"/>
        <v>3688400.26</v>
      </c>
      <c r="R1361" s="211">
        <f t="shared" si="2253"/>
        <v>3724734.26</v>
      </c>
      <c r="S1361" s="211"/>
      <c r="T1361" s="211"/>
      <c r="U1361" s="211"/>
      <c r="V1361" s="211">
        <f t="shared" si="2339"/>
        <v>3652000</v>
      </c>
      <c r="W1361" s="211">
        <f t="shared" si="2340"/>
        <v>3688400.26</v>
      </c>
      <c r="X1361" s="211">
        <f t="shared" si="2341"/>
        <v>3724734.26</v>
      </c>
      <c r="Y1361" s="211"/>
      <c r="Z1361" s="211"/>
      <c r="AA1361" s="211"/>
      <c r="AB1361" s="211">
        <f t="shared" si="2297"/>
        <v>3652000</v>
      </c>
      <c r="AC1361" s="211">
        <f t="shared" si="2282"/>
        <v>3688400.26</v>
      </c>
      <c r="AD1361" s="211">
        <f t="shared" si="2283"/>
        <v>3724734.26</v>
      </c>
    </row>
    <row r="1362" spans="1:30" s="202" customFormat="1" ht="26.4" hidden="1">
      <c r="A1362" s="213" t="s">
        <v>222</v>
      </c>
      <c r="B1362" s="200" t="s">
        <v>303</v>
      </c>
      <c r="C1362" s="200" t="s">
        <v>20</v>
      </c>
      <c r="D1362" s="200" t="s">
        <v>16</v>
      </c>
      <c r="E1362" s="200" t="s">
        <v>80</v>
      </c>
      <c r="F1362" s="200" t="s">
        <v>68</v>
      </c>
      <c r="G1362" s="200" t="s">
        <v>140</v>
      </c>
      <c r="H1362" s="200" t="s">
        <v>149</v>
      </c>
      <c r="I1362" s="210" t="s">
        <v>92</v>
      </c>
      <c r="J1362" s="211">
        <f>J1363</f>
        <v>118400</v>
      </c>
      <c r="K1362" s="211">
        <f t="shared" ref="K1362:O1362" si="2369">K1363</f>
        <v>118556</v>
      </c>
      <c r="L1362" s="211">
        <f t="shared" si="2369"/>
        <v>118718.24</v>
      </c>
      <c r="M1362" s="211">
        <f t="shared" si="2369"/>
        <v>0</v>
      </c>
      <c r="N1362" s="211">
        <f t="shared" si="2369"/>
        <v>0</v>
      </c>
      <c r="O1362" s="211">
        <f t="shared" si="2369"/>
        <v>0</v>
      </c>
      <c r="P1362" s="211">
        <f t="shared" si="2251"/>
        <v>118400</v>
      </c>
      <c r="Q1362" s="211">
        <f t="shared" si="2252"/>
        <v>118556</v>
      </c>
      <c r="R1362" s="211">
        <f t="shared" si="2253"/>
        <v>118718.24</v>
      </c>
      <c r="S1362" s="211">
        <f t="shared" ref="S1362:U1362" si="2370">S1363</f>
        <v>0</v>
      </c>
      <c r="T1362" s="211">
        <f t="shared" si="2370"/>
        <v>0</v>
      </c>
      <c r="U1362" s="211">
        <f t="shared" si="2370"/>
        <v>0</v>
      </c>
      <c r="V1362" s="211">
        <f t="shared" si="2339"/>
        <v>118400</v>
      </c>
      <c r="W1362" s="211">
        <f t="shared" si="2340"/>
        <v>118556</v>
      </c>
      <c r="X1362" s="211">
        <f t="shared" si="2341"/>
        <v>118718.24</v>
      </c>
      <c r="Y1362" s="211">
        <f t="shared" ref="Y1362:AA1362" si="2371">Y1363</f>
        <v>0</v>
      </c>
      <c r="Z1362" s="211">
        <f t="shared" si="2371"/>
        <v>0</v>
      </c>
      <c r="AA1362" s="211">
        <f t="shared" si="2371"/>
        <v>0</v>
      </c>
      <c r="AB1362" s="211">
        <f t="shared" si="2297"/>
        <v>118400</v>
      </c>
      <c r="AC1362" s="211">
        <f t="shared" si="2282"/>
        <v>118556</v>
      </c>
      <c r="AD1362" s="211">
        <f t="shared" si="2283"/>
        <v>118718.24</v>
      </c>
    </row>
    <row r="1363" spans="1:30" s="202" customFormat="1" ht="26.4" hidden="1">
      <c r="A1363" s="212" t="s">
        <v>96</v>
      </c>
      <c r="B1363" s="200" t="s">
        <v>303</v>
      </c>
      <c r="C1363" s="200" t="s">
        <v>20</v>
      </c>
      <c r="D1363" s="200" t="s">
        <v>16</v>
      </c>
      <c r="E1363" s="200" t="s">
        <v>80</v>
      </c>
      <c r="F1363" s="200" t="s">
        <v>68</v>
      </c>
      <c r="G1363" s="200" t="s">
        <v>140</v>
      </c>
      <c r="H1363" s="200" t="s">
        <v>149</v>
      </c>
      <c r="I1363" s="210" t="s">
        <v>93</v>
      </c>
      <c r="J1363" s="211">
        <v>118400</v>
      </c>
      <c r="K1363" s="211">
        <v>118556</v>
      </c>
      <c r="L1363" s="211">
        <v>118718.24</v>
      </c>
      <c r="M1363" s="211"/>
      <c r="N1363" s="211"/>
      <c r="O1363" s="211"/>
      <c r="P1363" s="211">
        <f t="shared" si="2251"/>
        <v>118400</v>
      </c>
      <c r="Q1363" s="211">
        <f t="shared" si="2252"/>
        <v>118556</v>
      </c>
      <c r="R1363" s="211">
        <f t="shared" si="2253"/>
        <v>118718.24</v>
      </c>
      <c r="S1363" s="211"/>
      <c r="T1363" s="211"/>
      <c r="U1363" s="211"/>
      <c r="V1363" s="211">
        <f t="shared" si="2339"/>
        <v>118400</v>
      </c>
      <c r="W1363" s="211">
        <f t="shared" si="2340"/>
        <v>118556</v>
      </c>
      <c r="X1363" s="211">
        <f t="shared" si="2341"/>
        <v>118718.24</v>
      </c>
      <c r="Y1363" s="211"/>
      <c r="Z1363" s="211"/>
      <c r="AA1363" s="211"/>
      <c r="AB1363" s="211">
        <f t="shared" si="2297"/>
        <v>118400</v>
      </c>
      <c r="AC1363" s="211">
        <f t="shared" si="2282"/>
        <v>118556</v>
      </c>
      <c r="AD1363" s="211">
        <f t="shared" si="2283"/>
        <v>118718.24</v>
      </c>
    </row>
    <row r="1364" spans="1:30" s="202" customFormat="1" hidden="1">
      <c r="A1364" s="212" t="s">
        <v>78</v>
      </c>
      <c r="B1364" s="200" t="s">
        <v>303</v>
      </c>
      <c r="C1364" s="200" t="s">
        <v>20</v>
      </c>
      <c r="D1364" s="200" t="s">
        <v>16</v>
      </c>
      <c r="E1364" s="200" t="s">
        <v>80</v>
      </c>
      <c r="F1364" s="200" t="s">
        <v>68</v>
      </c>
      <c r="G1364" s="200" t="s">
        <v>140</v>
      </c>
      <c r="H1364" s="200" t="s">
        <v>149</v>
      </c>
      <c r="I1364" s="210" t="s">
        <v>75</v>
      </c>
      <c r="J1364" s="211">
        <f>J1365</f>
        <v>11000</v>
      </c>
      <c r="K1364" s="211">
        <f t="shared" ref="K1364:O1364" si="2372">K1365</f>
        <v>11000</v>
      </c>
      <c r="L1364" s="211">
        <f t="shared" si="2372"/>
        <v>11000</v>
      </c>
      <c r="M1364" s="211">
        <f t="shared" si="2372"/>
        <v>0</v>
      </c>
      <c r="N1364" s="211">
        <f t="shared" si="2372"/>
        <v>0</v>
      </c>
      <c r="O1364" s="211">
        <f t="shared" si="2372"/>
        <v>0</v>
      </c>
      <c r="P1364" s="211">
        <f t="shared" si="2251"/>
        <v>11000</v>
      </c>
      <c r="Q1364" s="211">
        <f t="shared" si="2252"/>
        <v>11000</v>
      </c>
      <c r="R1364" s="211">
        <f t="shared" si="2253"/>
        <v>11000</v>
      </c>
      <c r="S1364" s="211">
        <f t="shared" ref="S1364:U1364" si="2373">S1365</f>
        <v>0</v>
      </c>
      <c r="T1364" s="211">
        <f t="shared" si="2373"/>
        <v>0</v>
      </c>
      <c r="U1364" s="211">
        <f t="shared" si="2373"/>
        <v>0</v>
      </c>
      <c r="V1364" s="211">
        <f t="shared" si="2339"/>
        <v>11000</v>
      </c>
      <c r="W1364" s="211">
        <f t="shared" si="2340"/>
        <v>11000</v>
      </c>
      <c r="X1364" s="211">
        <f t="shared" si="2341"/>
        <v>11000</v>
      </c>
      <c r="Y1364" s="211">
        <f t="shared" ref="Y1364:AA1364" si="2374">Y1365</f>
        <v>0</v>
      </c>
      <c r="Z1364" s="211">
        <f t="shared" si="2374"/>
        <v>0</v>
      </c>
      <c r="AA1364" s="211">
        <f t="shared" si="2374"/>
        <v>0</v>
      </c>
      <c r="AB1364" s="211">
        <f t="shared" si="2297"/>
        <v>11000</v>
      </c>
      <c r="AC1364" s="211">
        <f t="shared" si="2282"/>
        <v>11000</v>
      </c>
      <c r="AD1364" s="211">
        <f t="shared" si="2283"/>
        <v>11000</v>
      </c>
    </row>
    <row r="1365" spans="1:30" s="202" customFormat="1" hidden="1">
      <c r="A1365" s="214" t="s">
        <v>118</v>
      </c>
      <c r="B1365" s="200" t="s">
        <v>303</v>
      </c>
      <c r="C1365" s="200" t="s">
        <v>20</v>
      </c>
      <c r="D1365" s="200" t="s">
        <v>16</v>
      </c>
      <c r="E1365" s="200" t="s">
        <v>80</v>
      </c>
      <c r="F1365" s="200" t="s">
        <v>68</v>
      </c>
      <c r="G1365" s="200" t="s">
        <v>140</v>
      </c>
      <c r="H1365" s="200" t="s">
        <v>149</v>
      </c>
      <c r="I1365" s="210" t="s">
        <v>117</v>
      </c>
      <c r="J1365" s="211">
        <v>11000</v>
      </c>
      <c r="K1365" s="211">
        <v>11000</v>
      </c>
      <c r="L1365" s="211">
        <v>11000</v>
      </c>
      <c r="M1365" s="211"/>
      <c r="N1365" s="211"/>
      <c r="O1365" s="211"/>
      <c r="P1365" s="211">
        <f t="shared" si="2251"/>
        <v>11000</v>
      </c>
      <c r="Q1365" s="211">
        <f t="shared" si="2252"/>
        <v>11000</v>
      </c>
      <c r="R1365" s="211">
        <f t="shared" si="2253"/>
        <v>11000</v>
      </c>
      <c r="S1365" s="211"/>
      <c r="T1365" s="211"/>
      <c r="U1365" s="211"/>
      <c r="V1365" s="211">
        <f t="shared" si="2339"/>
        <v>11000</v>
      </c>
      <c r="W1365" s="211">
        <f t="shared" si="2340"/>
        <v>11000</v>
      </c>
      <c r="X1365" s="211">
        <f t="shared" si="2341"/>
        <v>11000</v>
      </c>
      <c r="Y1365" s="211"/>
      <c r="Z1365" s="211"/>
      <c r="AA1365" s="211"/>
      <c r="AB1365" s="211">
        <f t="shared" si="2297"/>
        <v>11000</v>
      </c>
      <c r="AC1365" s="211">
        <f t="shared" si="2282"/>
        <v>11000</v>
      </c>
      <c r="AD1365" s="211">
        <f t="shared" si="2283"/>
        <v>11000</v>
      </c>
    </row>
    <row r="1366" spans="1:30" s="202" customFormat="1" hidden="1">
      <c r="A1366" s="212" t="s">
        <v>88</v>
      </c>
      <c r="B1366" s="200" t="s">
        <v>303</v>
      </c>
      <c r="C1366" s="200" t="s">
        <v>20</v>
      </c>
      <c r="D1366" s="200" t="s">
        <v>16</v>
      </c>
      <c r="E1366" s="200" t="s">
        <v>80</v>
      </c>
      <c r="F1366" s="200" t="s">
        <v>68</v>
      </c>
      <c r="G1366" s="200" t="s">
        <v>140</v>
      </c>
      <c r="H1366" s="200" t="s">
        <v>161</v>
      </c>
      <c r="I1366" s="210"/>
      <c r="J1366" s="211">
        <f>J1367</f>
        <v>3000</v>
      </c>
      <c r="K1366" s="211">
        <f t="shared" ref="K1366:O1367" si="2375">K1367</f>
        <v>3000</v>
      </c>
      <c r="L1366" s="211">
        <f t="shared" si="2375"/>
        <v>3000</v>
      </c>
      <c r="M1366" s="211">
        <f t="shared" si="2375"/>
        <v>0</v>
      </c>
      <c r="N1366" s="211">
        <f t="shared" si="2375"/>
        <v>0</v>
      </c>
      <c r="O1366" s="211">
        <f t="shared" si="2375"/>
        <v>0</v>
      </c>
      <c r="P1366" s="211">
        <f t="shared" si="2251"/>
        <v>3000</v>
      </c>
      <c r="Q1366" s="211">
        <f t="shared" si="2252"/>
        <v>3000</v>
      </c>
      <c r="R1366" s="211">
        <f t="shared" si="2253"/>
        <v>3000</v>
      </c>
      <c r="S1366" s="211">
        <f t="shared" ref="S1366:U1367" si="2376">S1367</f>
        <v>0</v>
      </c>
      <c r="T1366" s="211">
        <f t="shared" si="2376"/>
        <v>0</v>
      </c>
      <c r="U1366" s="211">
        <f t="shared" si="2376"/>
        <v>0</v>
      </c>
      <c r="V1366" s="211">
        <f t="shared" si="2339"/>
        <v>3000</v>
      </c>
      <c r="W1366" s="211">
        <f t="shared" si="2340"/>
        <v>3000</v>
      </c>
      <c r="X1366" s="211">
        <f t="shared" si="2341"/>
        <v>3000</v>
      </c>
      <c r="Y1366" s="211">
        <f t="shared" ref="Y1366:AA1367" si="2377">Y1367</f>
        <v>0</v>
      </c>
      <c r="Z1366" s="211">
        <f t="shared" si="2377"/>
        <v>0</v>
      </c>
      <c r="AA1366" s="211">
        <f t="shared" si="2377"/>
        <v>0</v>
      </c>
      <c r="AB1366" s="211">
        <f t="shared" si="2297"/>
        <v>3000</v>
      </c>
      <c r="AC1366" s="211">
        <f t="shared" si="2282"/>
        <v>3000</v>
      </c>
      <c r="AD1366" s="211">
        <f t="shared" si="2283"/>
        <v>3000</v>
      </c>
    </row>
    <row r="1367" spans="1:30" s="202" customFormat="1" ht="26.4" hidden="1">
      <c r="A1367" s="213" t="s">
        <v>222</v>
      </c>
      <c r="B1367" s="200" t="s">
        <v>303</v>
      </c>
      <c r="C1367" s="200" t="s">
        <v>20</v>
      </c>
      <c r="D1367" s="200" t="s">
        <v>16</v>
      </c>
      <c r="E1367" s="200" t="s">
        <v>80</v>
      </c>
      <c r="F1367" s="200" t="s">
        <v>68</v>
      </c>
      <c r="G1367" s="200" t="s">
        <v>140</v>
      </c>
      <c r="H1367" s="200" t="s">
        <v>161</v>
      </c>
      <c r="I1367" s="210" t="s">
        <v>92</v>
      </c>
      <c r="J1367" s="211">
        <f>J1368</f>
        <v>3000</v>
      </c>
      <c r="K1367" s="211">
        <f t="shared" si="2375"/>
        <v>3000</v>
      </c>
      <c r="L1367" s="211">
        <f t="shared" si="2375"/>
        <v>3000</v>
      </c>
      <c r="M1367" s="211">
        <f t="shared" si="2375"/>
        <v>0</v>
      </c>
      <c r="N1367" s="211">
        <f t="shared" si="2375"/>
        <v>0</v>
      </c>
      <c r="O1367" s="211">
        <f t="shared" si="2375"/>
        <v>0</v>
      </c>
      <c r="P1367" s="211">
        <f t="shared" si="2251"/>
        <v>3000</v>
      </c>
      <c r="Q1367" s="211">
        <f t="shared" si="2252"/>
        <v>3000</v>
      </c>
      <c r="R1367" s="211">
        <f t="shared" si="2253"/>
        <v>3000</v>
      </c>
      <c r="S1367" s="211">
        <f t="shared" si="2376"/>
        <v>0</v>
      </c>
      <c r="T1367" s="211">
        <f t="shared" si="2376"/>
        <v>0</v>
      </c>
      <c r="U1367" s="211">
        <f t="shared" si="2376"/>
        <v>0</v>
      </c>
      <c r="V1367" s="211">
        <f t="shared" si="2339"/>
        <v>3000</v>
      </c>
      <c r="W1367" s="211">
        <f t="shared" si="2340"/>
        <v>3000</v>
      </c>
      <c r="X1367" s="211">
        <f t="shared" si="2341"/>
        <v>3000</v>
      </c>
      <c r="Y1367" s="211">
        <f t="shared" si="2377"/>
        <v>0</v>
      </c>
      <c r="Z1367" s="211">
        <f t="shared" si="2377"/>
        <v>0</v>
      </c>
      <c r="AA1367" s="211">
        <f t="shared" si="2377"/>
        <v>0</v>
      </c>
      <c r="AB1367" s="211">
        <f t="shared" si="2297"/>
        <v>3000</v>
      </c>
      <c r="AC1367" s="211">
        <f t="shared" si="2282"/>
        <v>3000</v>
      </c>
      <c r="AD1367" s="211">
        <f t="shared" si="2283"/>
        <v>3000</v>
      </c>
    </row>
    <row r="1368" spans="1:30" s="202" customFormat="1" ht="26.4" hidden="1">
      <c r="A1368" s="212" t="s">
        <v>96</v>
      </c>
      <c r="B1368" s="200" t="s">
        <v>303</v>
      </c>
      <c r="C1368" s="200" t="s">
        <v>20</v>
      </c>
      <c r="D1368" s="200" t="s">
        <v>16</v>
      </c>
      <c r="E1368" s="200" t="s">
        <v>80</v>
      </c>
      <c r="F1368" s="200" t="s">
        <v>68</v>
      </c>
      <c r="G1368" s="200" t="s">
        <v>140</v>
      </c>
      <c r="H1368" s="200" t="s">
        <v>161</v>
      </c>
      <c r="I1368" s="210" t="s">
        <v>93</v>
      </c>
      <c r="J1368" s="211">
        <v>3000</v>
      </c>
      <c r="K1368" s="211">
        <v>3000</v>
      </c>
      <c r="L1368" s="211">
        <v>3000</v>
      </c>
      <c r="M1368" s="211"/>
      <c r="N1368" s="211"/>
      <c r="O1368" s="211"/>
      <c r="P1368" s="211">
        <f t="shared" si="2251"/>
        <v>3000</v>
      </c>
      <c r="Q1368" s="211">
        <f t="shared" si="2252"/>
        <v>3000</v>
      </c>
      <c r="R1368" s="211">
        <f t="shared" si="2253"/>
        <v>3000</v>
      </c>
      <c r="S1368" s="211"/>
      <c r="T1368" s="211"/>
      <c r="U1368" s="211"/>
      <c r="V1368" s="211">
        <f t="shared" si="2339"/>
        <v>3000</v>
      </c>
      <c r="W1368" s="211">
        <f t="shared" si="2340"/>
        <v>3000</v>
      </c>
      <c r="X1368" s="211">
        <f t="shared" si="2341"/>
        <v>3000</v>
      </c>
      <c r="Y1368" s="211"/>
      <c r="Z1368" s="211"/>
      <c r="AA1368" s="211"/>
      <c r="AB1368" s="211">
        <f t="shared" si="2297"/>
        <v>3000</v>
      </c>
      <c r="AC1368" s="211">
        <f t="shared" si="2282"/>
        <v>3000</v>
      </c>
      <c r="AD1368" s="211">
        <f t="shared" si="2283"/>
        <v>3000</v>
      </c>
    </row>
    <row r="1369" spans="1:30" s="202" customFormat="1" ht="15.6" hidden="1">
      <c r="A1369" s="221" t="s">
        <v>53</v>
      </c>
      <c r="B1369" s="199" t="s">
        <v>303</v>
      </c>
      <c r="C1369" s="199" t="s">
        <v>17</v>
      </c>
      <c r="D1369" s="200"/>
      <c r="E1369" s="200"/>
      <c r="F1369" s="200"/>
      <c r="G1369" s="200"/>
      <c r="H1369" s="200"/>
      <c r="I1369" s="210"/>
      <c r="J1369" s="201">
        <f>J1370</f>
        <v>85260.78</v>
      </c>
      <c r="K1369" s="201">
        <f t="shared" ref="K1369:O1371" si="2378">K1370</f>
        <v>0</v>
      </c>
      <c r="L1369" s="201">
        <f t="shared" si="2378"/>
        <v>0</v>
      </c>
      <c r="M1369" s="201">
        <f t="shared" si="2378"/>
        <v>1160.2</v>
      </c>
      <c r="N1369" s="201">
        <f t="shared" si="2378"/>
        <v>0</v>
      </c>
      <c r="O1369" s="201">
        <f t="shared" si="2378"/>
        <v>0</v>
      </c>
      <c r="P1369" s="201">
        <f t="shared" si="2251"/>
        <v>86420.98</v>
      </c>
      <c r="Q1369" s="201">
        <f t="shared" si="2252"/>
        <v>0</v>
      </c>
      <c r="R1369" s="201">
        <f t="shared" si="2253"/>
        <v>0</v>
      </c>
      <c r="S1369" s="201">
        <f t="shared" ref="S1369:U1371" si="2379">S1370</f>
        <v>0</v>
      </c>
      <c r="T1369" s="201">
        <f t="shared" si="2379"/>
        <v>0</v>
      </c>
      <c r="U1369" s="201">
        <f t="shared" si="2379"/>
        <v>0</v>
      </c>
      <c r="V1369" s="201">
        <f t="shared" si="2339"/>
        <v>86420.98</v>
      </c>
      <c r="W1369" s="201">
        <f t="shared" si="2340"/>
        <v>0</v>
      </c>
      <c r="X1369" s="201">
        <f t="shared" si="2341"/>
        <v>0</v>
      </c>
      <c r="Y1369" s="201">
        <f t="shared" ref="Y1369:AA1371" si="2380">Y1370</f>
        <v>0</v>
      </c>
      <c r="Z1369" s="201">
        <f t="shared" si="2380"/>
        <v>0</v>
      </c>
      <c r="AA1369" s="201">
        <f t="shared" si="2380"/>
        <v>0</v>
      </c>
      <c r="AB1369" s="201">
        <f t="shared" si="2297"/>
        <v>86420.98</v>
      </c>
      <c r="AC1369" s="201">
        <f t="shared" si="2282"/>
        <v>0</v>
      </c>
      <c r="AD1369" s="201">
        <f t="shared" si="2283"/>
        <v>0</v>
      </c>
    </row>
    <row r="1370" spans="1:30" s="202" customFormat="1" hidden="1">
      <c r="A1370" s="222" t="s">
        <v>54</v>
      </c>
      <c r="B1370" s="205" t="s">
        <v>303</v>
      </c>
      <c r="C1370" s="205" t="s">
        <v>17</v>
      </c>
      <c r="D1370" s="205" t="s">
        <v>13</v>
      </c>
      <c r="E1370" s="205"/>
      <c r="F1370" s="205"/>
      <c r="G1370" s="205"/>
      <c r="H1370" s="205"/>
      <c r="I1370" s="206"/>
      <c r="J1370" s="207">
        <f>J1371</f>
        <v>85260.78</v>
      </c>
      <c r="K1370" s="207">
        <f t="shared" si="2378"/>
        <v>0</v>
      </c>
      <c r="L1370" s="207">
        <f t="shared" si="2378"/>
        <v>0</v>
      </c>
      <c r="M1370" s="207">
        <f t="shared" si="2378"/>
        <v>1160.2</v>
      </c>
      <c r="N1370" s="207">
        <f t="shared" si="2378"/>
        <v>0</v>
      </c>
      <c r="O1370" s="207">
        <f t="shared" si="2378"/>
        <v>0</v>
      </c>
      <c r="P1370" s="207">
        <f t="shared" si="2251"/>
        <v>86420.98</v>
      </c>
      <c r="Q1370" s="207">
        <f t="shared" si="2252"/>
        <v>0</v>
      </c>
      <c r="R1370" s="207">
        <f t="shared" si="2253"/>
        <v>0</v>
      </c>
      <c r="S1370" s="207">
        <f t="shared" si="2379"/>
        <v>0</v>
      </c>
      <c r="T1370" s="207">
        <f t="shared" si="2379"/>
        <v>0</v>
      </c>
      <c r="U1370" s="207">
        <f t="shared" si="2379"/>
        <v>0</v>
      </c>
      <c r="V1370" s="207">
        <f t="shared" si="2339"/>
        <v>86420.98</v>
      </c>
      <c r="W1370" s="207">
        <f t="shared" si="2340"/>
        <v>0</v>
      </c>
      <c r="X1370" s="207">
        <f t="shared" si="2341"/>
        <v>0</v>
      </c>
      <c r="Y1370" s="207">
        <f t="shared" si="2380"/>
        <v>0</v>
      </c>
      <c r="Z1370" s="207">
        <f t="shared" si="2380"/>
        <v>0</v>
      </c>
      <c r="AA1370" s="207">
        <f t="shared" si="2380"/>
        <v>0</v>
      </c>
      <c r="AB1370" s="207">
        <f t="shared" si="2297"/>
        <v>86420.98</v>
      </c>
      <c r="AC1370" s="207">
        <f t="shared" si="2282"/>
        <v>0</v>
      </c>
      <c r="AD1370" s="207">
        <f t="shared" si="2283"/>
        <v>0</v>
      </c>
    </row>
    <row r="1371" spans="1:30" s="202" customFormat="1" hidden="1">
      <c r="A1371" s="208" t="s">
        <v>81</v>
      </c>
      <c r="B1371" s="219" t="s">
        <v>303</v>
      </c>
      <c r="C1371" s="200" t="s">
        <v>17</v>
      </c>
      <c r="D1371" s="200" t="s">
        <v>13</v>
      </c>
      <c r="E1371" s="200" t="s">
        <v>80</v>
      </c>
      <c r="F1371" s="200" t="s">
        <v>68</v>
      </c>
      <c r="G1371" s="200" t="s">
        <v>140</v>
      </c>
      <c r="H1371" s="200" t="s">
        <v>141</v>
      </c>
      <c r="I1371" s="210"/>
      <c r="J1371" s="217">
        <f>J1372</f>
        <v>85260.78</v>
      </c>
      <c r="K1371" s="217">
        <f t="shared" si="2378"/>
        <v>0</v>
      </c>
      <c r="L1371" s="217">
        <f t="shared" si="2378"/>
        <v>0</v>
      </c>
      <c r="M1371" s="217">
        <f t="shared" si="2378"/>
        <v>1160.2</v>
      </c>
      <c r="N1371" s="217">
        <f t="shared" si="2378"/>
        <v>0</v>
      </c>
      <c r="O1371" s="217">
        <f t="shared" si="2378"/>
        <v>0</v>
      </c>
      <c r="P1371" s="217">
        <f t="shared" ref="P1371:P1437" si="2381">J1371+M1371</f>
        <v>86420.98</v>
      </c>
      <c r="Q1371" s="217">
        <f t="shared" ref="Q1371:Q1437" si="2382">K1371+N1371</f>
        <v>0</v>
      </c>
      <c r="R1371" s="217">
        <f t="shared" ref="R1371:R1437" si="2383">L1371+O1371</f>
        <v>0</v>
      </c>
      <c r="S1371" s="217">
        <f t="shared" si="2379"/>
        <v>0</v>
      </c>
      <c r="T1371" s="217">
        <f t="shared" si="2379"/>
        <v>0</v>
      </c>
      <c r="U1371" s="217">
        <f t="shared" si="2379"/>
        <v>0</v>
      </c>
      <c r="V1371" s="217">
        <f t="shared" si="2339"/>
        <v>86420.98</v>
      </c>
      <c r="W1371" s="217">
        <f t="shared" si="2340"/>
        <v>0</v>
      </c>
      <c r="X1371" s="217">
        <f t="shared" si="2341"/>
        <v>0</v>
      </c>
      <c r="Y1371" s="217">
        <f t="shared" si="2380"/>
        <v>0</v>
      </c>
      <c r="Z1371" s="217">
        <f t="shared" si="2380"/>
        <v>0</v>
      </c>
      <c r="AA1371" s="217">
        <f t="shared" si="2380"/>
        <v>0</v>
      </c>
      <c r="AB1371" s="217">
        <f t="shared" si="2297"/>
        <v>86420.98</v>
      </c>
      <c r="AC1371" s="217">
        <f t="shared" si="2282"/>
        <v>0</v>
      </c>
      <c r="AD1371" s="217">
        <f t="shared" si="2283"/>
        <v>0</v>
      </c>
    </row>
    <row r="1372" spans="1:30" s="202" customFormat="1" ht="26.4" hidden="1">
      <c r="A1372" s="208" t="s">
        <v>240</v>
      </c>
      <c r="B1372" s="219" t="s">
        <v>303</v>
      </c>
      <c r="C1372" s="200" t="s">
        <v>17</v>
      </c>
      <c r="D1372" s="200" t="s">
        <v>13</v>
      </c>
      <c r="E1372" s="200" t="s">
        <v>80</v>
      </c>
      <c r="F1372" s="200" t="s">
        <v>68</v>
      </c>
      <c r="G1372" s="200" t="s">
        <v>140</v>
      </c>
      <c r="H1372" s="200" t="s">
        <v>335</v>
      </c>
      <c r="I1372" s="210"/>
      <c r="J1372" s="217">
        <f>J1373+J1375</f>
        <v>85260.78</v>
      </c>
      <c r="K1372" s="217">
        <f t="shared" ref="K1372:L1372" si="2384">K1373+K1375</f>
        <v>0</v>
      </c>
      <c r="L1372" s="217">
        <f t="shared" si="2384"/>
        <v>0</v>
      </c>
      <c r="M1372" s="217">
        <f t="shared" ref="M1372:O1372" si="2385">M1373+M1375</f>
        <v>1160.2</v>
      </c>
      <c r="N1372" s="217">
        <f t="shared" si="2385"/>
        <v>0</v>
      </c>
      <c r="O1372" s="217">
        <f t="shared" si="2385"/>
        <v>0</v>
      </c>
      <c r="P1372" s="217">
        <f t="shared" si="2381"/>
        <v>86420.98</v>
      </c>
      <c r="Q1372" s="217">
        <f t="shared" si="2382"/>
        <v>0</v>
      </c>
      <c r="R1372" s="217">
        <f t="shared" si="2383"/>
        <v>0</v>
      </c>
      <c r="S1372" s="217">
        <f t="shared" ref="S1372:U1372" si="2386">S1373+S1375</f>
        <v>0</v>
      </c>
      <c r="T1372" s="217">
        <f t="shared" si="2386"/>
        <v>0</v>
      </c>
      <c r="U1372" s="217">
        <f t="shared" si="2386"/>
        <v>0</v>
      </c>
      <c r="V1372" s="217">
        <f t="shared" si="2339"/>
        <v>86420.98</v>
      </c>
      <c r="W1372" s="217">
        <f t="shared" si="2340"/>
        <v>0</v>
      </c>
      <c r="X1372" s="217">
        <f t="shared" si="2341"/>
        <v>0</v>
      </c>
      <c r="Y1372" s="217">
        <f t="shared" ref="Y1372:AA1372" si="2387">Y1373+Y1375</f>
        <v>0</v>
      </c>
      <c r="Z1372" s="217">
        <f t="shared" si="2387"/>
        <v>0</v>
      </c>
      <c r="AA1372" s="217">
        <f t="shared" si="2387"/>
        <v>0</v>
      </c>
      <c r="AB1372" s="217">
        <f t="shared" si="2297"/>
        <v>86420.98</v>
      </c>
      <c r="AC1372" s="217">
        <f t="shared" si="2282"/>
        <v>0</v>
      </c>
      <c r="AD1372" s="217">
        <f t="shared" si="2283"/>
        <v>0</v>
      </c>
    </row>
    <row r="1373" spans="1:30" s="202" customFormat="1" ht="39.6" hidden="1">
      <c r="A1373" s="212" t="s">
        <v>94</v>
      </c>
      <c r="B1373" s="219" t="s">
        <v>303</v>
      </c>
      <c r="C1373" s="200" t="s">
        <v>17</v>
      </c>
      <c r="D1373" s="200" t="s">
        <v>13</v>
      </c>
      <c r="E1373" s="200" t="s">
        <v>80</v>
      </c>
      <c r="F1373" s="200" t="s">
        <v>68</v>
      </c>
      <c r="G1373" s="200" t="s">
        <v>140</v>
      </c>
      <c r="H1373" s="200" t="s">
        <v>335</v>
      </c>
      <c r="I1373" s="210" t="s">
        <v>90</v>
      </c>
      <c r="J1373" s="217">
        <f>J1374</f>
        <v>33138.5</v>
      </c>
      <c r="K1373" s="217">
        <f t="shared" ref="K1373:O1373" si="2388">K1374</f>
        <v>0</v>
      </c>
      <c r="L1373" s="217">
        <f t="shared" si="2388"/>
        <v>0</v>
      </c>
      <c r="M1373" s="217">
        <f t="shared" si="2388"/>
        <v>0</v>
      </c>
      <c r="N1373" s="217">
        <f t="shared" si="2388"/>
        <v>0</v>
      </c>
      <c r="O1373" s="217">
        <f t="shared" si="2388"/>
        <v>0</v>
      </c>
      <c r="P1373" s="217">
        <f t="shared" si="2381"/>
        <v>33138.5</v>
      </c>
      <c r="Q1373" s="217">
        <f t="shared" si="2382"/>
        <v>0</v>
      </c>
      <c r="R1373" s="217">
        <f t="shared" si="2383"/>
        <v>0</v>
      </c>
      <c r="S1373" s="217">
        <f t="shared" ref="S1373:U1373" si="2389">S1374</f>
        <v>0</v>
      </c>
      <c r="T1373" s="217">
        <f t="shared" si="2389"/>
        <v>0</v>
      </c>
      <c r="U1373" s="217">
        <f t="shared" si="2389"/>
        <v>0</v>
      </c>
      <c r="V1373" s="217">
        <f t="shared" si="2339"/>
        <v>33138.5</v>
      </c>
      <c r="W1373" s="217">
        <f t="shared" si="2340"/>
        <v>0</v>
      </c>
      <c r="X1373" s="217">
        <f t="shared" si="2341"/>
        <v>0</v>
      </c>
      <c r="Y1373" s="217">
        <f t="shared" ref="Y1373:AA1373" si="2390">Y1374</f>
        <v>0</v>
      </c>
      <c r="Z1373" s="217">
        <f t="shared" si="2390"/>
        <v>0</v>
      </c>
      <c r="AA1373" s="217">
        <f t="shared" si="2390"/>
        <v>0</v>
      </c>
      <c r="AB1373" s="217">
        <f t="shared" si="2297"/>
        <v>33138.5</v>
      </c>
      <c r="AC1373" s="217">
        <f t="shared" si="2282"/>
        <v>0</v>
      </c>
      <c r="AD1373" s="217">
        <f t="shared" si="2283"/>
        <v>0</v>
      </c>
    </row>
    <row r="1374" spans="1:30" s="202" customFormat="1" hidden="1">
      <c r="A1374" s="212" t="s">
        <v>101</v>
      </c>
      <c r="B1374" s="219" t="s">
        <v>303</v>
      </c>
      <c r="C1374" s="200" t="s">
        <v>17</v>
      </c>
      <c r="D1374" s="200" t="s">
        <v>13</v>
      </c>
      <c r="E1374" s="200" t="s">
        <v>80</v>
      </c>
      <c r="F1374" s="200" t="s">
        <v>68</v>
      </c>
      <c r="G1374" s="200" t="s">
        <v>140</v>
      </c>
      <c r="H1374" s="200" t="s">
        <v>335</v>
      </c>
      <c r="I1374" s="210" t="s">
        <v>100</v>
      </c>
      <c r="J1374" s="217">
        <v>33138.5</v>
      </c>
      <c r="K1374" s="217"/>
      <c r="L1374" s="217"/>
      <c r="M1374" s="217"/>
      <c r="N1374" s="217"/>
      <c r="O1374" s="217"/>
      <c r="P1374" s="217">
        <f t="shared" si="2381"/>
        <v>33138.5</v>
      </c>
      <c r="Q1374" s="217">
        <f t="shared" si="2382"/>
        <v>0</v>
      </c>
      <c r="R1374" s="217">
        <f t="shared" si="2383"/>
        <v>0</v>
      </c>
      <c r="S1374" s="217"/>
      <c r="T1374" s="217"/>
      <c r="U1374" s="217"/>
      <c r="V1374" s="217">
        <f t="shared" si="2339"/>
        <v>33138.5</v>
      </c>
      <c r="W1374" s="217">
        <f t="shared" si="2340"/>
        <v>0</v>
      </c>
      <c r="X1374" s="217">
        <f t="shared" si="2341"/>
        <v>0</v>
      </c>
      <c r="Y1374" s="217"/>
      <c r="Z1374" s="217"/>
      <c r="AA1374" s="217"/>
      <c r="AB1374" s="217">
        <f t="shared" si="2297"/>
        <v>33138.5</v>
      </c>
      <c r="AC1374" s="217">
        <f t="shared" si="2282"/>
        <v>0</v>
      </c>
      <c r="AD1374" s="217">
        <f t="shared" si="2283"/>
        <v>0</v>
      </c>
    </row>
    <row r="1375" spans="1:30" s="202" customFormat="1" ht="26.4" hidden="1">
      <c r="A1375" s="213" t="s">
        <v>222</v>
      </c>
      <c r="B1375" s="219" t="s">
        <v>303</v>
      </c>
      <c r="C1375" s="200" t="s">
        <v>17</v>
      </c>
      <c r="D1375" s="200" t="s">
        <v>13</v>
      </c>
      <c r="E1375" s="200" t="s">
        <v>80</v>
      </c>
      <c r="F1375" s="200" t="s">
        <v>68</v>
      </c>
      <c r="G1375" s="200" t="s">
        <v>140</v>
      </c>
      <c r="H1375" s="200" t="s">
        <v>335</v>
      </c>
      <c r="I1375" s="210" t="s">
        <v>92</v>
      </c>
      <c r="J1375" s="217">
        <f>J1376</f>
        <v>52122.28</v>
      </c>
      <c r="K1375" s="217">
        <f t="shared" ref="K1375:O1375" si="2391">K1376</f>
        <v>0</v>
      </c>
      <c r="L1375" s="217">
        <f t="shared" si="2391"/>
        <v>0</v>
      </c>
      <c r="M1375" s="217">
        <f t="shared" si="2391"/>
        <v>1160.2</v>
      </c>
      <c r="N1375" s="217">
        <f t="shared" si="2391"/>
        <v>0</v>
      </c>
      <c r="O1375" s="217">
        <f t="shared" si="2391"/>
        <v>0</v>
      </c>
      <c r="P1375" s="217">
        <f t="shared" si="2381"/>
        <v>53282.479999999996</v>
      </c>
      <c r="Q1375" s="217">
        <f t="shared" si="2382"/>
        <v>0</v>
      </c>
      <c r="R1375" s="217">
        <f t="shared" si="2383"/>
        <v>0</v>
      </c>
      <c r="S1375" s="217">
        <f t="shared" ref="S1375:U1375" si="2392">S1376</f>
        <v>0</v>
      </c>
      <c r="T1375" s="217">
        <f t="shared" si="2392"/>
        <v>0</v>
      </c>
      <c r="U1375" s="217">
        <f t="shared" si="2392"/>
        <v>0</v>
      </c>
      <c r="V1375" s="217">
        <f t="shared" si="2339"/>
        <v>53282.479999999996</v>
      </c>
      <c r="W1375" s="217">
        <f t="shared" si="2340"/>
        <v>0</v>
      </c>
      <c r="X1375" s="217">
        <f t="shared" si="2341"/>
        <v>0</v>
      </c>
      <c r="Y1375" s="217">
        <f t="shared" ref="Y1375:AA1375" si="2393">Y1376</f>
        <v>0</v>
      </c>
      <c r="Z1375" s="217">
        <f t="shared" si="2393"/>
        <v>0</v>
      </c>
      <c r="AA1375" s="217">
        <f t="shared" si="2393"/>
        <v>0</v>
      </c>
      <c r="AB1375" s="217">
        <f t="shared" si="2297"/>
        <v>53282.479999999996</v>
      </c>
      <c r="AC1375" s="217">
        <f t="shared" si="2282"/>
        <v>0</v>
      </c>
      <c r="AD1375" s="217">
        <f t="shared" si="2283"/>
        <v>0</v>
      </c>
    </row>
    <row r="1376" spans="1:30" s="202" customFormat="1" ht="26.4" hidden="1">
      <c r="A1376" s="212" t="s">
        <v>96</v>
      </c>
      <c r="B1376" s="219" t="s">
        <v>303</v>
      </c>
      <c r="C1376" s="200" t="s">
        <v>17</v>
      </c>
      <c r="D1376" s="200" t="s">
        <v>13</v>
      </c>
      <c r="E1376" s="200" t="s">
        <v>80</v>
      </c>
      <c r="F1376" s="200" t="s">
        <v>68</v>
      </c>
      <c r="G1376" s="200" t="s">
        <v>140</v>
      </c>
      <c r="H1376" s="200" t="s">
        <v>335</v>
      </c>
      <c r="I1376" s="210" t="s">
        <v>93</v>
      </c>
      <c r="J1376" s="217">
        <v>52122.28</v>
      </c>
      <c r="K1376" s="217"/>
      <c r="L1376" s="217"/>
      <c r="M1376" s="217">
        <v>1160.2</v>
      </c>
      <c r="N1376" s="217"/>
      <c r="O1376" s="217"/>
      <c r="P1376" s="217">
        <f t="shared" si="2381"/>
        <v>53282.479999999996</v>
      </c>
      <c r="Q1376" s="217">
        <f t="shared" si="2382"/>
        <v>0</v>
      </c>
      <c r="R1376" s="217">
        <f t="shared" si="2383"/>
        <v>0</v>
      </c>
      <c r="S1376" s="217"/>
      <c r="T1376" s="217"/>
      <c r="U1376" s="217"/>
      <c r="V1376" s="217">
        <f t="shared" si="2339"/>
        <v>53282.479999999996</v>
      </c>
      <c r="W1376" s="217">
        <f t="shared" si="2340"/>
        <v>0</v>
      </c>
      <c r="X1376" s="217">
        <f t="shared" si="2341"/>
        <v>0</v>
      </c>
      <c r="Y1376" s="217"/>
      <c r="Z1376" s="217"/>
      <c r="AA1376" s="217"/>
      <c r="AB1376" s="217">
        <f t="shared" si="2297"/>
        <v>53282.479999999996</v>
      </c>
      <c r="AC1376" s="217">
        <f t="shared" si="2282"/>
        <v>0</v>
      </c>
      <c r="AD1376" s="217">
        <f t="shared" si="2283"/>
        <v>0</v>
      </c>
    </row>
    <row r="1377" spans="1:30" s="227" customFormat="1" ht="31.2" hidden="1">
      <c r="A1377" s="221" t="s">
        <v>26</v>
      </c>
      <c r="B1377" s="223" t="s">
        <v>303</v>
      </c>
      <c r="C1377" s="223" t="s">
        <v>13</v>
      </c>
      <c r="D1377" s="224"/>
      <c r="E1377" s="224"/>
      <c r="F1377" s="224"/>
      <c r="G1377" s="224"/>
      <c r="H1377" s="224"/>
      <c r="I1377" s="225"/>
      <c r="J1377" s="226">
        <f>J1378</f>
        <v>261210</v>
      </c>
      <c r="K1377" s="226">
        <f t="shared" ref="K1377:O1379" si="2394">K1378</f>
        <v>269658.40000000002</v>
      </c>
      <c r="L1377" s="226">
        <f t="shared" si="2394"/>
        <v>278444.74</v>
      </c>
      <c r="M1377" s="226">
        <f t="shared" si="2394"/>
        <v>0</v>
      </c>
      <c r="N1377" s="226">
        <f t="shared" si="2394"/>
        <v>0</v>
      </c>
      <c r="O1377" s="226">
        <f t="shared" si="2394"/>
        <v>0</v>
      </c>
      <c r="P1377" s="226">
        <f t="shared" si="2381"/>
        <v>261210</v>
      </c>
      <c r="Q1377" s="226">
        <f t="shared" si="2382"/>
        <v>269658.40000000002</v>
      </c>
      <c r="R1377" s="226">
        <f t="shared" si="2383"/>
        <v>278444.74</v>
      </c>
      <c r="S1377" s="226">
        <f t="shared" ref="S1377:U1381" si="2395">S1378</f>
        <v>0</v>
      </c>
      <c r="T1377" s="226">
        <f t="shared" si="2395"/>
        <v>0</v>
      </c>
      <c r="U1377" s="226">
        <f t="shared" si="2395"/>
        <v>0</v>
      </c>
      <c r="V1377" s="226">
        <f t="shared" si="2339"/>
        <v>261210</v>
      </c>
      <c r="W1377" s="226">
        <f t="shared" si="2340"/>
        <v>269658.40000000002</v>
      </c>
      <c r="X1377" s="226">
        <f t="shared" si="2341"/>
        <v>278444.74</v>
      </c>
      <c r="Y1377" s="226">
        <f t="shared" ref="Y1377:AA1381" si="2396">Y1378</f>
        <v>0</v>
      </c>
      <c r="Z1377" s="226">
        <f t="shared" si="2396"/>
        <v>0</v>
      </c>
      <c r="AA1377" s="226">
        <f t="shared" si="2396"/>
        <v>0</v>
      </c>
      <c r="AB1377" s="226">
        <f t="shared" si="2297"/>
        <v>261210</v>
      </c>
      <c r="AC1377" s="226">
        <f t="shared" si="2282"/>
        <v>269658.40000000002</v>
      </c>
      <c r="AD1377" s="226">
        <f t="shared" si="2283"/>
        <v>278444.74</v>
      </c>
    </row>
    <row r="1378" spans="1:30" s="202" customFormat="1" ht="26.4" hidden="1">
      <c r="A1378" s="228" t="s">
        <v>204</v>
      </c>
      <c r="B1378" s="229" t="s">
        <v>303</v>
      </c>
      <c r="C1378" s="229" t="s">
        <v>13</v>
      </c>
      <c r="D1378" s="229" t="s">
        <v>30</v>
      </c>
      <c r="E1378" s="229"/>
      <c r="F1378" s="229"/>
      <c r="G1378" s="229"/>
      <c r="H1378" s="229"/>
      <c r="I1378" s="230"/>
      <c r="J1378" s="231">
        <f>J1379</f>
        <v>261210</v>
      </c>
      <c r="K1378" s="231">
        <f t="shared" si="2394"/>
        <v>269658.40000000002</v>
      </c>
      <c r="L1378" s="231">
        <f t="shared" si="2394"/>
        <v>278444.74</v>
      </c>
      <c r="M1378" s="231">
        <f t="shared" si="2394"/>
        <v>0</v>
      </c>
      <c r="N1378" s="231">
        <f t="shared" si="2394"/>
        <v>0</v>
      </c>
      <c r="O1378" s="231">
        <f t="shared" si="2394"/>
        <v>0</v>
      </c>
      <c r="P1378" s="231">
        <f t="shared" si="2381"/>
        <v>261210</v>
      </c>
      <c r="Q1378" s="231">
        <f t="shared" si="2382"/>
        <v>269658.40000000002</v>
      </c>
      <c r="R1378" s="231">
        <f t="shared" si="2383"/>
        <v>278444.74</v>
      </c>
      <c r="S1378" s="231">
        <f t="shared" si="2395"/>
        <v>0</v>
      </c>
      <c r="T1378" s="231">
        <f t="shared" si="2395"/>
        <v>0</v>
      </c>
      <c r="U1378" s="231">
        <f t="shared" si="2395"/>
        <v>0</v>
      </c>
      <c r="V1378" s="231">
        <f t="shared" si="2339"/>
        <v>261210</v>
      </c>
      <c r="W1378" s="231">
        <f t="shared" si="2340"/>
        <v>269658.40000000002</v>
      </c>
      <c r="X1378" s="231">
        <f t="shared" si="2341"/>
        <v>278444.74</v>
      </c>
      <c r="Y1378" s="231">
        <f t="shared" si="2396"/>
        <v>0</v>
      </c>
      <c r="Z1378" s="231">
        <f t="shared" si="2396"/>
        <v>0</v>
      </c>
      <c r="AA1378" s="231">
        <f t="shared" si="2396"/>
        <v>0</v>
      </c>
      <c r="AB1378" s="231">
        <f t="shared" si="2297"/>
        <v>261210</v>
      </c>
      <c r="AC1378" s="231">
        <f t="shared" si="2282"/>
        <v>269658.40000000002</v>
      </c>
      <c r="AD1378" s="231">
        <f t="shared" si="2283"/>
        <v>278444.74</v>
      </c>
    </row>
    <row r="1379" spans="1:30" s="202" customFormat="1" ht="52.8" hidden="1">
      <c r="A1379" s="281" t="s">
        <v>355</v>
      </c>
      <c r="B1379" s="233" t="s">
        <v>303</v>
      </c>
      <c r="C1379" s="233" t="s">
        <v>13</v>
      </c>
      <c r="D1379" s="233" t="s">
        <v>30</v>
      </c>
      <c r="E1379" s="233" t="s">
        <v>195</v>
      </c>
      <c r="F1379" s="233" t="s">
        <v>68</v>
      </c>
      <c r="G1379" s="233" t="s">
        <v>140</v>
      </c>
      <c r="H1379" s="233" t="s">
        <v>141</v>
      </c>
      <c r="I1379" s="234"/>
      <c r="J1379" s="235">
        <f>J1380</f>
        <v>261210</v>
      </c>
      <c r="K1379" s="235">
        <f t="shared" si="2394"/>
        <v>269658.40000000002</v>
      </c>
      <c r="L1379" s="235">
        <f t="shared" si="2394"/>
        <v>278444.74</v>
      </c>
      <c r="M1379" s="235">
        <f t="shared" si="2394"/>
        <v>0</v>
      </c>
      <c r="N1379" s="235">
        <f t="shared" si="2394"/>
        <v>0</v>
      </c>
      <c r="O1379" s="235">
        <f t="shared" si="2394"/>
        <v>0</v>
      </c>
      <c r="P1379" s="235">
        <f t="shared" si="2381"/>
        <v>261210</v>
      </c>
      <c r="Q1379" s="235">
        <f t="shared" si="2382"/>
        <v>269658.40000000002</v>
      </c>
      <c r="R1379" s="235">
        <f t="shared" si="2383"/>
        <v>278444.74</v>
      </c>
      <c r="S1379" s="235">
        <f t="shared" si="2395"/>
        <v>0</v>
      </c>
      <c r="T1379" s="235">
        <f t="shared" si="2395"/>
        <v>0</v>
      </c>
      <c r="U1379" s="235">
        <f t="shared" si="2395"/>
        <v>0</v>
      </c>
      <c r="V1379" s="235">
        <f t="shared" si="2339"/>
        <v>261210</v>
      </c>
      <c r="W1379" s="235">
        <f t="shared" si="2340"/>
        <v>269658.40000000002</v>
      </c>
      <c r="X1379" s="235">
        <f t="shared" si="2341"/>
        <v>278444.74</v>
      </c>
      <c r="Y1379" s="235">
        <f t="shared" si="2396"/>
        <v>0</v>
      </c>
      <c r="Z1379" s="235">
        <f t="shared" si="2396"/>
        <v>0</v>
      </c>
      <c r="AA1379" s="235">
        <f t="shared" si="2396"/>
        <v>0</v>
      </c>
      <c r="AB1379" s="235">
        <f t="shared" si="2297"/>
        <v>261210</v>
      </c>
      <c r="AC1379" s="235">
        <f t="shared" si="2282"/>
        <v>269658.40000000002</v>
      </c>
      <c r="AD1379" s="235">
        <f t="shared" si="2283"/>
        <v>278444.74</v>
      </c>
    </row>
    <row r="1380" spans="1:30" s="202" customFormat="1" hidden="1">
      <c r="A1380" s="214" t="s">
        <v>257</v>
      </c>
      <c r="B1380" s="233" t="s">
        <v>303</v>
      </c>
      <c r="C1380" s="233" t="s">
        <v>13</v>
      </c>
      <c r="D1380" s="233" t="s">
        <v>30</v>
      </c>
      <c r="E1380" s="233" t="s">
        <v>195</v>
      </c>
      <c r="F1380" s="233" t="s">
        <v>68</v>
      </c>
      <c r="G1380" s="233" t="s">
        <v>140</v>
      </c>
      <c r="H1380" s="233" t="s">
        <v>256</v>
      </c>
      <c r="I1380" s="234"/>
      <c r="J1380" s="235">
        <f>J1381</f>
        <v>261210</v>
      </c>
      <c r="K1380" s="235">
        <f t="shared" ref="K1380:O1381" si="2397">K1381</f>
        <v>269658.40000000002</v>
      </c>
      <c r="L1380" s="235">
        <f t="shared" si="2397"/>
        <v>278444.74</v>
      </c>
      <c r="M1380" s="235">
        <f t="shared" si="2397"/>
        <v>0</v>
      </c>
      <c r="N1380" s="235">
        <f t="shared" si="2397"/>
        <v>0</v>
      </c>
      <c r="O1380" s="235">
        <f t="shared" si="2397"/>
        <v>0</v>
      </c>
      <c r="P1380" s="235">
        <f t="shared" si="2381"/>
        <v>261210</v>
      </c>
      <c r="Q1380" s="235">
        <f t="shared" si="2382"/>
        <v>269658.40000000002</v>
      </c>
      <c r="R1380" s="235">
        <f t="shared" si="2383"/>
        <v>278444.74</v>
      </c>
      <c r="S1380" s="235">
        <f t="shared" si="2395"/>
        <v>0</v>
      </c>
      <c r="T1380" s="235">
        <f t="shared" si="2395"/>
        <v>0</v>
      </c>
      <c r="U1380" s="235">
        <f t="shared" si="2395"/>
        <v>0</v>
      </c>
      <c r="V1380" s="235">
        <f t="shared" ref="V1380:V1411" si="2398">P1380+S1380</f>
        <v>261210</v>
      </c>
      <c r="W1380" s="235">
        <f t="shared" ref="W1380:W1411" si="2399">Q1380+T1380</f>
        <v>269658.40000000002</v>
      </c>
      <c r="X1380" s="235">
        <f t="shared" ref="X1380:X1411" si="2400">R1380+U1380</f>
        <v>278444.74</v>
      </c>
      <c r="Y1380" s="235">
        <f t="shared" si="2396"/>
        <v>0</v>
      </c>
      <c r="Z1380" s="235">
        <f t="shared" si="2396"/>
        <v>0</v>
      </c>
      <c r="AA1380" s="235">
        <f t="shared" si="2396"/>
        <v>0</v>
      </c>
      <c r="AB1380" s="235">
        <f t="shared" si="2297"/>
        <v>261210</v>
      </c>
      <c r="AC1380" s="235">
        <f t="shared" si="2282"/>
        <v>269658.40000000002</v>
      </c>
      <c r="AD1380" s="235">
        <f t="shared" si="2283"/>
        <v>278444.74</v>
      </c>
    </row>
    <row r="1381" spans="1:30" s="202" customFormat="1" ht="26.4" hidden="1">
      <c r="A1381" s="213" t="s">
        <v>222</v>
      </c>
      <c r="B1381" s="233" t="s">
        <v>303</v>
      </c>
      <c r="C1381" s="233" t="s">
        <v>13</v>
      </c>
      <c r="D1381" s="233" t="s">
        <v>30</v>
      </c>
      <c r="E1381" s="233" t="s">
        <v>195</v>
      </c>
      <c r="F1381" s="233" t="s">
        <v>68</v>
      </c>
      <c r="G1381" s="233" t="s">
        <v>140</v>
      </c>
      <c r="H1381" s="233" t="s">
        <v>256</v>
      </c>
      <c r="I1381" s="234" t="s">
        <v>92</v>
      </c>
      <c r="J1381" s="235">
        <f>J1382</f>
        <v>261210</v>
      </c>
      <c r="K1381" s="235">
        <f t="shared" si="2397"/>
        <v>269658.40000000002</v>
      </c>
      <c r="L1381" s="235">
        <f t="shared" si="2397"/>
        <v>278444.74</v>
      </c>
      <c r="M1381" s="235">
        <f t="shared" si="2397"/>
        <v>0</v>
      </c>
      <c r="N1381" s="235">
        <f t="shared" si="2397"/>
        <v>0</v>
      </c>
      <c r="O1381" s="235">
        <f t="shared" si="2397"/>
        <v>0</v>
      </c>
      <c r="P1381" s="235">
        <f t="shared" si="2381"/>
        <v>261210</v>
      </c>
      <c r="Q1381" s="235">
        <f t="shared" si="2382"/>
        <v>269658.40000000002</v>
      </c>
      <c r="R1381" s="235">
        <f t="shared" si="2383"/>
        <v>278444.74</v>
      </c>
      <c r="S1381" s="235">
        <f t="shared" si="2395"/>
        <v>0</v>
      </c>
      <c r="T1381" s="235">
        <f t="shared" si="2395"/>
        <v>0</v>
      </c>
      <c r="U1381" s="235">
        <f t="shared" si="2395"/>
        <v>0</v>
      </c>
      <c r="V1381" s="235">
        <f t="shared" si="2398"/>
        <v>261210</v>
      </c>
      <c r="W1381" s="235">
        <f t="shared" si="2399"/>
        <v>269658.40000000002</v>
      </c>
      <c r="X1381" s="235">
        <f t="shared" si="2400"/>
        <v>278444.74</v>
      </c>
      <c r="Y1381" s="235">
        <f t="shared" si="2396"/>
        <v>0</v>
      </c>
      <c r="Z1381" s="235">
        <f t="shared" si="2396"/>
        <v>0</v>
      </c>
      <c r="AA1381" s="235">
        <f t="shared" si="2396"/>
        <v>0</v>
      </c>
      <c r="AB1381" s="235">
        <f t="shared" si="2297"/>
        <v>261210</v>
      </c>
      <c r="AC1381" s="235">
        <f t="shared" si="2282"/>
        <v>269658.40000000002</v>
      </c>
      <c r="AD1381" s="235">
        <f t="shared" si="2283"/>
        <v>278444.74</v>
      </c>
    </row>
    <row r="1382" spans="1:30" s="202" customFormat="1" ht="26.4" hidden="1">
      <c r="A1382" s="212" t="s">
        <v>96</v>
      </c>
      <c r="B1382" s="233" t="s">
        <v>303</v>
      </c>
      <c r="C1382" s="233" t="s">
        <v>13</v>
      </c>
      <c r="D1382" s="233" t="s">
        <v>30</v>
      </c>
      <c r="E1382" s="233" t="s">
        <v>195</v>
      </c>
      <c r="F1382" s="233" t="s">
        <v>68</v>
      </c>
      <c r="G1382" s="233" t="s">
        <v>140</v>
      </c>
      <c r="H1382" s="233" t="s">
        <v>256</v>
      </c>
      <c r="I1382" s="234" t="s">
        <v>93</v>
      </c>
      <c r="J1382" s="235">
        <v>261210</v>
      </c>
      <c r="K1382" s="235">
        <v>269658.40000000002</v>
      </c>
      <c r="L1382" s="235">
        <v>278444.74</v>
      </c>
      <c r="M1382" s="235"/>
      <c r="N1382" s="235"/>
      <c r="O1382" s="235"/>
      <c r="P1382" s="235">
        <f t="shared" si="2381"/>
        <v>261210</v>
      </c>
      <c r="Q1382" s="235">
        <f t="shared" si="2382"/>
        <v>269658.40000000002</v>
      </c>
      <c r="R1382" s="235">
        <f t="shared" si="2383"/>
        <v>278444.74</v>
      </c>
      <c r="S1382" s="235"/>
      <c r="T1382" s="235"/>
      <c r="U1382" s="235"/>
      <c r="V1382" s="235">
        <f t="shared" si="2398"/>
        <v>261210</v>
      </c>
      <c r="W1382" s="235">
        <f t="shared" si="2399"/>
        <v>269658.40000000002</v>
      </c>
      <c r="X1382" s="235">
        <f t="shared" si="2400"/>
        <v>278444.74</v>
      </c>
      <c r="Y1382" s="235"/>
      <c r="Z1382" s="235"/>
      <c r="AA1382" s="235"/>
      <c r="AB1382" s="235">
        <f t="shared" si="2297"/>
        <v>261210</v>
      </c>
      <c r="AC1382" s="235">
        <f t="shared" si="2282"/>
        <v>269658.40000000002</v>
      </c>
      <c r="AD1382" s="235">
        <f t="shared" si="2283"/>
        <v>278444.74</v>
      </c>
    </row>
    <row r="1383" spans="1:30" s="202" customFormat="1" ht="15.6" hidden="1">
      <c r="A1383" s="198" t="s">
        <v>15</v>
      </c>
      <c r="B1383" s="237" t="s">
        <v>303</v>
      </c>
      <c r="C1383" s="237" t="s">
        <v>16</v>
      </c>
      <c r="D1383" s="219"/>
      <c r="E1383" s="219"/>
      <c r="F1383" s="219"/>
      <c r="G1383" s="219"/>
      <c r="H1383" s="219"/>
      <c r="I1383" s="220"/>
      <c r="J1383" s="201">
        <f>+J1384</f>
        <v>0</v>
      </c>
      <c r="K1383" s="201">
        <f t="shared" ref="K1383:O1383" si="2401">+K1384</f>
        <v>0</v>
      </c>
      <c r="L1383" s="201">
        <f t="shared" si="2401"/>
        <v>0</v>
      </c>
      <c r="M1383" s="201">
        <f t="shared" si="2401"/>
        <v>0</v>
      </c>
      <c r="N1383" s="201">
        <f t="shared" si="2401"/>
        <v>0</v>
      </c>
      <c r="O1383" s="201">
        <f t="shared" si="2401"/>
        <v>0</v>
      </c>
      <c r="P1383" s="201">
        <f t="shared" si="2381"/>
        <v>0</v>
      </c>
      <c r="Q1383" s="201">
        <f t="shared" si="2382"/>
        <v>0</v>
      </c>
      <c r="R1383" s="201">
        <f t="shared" si="2383"/>
        <v>0</v>
      </c>
      <c r="S1383" s="201">
        <f t="shared" ref="S1383:U1384" si="2402">+S1384</f>
        <v>140750</v>
      </c>
      <c r="T1383" s="201">
        <f t="shared" si="2402"/>
        <v>0</v>
      </c>
      <c r="U1383" s="201">
        <f t="shared" si="2402"/>
        <v>0</v>
      </c>
      <c r="V1383" s="201">
        <f t="shared" si="2398"/>
        <v>140750</v>
      </c>
      <c r="W1383" s="201">
        <f t="shared" si="2399"/>
        <v>0</v>
      </c>
      <c r="X1383" s="201">
        <f t="shared" si="2400"/>
        <v>0</v>
      </c>
      <c r="Y1383" s="201">
        <f t="shared" ref="Y1383:AA1384" si="2403">+Y1384</f>
        <v>159260</v>
      </c>
      <c r="Z1383" s="201">
        <f t="shared" si="2403"/>
        <v>0</v>
      </c>
      <c r="AA1383" s="201">
        <f t="shared" si="2403"/>
        <v>0</v>
      </c>
      <c r="AB1383" s="201">
        <f t="shared" si="2297"/>
        <v>300010</v>
      </c>
      <c r="AC1383" s="201">
        <f t="shared" si="2282"/>
        <v>0</v>
      </c>
      <c r="AD1383" s="201">
        <f t="shared" si="2283"/>
        <v>0</v>
      </c>
    </row>
    <row r="1384" spans="1:30" s="202" customFormat="1" hidden="1">
      <c r="A1384" s="203" t="s">
        <v>59</v>
      </c>
      <c r="B1384" s="204" t="s">
        <v>303</v>
      </c>
      <c r="C1384" s="204" t="s">
        <v>16</v>
      </c>
      <c r="D1384" s="204" t="s">
        <v>14</v>
      </c>
      <c r="E1384" s="204"/>
      <c r="F1384" s="204"/>
      <c r="G1384" s="204"/>
      <c r="H1384" s="200"/>
      <c r="I1384" s="210"/>
      <c r="J1384" s="207">
        <f>+J1385</f>
        <v>0</v>
      </c>
      <c r="K1384" s="207">
        <f t="shared" ref="K1384:O1384" si="2404">+K1385</f>
        <v>0</v>
      </c>
      <c r="L1384" s="207">
        <f t="shared" si="2404"/>
        <v>0</v>
      </c>
      <c r="M1384" s="207">
        <f t="shared" si="2404"/>
        <v>0</v>
      </c>
      <c r="N1384" s="207">
        <f t="shared" si="2404"/>
        <v>0</v>
      </c>
      <c r="O1384" s="207">
        <f t="shared" si="2404"/>
        <v>0</v>
      </c>
      <c r="P1384" s="207">
        <f t="shared" si="2381"/>
        <v>0</v>
      </c>
      <c r="Q1384" s="207">
        <f t="shared" si="2382"/>
        <v>0</v>
      </c>
      <c r="R1384" s="207">
        <f t="shared" si="2383"/>
        <v>0</v>
      </c>
      <c r="S1384" s="207">
        <f t="shared" si="2402"/>
        <v>140750</v>
      </c>
      <c r="T1384" s="207">
        <f t="shared" si="2402"/>
        <v>0</v>
      </c>
      <c r="U1384" s="207">
        <f t="shared" si="2402"/>
        <v>0</v>
      </c>
      <c r="V1384" s="207">
        <f t="shared" si="2398"/>
        <v>140750</v>
      </c>
      <c r="W1384" s="207">
        <f t="shared" si="2399"/>
        <v>0</v>
      </c>
      <c r="X1384" s="207">
        <f t="shared" si="2400"/>
        <v>0</v>
      </c>
      <c r="Y1384" s="207">
        <f t="shared" si="2403"/>
        <v>159260</v>
      </c>
      <c r="Z1384" s="207">
        <f t="shared" si="2403"/>
        <v>0</v>
      </c>
      <c r="AA1384" s="207">
        <f t="shared" si="2403"/>
        <v>0</v>
      </c>
      <c r="AB1384" s="207">
        <f t="shared" si="2297"/>
        <v>300010</v>
      </c>
      <c r="AC1384" s="207">
        <f t="shared" ref="AC1384:AC1450" si="2405">W1384+Z1384</f>
        <v>0</v>
      </c>
      <c r="AD1384" s="207">
        <f t="shared" ref="AD1384:AD1450" si="2406">X1384+AA1384</f>
        <v>0</v>
      </c>
    </row>
    <row r="1385" spans="1:30" s="202" customFormat="1" hidden="1">
      <c r="A1385" s="208" t="s">
        <v>82</v>
      </c>
      <c r="B1385" s="200" t="s">
        <v>303</v>
      </c>
      <c r="C1385" s="200" t="s">
        <v>16</v>
      </c>
      <c r="D1385" s="200" t="s">
        <v>14</v>
      </c>
      <c r="E1385" s="200" t="s">
        <v>80</v>
      </c>
      <c r="F1385" s="200" t="s">
        <v>68</v>
      </c>
      <c r="G1385" s="200" t="s">
        <v>140</v>
      </c>
      <c r="H1385" s="200" t="s">
        <v>141</v>
      </c>
      <c r="I1385" s="210"/>
      <c r="J1385" s="211">
        <f>J1386</f>
        <v>0</v>
      </c>
      <c r="K1385" s="211">
        <f t="shared" ref="K1385:O1387" si="2407">K1386</f>
        <v>0</v>
      </c>
      <c r="L1385" s="211">
        <f t="shared" si="2407"/>
        <v>0</v>
      </c>
      <c r="M1385" s="211">
        <f t="shared" si="2407"/>
        <v>0</v>
      </c>
      <c r="N1385" s="211">
        <f t="shared" si="2407"/>
        <v>0</v>
      </c>
      <c r="O1385" s="211">
        <f t="shared" si="2407"/>
        <v>0</v>
      </c>
      <c r="P1385" s="211">
        <f t="shared" si="2381"/>
        <v>0</v>
      </c>
      <c r="Q1385" s="211">
        <f t="shared" si="2382"/>
        <v>0</v>
      </c>
      <c r="R1385" s="211">
        <f t="shared" si="2383"/>
        <v>0</v>
      </c>
      <c r="S1385" s="211">
        <f t="shared" ref="S1385:U1387" si="2408">S1386</f>
        <v>140750</v>
      </c>
      <c r="T1385" s="211">
        <f t="shared" si="2408"/>
        <v>0</v>
      </c>
      <c r="U1385" s="211">
        <f t="shared" si="2408"/>
        <v>0</v>
      </c>
      <c r="V1385" s="211">
        <f t="shared" si="2398"/>
        <v>140750</v>
      </c>
      <c r="W1385" s="211">
        <f t="shared" si="2399"/>
        <v>0</v>
      </c>
      <c r="X1385" s="211">
        <f t="shared" si="2400"/>
        <v>0</v>
      </c>
      <c r="Y1385" s="211">
        <f t="shared" ref="Y1385:AA1387" si="2409">Y1386</f>
        <v>159260</v>
      </c>
      <c r="Z1385" s="211">
        <f t="shared" si="2409"/>
        <v>0</v>
      </c>
      <c r="AA1385" s="211">
        <f t="shared" si="2409"/>
        <v>0</v>
      </c>
      <c r="AB1385" s="211">
        <f t="shared" si="2297"/>
        <v>300010</v>
      </c>
      <c r="AC1385" s="211">
        <f t="shared" si="2405"/>
        <v>0</v>
      </c>
      <c r="AD1385" s="211">
        <f t="shared" si="2406"/>
        <v>0</v>
      </c>
    </row>
    <row r="1386" spans="1:30" s="202" customFormat="1" ht="39.6" hidden="1">
      <c r="A1386" s="208" t="s">
        <v>270</v>
      </c>
      <c r="B1386" s="200" t="s">
        <v>303</v>
      </c>
      <c r="C1386" s="200" t="s">
        <v>16</v>
      </c>
      <c r="D1386" s="200" t="s">
        <v>14</v>
      </c>
      <c r="E1386" s="200" t="s">
        <v>80</v>
      </c>
      <c r="F1386" s="200" t="s">
        <v>68</v>
      </c>
      <c r="G1386" s="200" t="s">
        <v>140</v>
      </c>
      <c r="H1386" s="200" t="s">
        <v>414</v>
      </c>
      <c r="I1386" s="210"/>
      <c r="J1386" s="211">
        <f>J1387</f>
        <v>0</v>
      </c>
      <c r="K1386" s="211">
        <f t="shared" si="2407"/>
        <v>0</v>
      </c>
      <c r="L1386" s="211">
        <f t="shared" si="2407"/>
        <v>0</v>
      </c>
      <c r="M1386" s="211">
        <f t="shared" si="2407"/>
        <v>0</v>
      </c>
      <c r="N1386" s="211">
        <f t="shared" si="2407"/>
        <v>0</v>
      </c>
      <c r="O1386" s="211">
        <f t="shared" si="2407"/>
        <v>0</v>
      </c>
      <c r="P1386" s="211">
        <f t="shared" si="2381"/>
        <v>0</v>
      </c>
      <c r="Q1386" s="211">
        <f t="shared" si="2382"/>
        <v>0</v>
      </c>
      <c r="R1386" s="211">
        <f t="shared" si="2383"/>
        <v>0</v>
      </c>
      <c r="S1386" s="211">
        <f t="shared" si="2408"/>
        <v>140750</v>
      </c>
      <c r="T1386" s="211">
        <f t="shared" si="2408"/>
        <v>0</v>
      </c>
      <c r="U1386" s="211">
        <f t="shared" si="2408"/>
        <v>0</v>
      </c>
      <c r="V1386" s="211">
        <f t="shared" si="2398"/>
        <v>140750</v>
      </c>
      <c r="W1386" s="211">
        <f t="shared" si="2399"/>
        <v>0</v>
      </c>
      <c r="X1386" s="211">
        <f t="shared" si="2400"/>
        <v>0</v>
      </c>
      <c r="Y1386" s="211">
        <f t="shared" si="2409"/>
        <v>159260</v>
      </c>
      <c r="Z1386" s="211">
        <f t="shared" si="2409"/>
        <v>0</v>
      </c>
      <c r="AA1386" s="211">
        <f t="shared" si="2409"/>
        <v>0</v>
      </c>
      <c r="AB1386" s="211">
        <f t="shared" si="2297"/>
        <v>300010</v>
      </c>
      <c r="AC1386" s="211">
        <f t="shared" si="2405"/>
        <v>0</v>
      </c>
      <c r="AD1386" s="211">
        <f t="shared" si="2406"/>
        <v>0</v>
      </c>
    </row>
    <row r="1387" spans="1:30" s="202" customFormat="1" ht="26.4" hidden="1">
      <c r="A1387" s="213" t="s">
        <v>222</v>
      </c>
      <c r="B1387" s="200" t="s">
        <v>303</v>
      </c>
      <c r="C1387" s="200" t="s">
        <v>16</v>
      </c>
      <c r="D1387" s="200" t="s">
        <v>14</v>
      </c>
      <c r="E1387" s="200" t="s">
        <v>80</v>
      </c>
      <c r="F1387" s="200" t="s">
        <v>68</v>
      </c>
      <c r="G1387" s="200" t="s">
        <v>140</v>
      </c>
      <c r="H1387" s="200" t="s">
        <v>414</v>
      </c>
      <c r="I1387" s="210" t="s">
        <v>92</v>
      </c>
      <c r="J1387" s="211">
        <f>J1388</f>
        <v>0</v>
      </c>
      <c r="K1387" s="211">
        <f t="shared" si="2407"/>
        <v>0</v>
      </c>
      <c r="L1387" s="211">
        <f t="shared" si="2407"/>
        <v>0</v>
      </c>
      <c r="M1387" s="211">
        <f t="shared" si="2407"/>
        <v>0</v>
      </c>
      <c r="N1387" s="211">
        <f t="shared" si="2407"/>
        <v>0</v>
      </c>
      <c r="O1387" s="211">
        <f t="shared" si="2407"/>
        <v>0</v>
      </c>
      <c r="P1387" s="211">
        <f t="shared" si="2381"/>
        <v>0</v>
      </c>
      <c r="Q1387" s="211">
        <f t="shared" si="2382"/>
        <v>0</v>
      </c>
      <c r="R1387" s="211">
        <f t="shared" si="2383"/>
        <v>0</v>
      </c>
      <c r="S1387" s="211">
        <f t="shared" si="2408"/>
        <v>140750</v>
      </c>
      <c r="T1387" s="211">
        <f t="shared" si="2408"/>
        <v>0</v>
      </c>
      <c r="U1387" s="211">
        <f t="shared" si="2408"/>
        <v>0</v>
      </c>
      <c r="V1387" s="211">
        <f t="shared" si="2398"/>
        <v>140750</v>
      </c>
      <c r="W1387" s="211">
        <f t="shared" si="2399"/>
        <v>0</v>
      </c>
      <c r="X1387" s="211">
        <f t="shared" si="2400"/>
        <v>0</v>
      </c>
      <c r="Y1387" s="211">
        <f t="shared" si="2409"/>
        <v>159260</v>
      </c>
      <c r="Z1387" s="211">
        <f t="shared" si="2409"/>
        <v>0</v>
      </c>
      <c r="AA1387" s="211">
        <f t="shared" si="2409"/>
        <v>0</v>
      </c>
      <c r="AB1387" s="211">
        <f t="shared" si="2297"/>
        <v>300010</v>
      </c>
      <c r="AC1387" s="211">
        <f t="shared" si="2405"/>
        <v>0</v>
      </c>
      <c r="AD1387" s="211">
        <f t="shared" si="2406"/>
        <v>0</v>
      </c>
    </row>
    <row r="1388" spans="1:30" s="202" customFormat="1" ht="26.4" hidden="1">
      <c r="A1388" s="212" t="s">
        <v>96</v>
      </c>
      <c r="B1388" s="200" t="s">
        <v>303</v>
      </c>
      <c r="C1388" s="200" t="s">
        <v>16</v>
      </c>
      <c r="D1388" s="200" t="s">
        <v>14</v>
      </c>
      <c r="E1388" s="200" t="s">
        <v>80</v>
      </c>
      <c r="F1388" s="200" t="s">
        <v>68</v>
      </c>
      <c r="G1388" s="200" t="s">
        <v>140</v>
      </c>
      <c r="H1388" s="200" t="s">
        <v>414</v>
      </c>
      <c r="I1388" s="210" t="s">
        <v>93</v>
      </c>
      <c r="J1388" s="211"/>
      <c r="K1388" s="211"/>
      <c r="L1388" s="211"/>
      <c r="M1388" s="211"/>
      <c r="N1388" s="211"/>
      <c r="O1388" s="211"/>
      <c r="P1388" s="211">
        <f t="shared" si="2381"/>
        <v>0</v>
      </c>
      <c r="Q1388" s="211">
        <f t="shared" si="2382"/>
        <v>0</v>
      </c>
      <c r="R1388" s="211">
        <f t="shared" si="2383"/>
        <v>0</v>
      </c>
      <c r="S1388" s="211">
        <v>140750</v>
      </c>
      <c r="T1388" s="211"/>
      <c r="U1388" s="211"/>
      <c r="V1388" s="211">
        <f t="shared" si="2398"/>
        <v>140750</v>
      </c>
      <c r="W1388" s="211">
        <f t="shared" si="2399"/>
        <v>0</v>
      </c>
      <c r="X1388" s="211">
        <f t="shared" si="2400"/>
        <v>0</v>
      </c>
      <c r="Y1388" s="211">
        <v>159260</v>
      </c>
      <c r="Z1388" s="211"/>
      <c r="AA1388" s="211"/>
      <c r="AB1388" s="211">
        <f t="shared" si="2297"/>
        <v>300010</v>
      </c>
      <c r="AC1388" s="211">
        <f t="shared" si="2405"/>
        <v>0</v>
      </c>
      <c r="AD1388" s="211">
        <f t="shared" si="2406"/>
        <v>0</v>
      </c>
    </row>
    <row r="1389" spans="1:30" s="202" customFormat="1" ht="15.6" hidden="1">
      <c r="A1389" s="242" t="s">
        <v>45</v>
      </c>
      <c r="B1389" s="243" t="s">
        <v>303</v>
      </c>
      <c r="C1389" s="243" t="s">
        <v>18</v>
      </c>
      <c r="D1389" s="243"/>
      <c r="E1389" s="243"/>
      <c r="F1389" s="243"/>
      <c r="G1389" s="243"/>
      <c r="H1389" s="243"/>
      <c r="I1389" s="244"/>
      <c r="J1389" s="201">
        <f>J1390</f>
        <v>162750</v>
      </c>
      <c r="K1389" s="201">
        <f t="shared" ref="K1389:O1389" si="2410">K1390</f>
        <v>164660</v>
      </c>
      <c r="L1389" s="201">
        <f t="shared" si="2410"/>
        <v>166646.39999999999</v>
      </c>
      <c r="M1389" s="201">
        <f t="shared" si="2410"/>
        <v>0</v>
      </c>
      <c r="N1389" s="201">
        <f t="shared" si="2410"/>
        <v>0</v>
      </c>
      <c r="O1389" s="201">
        <f t="shared" si="2410"/>
        <v>0</v>
      </c>
      <c r="P1389" s="201">
        <f t="shared" si="2381"/>
        <v>162750</v>
      </c>
      <c r="Q1389" s="201">
        <f t="shared" si="2382"/>
        <v>164660</v>
      </c>
      <c r="R1389" s="201">
        <f t="shared" si="2383"/>
        <v>166646.39999999999</v>
      </c>
      <c r="S1389" s="201">
        <f t="shared" ref="S1389:U1389" si="2411">S1390</f>
        <v>0</v>
      </c>
      <c r="T1389" s="201">
        <f t="shared" si="2411"/>
        <v>0</v>
      </c>
      <c r="U1389" s="201">
        <f t="shared" si="2411"/>
        <v>0</v>
      </c>
      <c r="V1389" s="201">
        <f t="shared" si="2398"/>
        <v>162750</v>
      </c>
      <c r="W1389" s="201">
        <f t="shared" si="2399"/>
        <v>164660</v>
      </c>
      <c r="X1389" s="201">
        <f t="shared" si="2400"/>
        <v>166646.39999999999</v>
      </c>
      <c r="Y1389" s="201">
        <f t="shared" ref="Y1389:AA1389" si="2412">Y1390</f>
        <v>0</v>
      </c>
      <c r="Z1389" s="201">
        <f t="shared" si="2412"/>
        <v>0</v>
      </c>
      <c r="AA1389" s="201">
        <f t="shared" si="2412"/>
        <v>0</v>
      </c>
      <c r="AB1389" s="201">
        <f t="shared" si="2297"/>
        <v>162750</v>
      </c>
      <c r="AC1389" s="201">
        <f t="shared" si="2405"/>
        <v>164660</v>
      </c>
      <c r="AD1389" s="201">
        <f t="shared" si="2406"/>
        <v>166646.39999999999</v>
      </c>
    </row>
    <row r="1390" spans="1:30" s="227" customFormat="1" hidden="1">
      <c r="A1390" s="247" t="s">
        <v>66</v>
      </c>
      <c r="B1390" s="204" t="s">
        <v>303</v>
      </c>
      <c r="C1390" s="204" t="s">
        <v>18</v>
      </c>
      <c r="D1390" s="204" t="s">
        <v>13</v>
      </c>
      <c r="E1390" s="204"/>
      <c r="F1390" s="204"/>
      <c r="G1390" s="204"/>
      <c r="H1390" s="204"/>
      <c r="I1390" s="215"/>
      <c r="J1390" s="207">
        <f>+J1391</f>
        <v>162750</v>
      </c>
      <c r="K1390" s="207">
        <f t="shared" ref="K1390:O1390" si="2413">+K1391</f>
        <v>164660</v>
      </c>
      <c r="L1390" s="207">
        <f t="shared" si="2413"/>
        <v>166646.39999999999</v>
      </c>
      <c r="M1390" s="207">
        <f t="shared" si="2413"/>
        <v>0</v>
      </c>
      <c r="N1390" s="207">
        <f t="shared" si="2413"/>
        <v>0</v>
      </c>
      <c r="O1390" s="207">
        <f t="shared" si="2413"/>
        <v>0</v>
      </c>
      <c r="P1390" s="207">
        <f t="shared" si="2381"/>
        <v>162750</v>
      </c>
      <c r="Q1390" s="207">
        <f t="shared" si="2382"/>
        <v>164660</v>
      </c>
      <c r="R1390" s="207">
        <f t="shared" si="2383"/>
        <v>166646.39999999999</v>
      </c>
      <c r="S1390" s="207">
        <f t="shared" ref="S1390:U1390" si="2414">+S1391</f>
        <v>0</v>
      </c>
      <c r="T1390" s="207">
        <f t="shared" si="2414"/>
        <v>0</v>
      </c>
      <c r="U1390" s="207">
        <f t="shared" si="2414"/>
        <v>0</v>
      </c>
      <c r="V1390" s="207">
        <f t="shared" si="2398"/>
        <v>162750</v>
      </c>
      <c r="W1390" s="207">
        <f t="shared" si="2399"/>
        <v>164660</v>
      </c>
      <c r="X1390" s="207">
        <f t="shared" si="2400"/>
        <v>166646.39999999999</v>
      </c>
      <c r="Y1390" s="207">
        <f t="shared" ref="Y1390:AA1390" si="2415">+Y1391</f>
        <v>0</v>
      </c>
      <c r="Z1390" s="207">
        <f t="shared" si="2415"/>
        <v>0</v>
      </c>
      <c r="AA1390" s="207">
        <f t="shared" si="2415"/>
        <v>0</v>
      </c>
      <c r="AB1390" s="207">
        <f t="shared" si="2297"/>
        <v>162750</v>
      </c>
      <c r="AC1390" s="207">
        <f t="shared" si="2405"/>
        <v>164660</v>
      </c>
      <c r="AD1390" s="207">
        <f t="shared" si="2406"/>
        <v>166646.39999999999</v>
      </c>
    </row>
    <row r="1391" spans="1:30" s="202" customFormat="1" hidden="1">
      <c r="A1391" s="208" t="s">
        <v>81</v>
      </c>
      <c r="B1391" s="200" t="s">
        <v>303</v>
      </c>
      <c r="C1391" s="200" t="s">
        <v>18</v>
      </c>
      <c r="D1391" s="200" t="s">
        <v>13</v>
      </c>
      <c r="E1391" s="200" t="s">
        <v>80</v>
      </c>
      <c r="F1391" s="200" t="s">
        <v>68</v>
      </c>
      <c r="G1391" s="200" t="s">
        <v>140</v>
      </c>
      <c r="H1391" s="200" t="s">
        <v>141</v>
      </c>
      <c r="I1391" s="210"/>
      <c r="J1391" s="211">
        <f>J1392+J1395</f>
        <v>162750</v>
      </c>
      <c r="K1391" s="211">
        <f t="shared" ref="K1391:L1391" si="2416">K1392+K1395</f>
        <v>164660</v>
      </c>
      <c r="L1391" s="211">
        <f t="shared" si="2416"/>
        <v>166646.39999999999</v>
      </c>
      <c r="M1391" s="211">
        <f t="shared" ref="M1391:O1391" si="2417">M1392+M1395</f>
        <v>0</v>
      </c>
      <c r="N1391" s="211">
        <f t="shared" si="2417"/>
        <v>0</v>
      </c>
      <c r="O1391" s="211">
        <f t="shared" si="2417"/>
        <v>0</v>
      </c>
      <c r="P1391" s="211">
        <f t="shared" si="2381"/>
        <v>162750</v>
      </c>
      <c r="Q1391" s="211">
        <f t="shared" si="2382"/>
        <v>164660</v>
      </c>
      <c r="R1391" s="211">
        <f t="shared" si="2383"/>
        <v>166646.39999999999</v>
      </c>
      <c r="S1391" s="211">
        <f t="shared" ref="S1391:U1391" si="2418">S1392+S1395</f>
        <v>0</v>
      </c>
      <c r="T1391" s="211">
        <f t="shared" si="2418"/>
        <v>0</v>
      </c>
      <c r="U1391" s="211">
        <f t="shared" si="2418"/>
        <v>0</v>
      </c>
      <c r="V1391" s="211">
        <f t="shared" si="2398"/>
        <v>162750</v>
      </c>
      <c r="W1391" s="211">
        <f t="shared" si="2399"/>
        <v>164660</v>
      </c>
      <c r="X1391" s="211">
        <f t="shared" si="2400"/>
        <v>166646.39999999999</v>
      </c>
      <c r="Y1391" s="211">
        <f t="shared" ref="Y1391:AA1391" si="2419">Y1392+Y1395</f>
        <v>0</v>
      </c>
      <c r="Z1391" s="211">
        <f t="shared" si="2419"/>
        <v>0</v>
      </c>
      <c r="AA1391" s="211">
        <f t="shared" si="2419"/>
        <v>0</v>
      </c>
      <c r="AB1391" s="211">
        <f t="shared" ref="AB1391:AB1457" si="2420">V1391+Y1391</f>
        <v>162750</v>
      </c>
      <c r="AC1391" s="211">
        <f t="shared" si="2405"/>
        <v>164660</v>
      </c>
      <c r="AD1391" s="211">
        <f t="shared" si="2406"/>
        <v>166646.39999999999</v>
      </c>
    </row>
    <row r="1392" spans="1:30" s="202" customFormat="1" ht="13.8" hidden="1">
      <c r="A1392" s="248" t="s">
        <v>276</v>
      </c>
      <c r="B1392" s="200" t="s">
        <v>303</v>
      </c>
      <c r="C1392" s="200" t="s">
        <v>18</v>
      </c>
      <c r="D1392" s="200" t="s">
        <v>13</v>
      </c>
      <c r="E1392" s="200" t="s">
        <v>80</v>
      </c>
      <c r="F1392" s="200" t="s">
        <v>68</v>
      </c>
      <c r="G1392" s="200" t="s">
        <v>140</v>
      </c>
      <c r="H1392" s="200" t="s">
        <v>275</v>
      </c>
      <c r="I1392" s="210"/>
      <c r="J1392" s="211">
        <f>J1393</f>
        <v>10000</v>
      </c>
      <c r="K1392" s="211">
        <f t="shared" ref="K1392:O1393" si="2421">K1393</f>
        <v>10000</v>
      </c>
      <c r="L1392" s="211">
        <f t="shared" si="2421"/>
        <v>10000</v>
      </c>
      <c r="M1392" s="211">
        <f t="shared" si="2421"/>
        <v>0</v>
      </c>
      <c r="N1392" s="211">
        <f t="shared" si="2421"/>
        <v>0</v>
      </c>
      <c r="O1392" s="211">
        <f t="shared" si="2421"/>
        <v>0</v>
      </c>
      <c r="P1392" s="211">
        <f t="shared" si="2381"/>
        <v>10000</v>
      </c>
      <c r="Q1392" s="211">
        <f t="shared" si="2382"/>
        <v>10000</v>
      </c>
      <c r="R1392" s="211">
        <f t="shared" si="2383"/>
        <v>10000</v>
      </c>
      <c r="S1392" s="211">
        <f t="shared" ref="S1392:U1393" si="2422">S1393</f>
        <v>0</v>
      </c>
      <c r="T1392" s="211">
        <f t="shared" si="2422"/>
        <v>0</v>
      </c>
      <c r="U1392" s="211">
        <f t="shared" si="2422"/>
        <v>0</v>
      </c>
      <c r="V1392" s="211">
        <f t="shared" si="2398"/>
        <v>10000</v>
      </c>
      <c r="W1392" s="211">
        <f t="shared" si="2399"/>
        <v>10000</v>
      </c>
      <c r="X1392" s="211">
        <f t="shared" si="2400"/>
        <v>10000</v>
      </c>
      <c r="Y1392" s="211">
        <f t="shared" ref="Y1392:AA1393" si="2423">Y1393</f>
        <v>0</v>
      </c>
      <c r="Z1392" s="211">
        <f t="shared" si="2423"/>
        <v>0</v>
      </c>
      <c r="AA1392" s="211">
        <f t="shared" si="2423"/>
        <v>0</v>
      </c>
      <c r="AB1392" s="211">
        <f t="shared" si="2420"/>
        <v>10000</v>
      </c>
      <c r="AC1392" s="211">
        <f t="shared" si="2405"/>
        <v>10000</v>
      </c>
      <c r="AD1392" s="211">
        <f t="shared" si="2406"/>
        <v>10000</v>
      </c>
    </row>
    <row r="1393" spans="1:30" s="202" customFormat="1" ht="26.4" hidden="1">
      <c r="A1393" s="213" t="s">
        <v>222</v>
      </c>
      <c r="B1393" s="200" t="s">
        <v>303</v>
      </c>
      <c r="C1393" s="200" t="s">
        <v>18</v>
      </c>
      <c r="D1393" s="200" t="s">
        <v>13</v>
      </c>
      <c r="E1393" s="200" t="s">
        <v>80</v>
      </c>
      <c r="F1393" s="200" t="s">
        <v>68</v>
      </c>
      <c r="G1393" s="200" t="s">
        <v>140</v>
      </c>
      <c r="H1393" s="200" t="s">
        <v>275</v>
      </c>
      <c r="I1393" s="210" t="s">
        <v>92</v>
      </c>
      <c r="J1393" s="211">
        <f>J1394</f>
        <v>10000</v>
      </c>
      <c r="K1393" s="211">
        <f t="shared" si="2421"/>
        <v>10000</v>
      </c>
      <c r="L1393" s="211">
        <f t="shared" si="2421"/>
        <v>10000</v>
      </c>
      <c r="M1393" s="211">
        <f t="shared" si="2421"/>
        <v>0</v>
      </c>
      <c r="N1393" s="211">
        <f t="shared" si="2421"/>
        <v>0</v>
      </c>
      <c r="O1393" s="211">
        <f t="shared" si="2421"/>
        <v>0</v>
      </c>
      <c r="P1393" s="211">
        <f t="shared" si="2381"/>
        <v>10000</v>
      </c>
      <c r="Q1393" s="211">
        <f t="shared" si="2382"/>
        <v>10000</v>
      </c>
      <c r="R1393" s="211">
        <f t="shared" si="2383"/>
        <v>10000</v>
      </c>
      <c r="S1393" s="211">
        <f t="shared" si="2422"/>
        <v>0</v>
      </c>
      <c r="T1393" s="211">
        <f t="shared" si="2422"/>
        <v>0</v>
      </c>
      <c r="U1393" s="211">
        <f t="shared" si="2422"/>
        <v>0</v>
      </c>
      <c r="V1393" s="211">
        <f t="shared" si="2398"/>
        <v>10000</v>
      </c>
      <c r="W1393" s="211">
        <f t="shared" si="2399"/>
        <v>10000</v>
      </c>
      <c r="X1393" s="211">
        <f t="shared" si="2400"/>
        <v>10000</v>
      </c>
      <c r="Y1393" s="211">
        <f t="shared" si="2423"/>
        <v>0</v>
      </c>
      <c r="Z1393" s="211">
        <f t="shared" si="2423"/>
        <v>0</v>
      </c>
      <c r="AA1393" s="211">
        <f t="shared" si="2423"/>
        <v>0</v>
      </c>
      <c r="AB1393" s="211">
        <f t="shared" si="2420"/>
        <v>10000</v>
      </c>
      <c r="AC1393" s="211">
        <f t="shared" si="2405"/>
        <v>10000</v>
      </c>
      <c r="AD1393" s="211">
        <f t="shared" si="2406"/>
        <v>10000</v>
      </c>
    </row>
    <row r="1394" spans="1:30" s="202" customFormat="1" ht="26.4" hidden="1">
      <c r="A1394" s="212" t="s">
        <v>96</v>
      </c>
      <c r="B1394" s="200" t="s">
        <v>303</v>
      </c>
      <c r="C1394" s="200" t="s">
        <v>18</v>
      </c>
      <c r="D1394" s="200" t="s">
        <v>13</v>
      </c>
      <c r="E1394" s="200" t="s">
        <v>80</v>
      </c>
      <c r="F1394" s="200" t="s">
        <v>68</v>
      </c>
      <c r="G1394" s="200" t="s">
        <v>140</v>
      </c>
      <c r="H1394" s="200" t="s">
        <v>275</v>
      </c>
      <c r="I1394" s="210" t="s">
        <v>93</v>
      </c>
      <c r="J1394" s="211">
        <v>10000</v>
      </c>
      <c r="K1394" s="211">
        <v>10000</v>
      </c>
      <c r="L1394" s="211">
        <v>10000</v>
      </c>
      <c r="M1394" s="211"/>
      <c r="N1394" s="211"/>
      <c r="O1394" s="211"/>
      <c r="P1394" s="211">
        <f t="shared" si="2381"/>
        <v>10000</v>
      </c>
      <c r="Q1394" s="211">
        <f t="shared" si="2382"/>
        <v>10000</v>
      </c>
      <c r="R1394" s="211">
        <f t="shared" si="2383"/>
        <v>10000</v>
      </c>
      <c r="S1394" s="211"/>
      <c r="T1394" s="211"/>
      <c r="U1394" s="211"/>
      <c r="V1394" s="211">
        <f t="shared" si="2398"/>
        <v>10000</v>
      </c>
      <c r="W1394" s="211">
        <f t="shared" si="2399"/>
        <v>10000</v>
      </c>
      <c r="X1394" s="211">
        <f t="shared" si="2400"/>
        <v>10000</v>
      </c>
      <c r="Y1394" s="211"/>
      <c r="Z1394" s="211"/>
      <c r="AA1394" s="211"/>
      <c r="AB1394" s="211">
        <f t="shared" si="2420"/>
        <v>10000</v>
      </c>
      <c r="AC1394" s="211">
        <f t="shared" si="2405"/>
        <v>10000</v>
      </c>
      <c r="AD1394" s="211">
        <f t="shared" si="2406"/>
        <v>10000</v>
      </c>
    </row>
    <row r="1395" spans="1:30" s="202" customFormat="1" hidden="1">
      <c r="A1395" s="212" t="s">
        <v>278</v>
      </c>
      <c r="B1395" s="200" t="s">
        <v>303</v>
      </c>
      <c r="C1395" s="200" t="s">
        <v>18</v>
      </c>
      <c r="D1395" s="200" t="s">
        <v>13</v>
      </c>
      <c r="E1395" s="200" t="s">
        <v>80</v>
      </c>
      <c r="F1395" s="200" t="s">
        <v>68</v>
      </c>
      <c r="G1395" s="200" t="s">
        <v>140</v>
      </c>
      <c r="H1395" s="200" t="s">
        <v>274</v>
      </c>
      <c r="I1395" s="210"/>
      <c r="J1395" s="211">
        <f>J1396</f>
        <v>152750</v>
      </c>
      <c r="K1395" s="211">
        <f t="shared" ref="K1395:O1396" si="2424">K1396</f>
        <v>154660</v>
      </c>
      <c r="L1395" s="211">
        <f t="shared" si="2424"/>
        <v>156646.39999999999</v>
      </c>
      <c r="M1395" s="211">
        <f t="shared" si="2424"/>
        <v>0</v>
      </c>
      <c r="N1395" s="211">
        <f t="shared" si="2424"/>
        <v>0</v>
      </c>
      <c r="O1395" s="211">
        <f t="shared" si="2424"/>
        <v>0</v>
      </c>
      <c r="P1395" s="211">
        <f t="shared" si="2381"/>
        <v>152750</v>
      </c>
      <c r="Q1395" s="211">
        <f t="shared" si="2382"/>
        <v>154660</v>
      </c>
      <c r="R1395" s="211">
        <f t="shared" si="2383"/>
        <v>156646.39999999999</v>
      </c>
      <c r="S1395" s="211">
        <f t="shared" ref="S1395:U1396" si="2425">S1396</f>
        <v>0</v>
      </c>
      <c r="T1395" s="211">
        <f t="shared" si="2425"/>
        <v>0</v>
      </c>
      <c r="U1395" s="211">
        <f t="shared" si="2425"/>
        <v>0</v>
      </c>
      <c r="V1395" s="211">
        <f t="shared" si="2398"/>
        <v>152750</v>
      </c>
      <c r="W1395" s="211">
        <f t="shared" si="2399"/>
        <v>154660</v>
      </c>
      <c r="X1395" s="211">
        <f t="shared" si="2400"/>
        <v>156646.39999999999</v>
      </c>
      <c r="Y1395" s="211">
        <f t="shared" ref="Y1395:AA1396" si="2426">Y1396</f>
        <v>0</v>
      </c>
      <c r="Z1395" s="211">
        <f t="shared" si="2426"/>
        <v>0</v>
      </c>
      <c r="AA1395" s="211">
        <f t="shared" si="2426"/>
        <v>0</v>
      </c>
      <c r="AB1395" s="211">
        <f t="shared" si="2420"/>
        <v>152750</v>
      </c>
      <c r="AC1395" s="211">
        <f t="shared" si="2405"/>
        <v>154660</v>
      </c>
      <c r="AD1395" s="211">
        <f t="shared" si="2406"/>
        <v>156646.39999999999</v>
      </c>
    </row>
    <row r="1396" spans="1:30" s="202" customFormat="1" ht="26.4" hidden="1">
      <c r="A1396" s="213" t="s">
        <v>222</v>
      </c>
      <c r="B1396" s="200" t="s">
        <v>303</v>
      </c>
      <c r="C1396" s="200" t="s">
        <v>18</v>
      </c>
      <c r="D1396" s="200" t="s">
        <v>13</v>
      </c>
      <c r="E1396" s="200" t="s">
        <v>80</v>
      </c>
      <c r="F1396" s="200" t="s">
        <v>68</v>
      </c>
      <c r="G1396" s="200" t="s">
        <v>140</v>
      </c>
      <c r="H1396" s="200" t="s">
        <v>274</v>
      </c>
      <c r="I1396" s="210" t="s">
        <v>92</v>
      </c>
      <c r="J1396" s="211">
        <f>J1397</f>
        <v>152750</v>
      </c>
      <c r="K1396" s="211">
        <f t="shared" si="2424"/>
        <v>154660</v>
      </c>
      <c r="L1396" s="211">
        <f t="shared" si="2424"/>
        <v>156646.39999999999</v>
      </c>
      <c r="M1396" s="211">
        <f t="shared" si="2424"/>
        <v>0</v>
      </c>
      <c r="N1396" s="211">
        <f t="shared" si="2424"/>
        <v>0</v>
      </c>
      <c r="O1396" s="211">
        <f t="shared" si="2424"/>
        <v>0</v>
      </c>
      <c r="P1396" s="211">
        <f t="shared" si="2381"/>
        <v>152750</v>
      </c>
      <c r="Q1396" s="211">
        <f t="shared" si="2382"/>
        <v>154660</v>
      </c>
      <c r="R1396" s="211">
        <f t="shared" si="2383"/>
        <v>156646.39999999999</v>
      </c>
      <c r="S1396" s="211">
        <f t="shared" si="2425"/>
        <v>0</v>
      </c>
      <c r="T1396" s="211">
        <f t="shared" si="2425"/>
        <v>0</v>
      </c>
      <c r="U1396" s="211">
        <f t="shared" si="2425"/>
        <v>0</v>
      </c>
      <c r="V1396" s="211">
        <f t="shared" si="2398"/>
        <v>152750</v>
      </c>
      <c r="W1396" s="211">
        <f t="shared" si="2399"/>
        <v>154660</v>
      </c>
      <c r="X1396" s="211">
        <f t="shared" si="2400"/>
        <v>156646.39999999999</v>
      </c>
      <c r="Y1396" s="211">
        <f t="shared" si="2426"/>
        <v>0</v>
      </c>
      <c r="Z1396" s="211">
        <f t="shared" si="2426"/>
        <v>0</v>
      </c>
      <c r="AA1396" s="211">
        <f t="shared" si="2426"/>
        <v>0</v>
      </c>
      <c r="AB1396" s="211">
        <f t="shared" si="2420"/>
        <v>152750</v>
      </c>
      <c r="AC1396" s="211">
        <f t="shared" si="2405"/>
        <v>154660</v>
      </c>
      <c r="AD1396" s="211">
        <f t="shared" si="2406"/>
        <v>156646.39999999999</v>
      </c>
    </row>
    <row r="1397" spans="1:30" s="202" customFormat="1" ht="26.4" hidden="1">
      <c r="A1397" s="212" t="s">
        <v>96</v>
      </c>
      <c r="B1397" s="200" t="s">
        <v>303</v>
      </c>
      <c r="C1397" s="200" t="s">
        <v>18</v>
      </c>
      <c r="D1397" s="200" t="s">
        <v>13</v>
      </c>
      <c r="E1397" s="200" t="s">
        <v>80</v>
      </c>
      <c r="F1397" s="200" t="s">
        <v>68</v>
      </c>
      <c r="G1397" s="200" t="s">
        <v>140</v>
      </c>
      <c r="H1397" s="200" t="s">
        <v>274</v>
      </c>
      <c r="I1397" s="210" t="s">
        <v>93</v>
      </c>
      <c r="J1397" s="211">
        <v>152750</v>
      </c>
      <c r="K1397" s="211">
        <v>154660</v>
      </c>
      <c r="L1397" s="211">
        <v>156646.39999999999</v>
      </c>
      <c r="M1397" s="211"/>
      <c r="N1397" s="211"/>
      <c r="O1397" s="211"/>
      <c r="P1397" s="211">
        <f t="shared" si="2381"/>
        <v>152750</v>
      </c>
      <c r="Q1397" s="211">
        <f t="shared" si="2382"/>
        <v>154660</v>
      </c>
      <c r="R1397" s="211">
        <f t="shared" si="2383"/>
        <v>156646.39999999999</v>
      </c>
      <c r="S1397" s="211"/>
      <c r="T1397" s="211"/>
      <c r="U1397" s="211"/>
      <c r="V1397" s="211">
        <f t="shared" si="2398"/>
        <v>152750</v>
      </c>
      <c r="W1397" s="211">
        <f t="shared" si="2399"/>
        <v>154660</v>
      </c>
      <c r="X1397" s="211">
        <f t="shared" si="2400"/>
        <v>156646.39999999999</v>
      </c>
      <c r="Y1397" s="211"/>
      <c r="Z1397" s="211"/>
      <c r="AA1397" s="211"/>
      <c r="AB1397" s="211">
        <f t="shared" si="2420"/>
        <v>152750</v>
      </c>
      <c r="AC1397" s="211">
        <f t="shared" si="2405"/>
        <v>154660</v>
      </c>
      <c r="AD1397" s="211">
        <f t="shared" si="2406"/>
        <v>156646.39999999999</v>
      </c>
    </row>
    <row r="1398" spans="1:30" s="195" customFormat="1" ht="15.6" hidden="1">
      <c r="A1398" s="194" t="s">
        <v>321</v>
      </c>
      <c r="J1398" s="196">
        <f>J1399+J1412+J1420+J1426+J1435</f>
        <v>6623710.7800000003</v>
      </c>
      <c r="K1398" s="196">
        <f t="shared" ref="K1398:L1398" si="2427">K1399+K1412+K1420+K1426+K1435</f>
        <v>6649931.8399999999</v>
      </c>
      <c r="L1398" s="196">
        <f t="shared" si="2427"/>
        <v>6763901.6200000001</v>
      </c>
      <c r="M1398" s="196">
        <f t="shared" ref="M1398:O1398" si="2428">M1399+M1412+M1420+M1426+M1435</f>
        <v>1160.2</v>
      </c>
      <c r="N1398" s="196">
        <f t="shared" si="2428"/>
        <v>0</v>
      </c>
      <c r="O1398" s="196">
        <f t="shared" si="2428"/>
        <v>0</v>
      </c>
      <c r="P1398" s="196">
        <f t="shared" si="2381"/>
        <v>6624870.9800000004</v>
      </c>
      <c r="Q1398" s="196">
        <f t="shared" si="2382"/>
        <v>6649931.8399999999</v>
      </c>
      <c r="R1398" s="196">
        <f t="shared" si="2383"/>
        <v>6763901.6200000001</v>
      </c>
      <c r="S1398" s="196">
        <f t="shared" ref="S1398:U1398" si="2429">S1399+S1412+S1420+S1426+S1435</f>
        <v>867800</v>
      </c>
      <c r="T1398" s="196">
        <f t="shared" si="2429"/>
        <v>0</v>
      </c>
      <c r="U1398" s="196">
        <f t="shared" si="2429"/>
        <v>0</v>
      </c>
      <c r="V1398" s="196">
        <f t="shared" si="2398"/>
        <v>7492670.9800000004</v>
      </c>
      <c r="W1398" s="196">
        <f t="shared" si="2399"/>
        <v>6649931.8399999999</v>
      </c>
      <c r="X1398" s="196">
        <f t="shared" si="2400"/>
        <v>6763901.6200000001</v>
      </c>
      <c r="Y1398" s="196">
        <f t="shared" ref="Y1398:AA1398" si="2430">Y1399+Y1412+Y1420+Y1426+Y1435</f>
        <v>200000</v>
      </c>
      <c r="Z1398" s="196">
        <f t="shared" si="2430"/>
        <v>0</v>
      </c>
      <c r="AA1398" s="196">
        <f t="shared" si="2430"/>
        <v>0</v>
      </c>
      <c r="AB1398" s="196">
        <f t="shared" si="2420"/>
        <v>7692670.9800000004</v>
      </c>
      <c r="AC1398" s="196">
        <f t="shared" si="2405"/>
        <v>6649931.8399999999</v>
      </c>
      <c r="AD1398" s="196">
        <f t="shared" si="2406"/>
        <v>6763901.6200000001</v>
      </c>
    </row>
    <row r="1399" spans="1:30" s="202" customFormat="1" ht="15.6" hidden="1">
      <c r="A1399" s="198" t="s">
        <v>32</v>
      </c>
      <c r="B1399" s="199" t="s">
        <v>303</v>
      </c>
      <c r="C1399" s="199" t="s">
        <v>20</v>
      </c>
      <c r="D1399" s="200"/>
      <c r="E1399" s="200"/>
      <c r="F1399" s="200"/>
      <c r="G1399" s="200"/>
      <c r="H1399" s="200"/>
      <c r="I1399" s="200"/>
      <c r="J1399" s="201">
        <f>J1400</f>
        <v>6312800</v>
      </c>
      <c r="K1399" s="201">
        <f t="shared" ref="K1399:O1400" si="2431">K1400</f>
        <v>6419101.8399999999</v>
      </c>
      <c r="L1399" s="201">
        <f t="shared" si="2431"/>
        <v>6527684.4199999999</v>
      </c>
      <c r="M1399" s="201">
        <f t="shared" si="2431"/>
        <v>0</v>
      </c>
      <c r="N1399" s="201">
        <f t="shared" si="2431"/>
        <v>0</v>
      </c>
      <c r="O1399" s="201">
        <f t="shared" si="2431"/>
        <v>0</v>
      </c>
      <c r="P1399" s="201">
        <f t="shared" si="2381"/>
        <v>6312800</v>
      </c>
      <c r="Q1399" s="201">
        <f t="shared" si="2382"/>
        <v>6419101.8399999999</v>
      </c>
      <c r="R1399" s="201">
        <f t="shared" si="2383"/>
        <v>6527684.4199999999</v>
      </c>
      <c r="S1399" s="201">
        <f t="shared" ref="S1399:U1400" si="2432">S1400</f>
        <v>0</v>
      </c>
      <c r="T1399" s="201">
        <f t="shared" si="2432"/>
        <v>0</v>
      </c>
      <c r="U1399" s="201">
        <f t="shared" si="2432"/>
        <v>0</v>
      </c>
      <c r="V1399" s="201">
        <f t="shared" si="2398"/>
        <v>6312800</v>
      </c>
      <c r="W1399" s="201">
        <f t="shared" si="2399"/>
        <v>6419101.8399999999</v>
      </c>
      <c r="X1399" s="201">
        <f t="shared" si="2400"/>
        <v>6527684.4199999999</v>
      </c>
      <c r="Y1399" s="201">
        <f t="shared" ref="Y1399:AA1400" si="2433">Y1400</f>
        <v>0</v>
      </c>
      <c r="Z1399" s="201">
        <f t="shared" si="2433"/>
        <v>0</v>
      </c>
      <c r="AA1399" s="201">
        <f t="shared" si="2433"/>
        <v>0</v>
      </c>
      <c r="AB1399" s="201">
        <f t="shared" si="2420"/>
        <v>6312800</v>
      </c>
      <c r="AC1399" s="201">
        <f t="shared" si="2405"/>
        <v>6419101.8399999999</v>
      </c>
      <c r="AD1399" s="201">
        <f t="shared" si="2406"/>
        <v>6527684.4199999999</v>
      </c>
    </row>
    <row r="1400" spans="1:30" s="202" customFormat="1" ht="39.6" hidden="1">
      <c r="A1400" s="203" t="s">
        <v>0</v>
      </c>
      <c r="B1400" s="204" t="s">
        <v>303</v>
      </c>
      <c r="C1400" s="204" t="s">
        <v>20</v>
      </c>
      <c r="D1400" s="204" t="s">
        <v>16</v>
      </c>
      <c r="E1400" s="204"/>
      <c r="F1400" s="204"/>
      <c r="G1400" s="204"/>
      <c r="H1400" s="200"/>
      <c r="I1400" s="210"/>
      <c r="J1400" s="207">
        <f>J1401</f>
        <v>6312800</v>
      </c>
      <c r="K1400" s="207">
        <f t="shared" si="2431"/>
        <v>6419101.8399999999</v>
      </c>
      <c r="L1400" s="207">
        <f t="shared" si="2431"/>
        <v>6527684.4199999999</v>
      </c>
      <c r="M1400" s="207">
        <f t="shared" si="2431"/>
        <v>0</v>
      </c>
      <c r="N1400" s="207">
        <f t="shared" si="2431"/>
        <v>0</v>
      </c>
      <c r="O1400" s="207">
        <f t="shared" si="2431"/>
        <v>0</v>
      </c>
      <c r="P1400" s="207">
        <f t="shared" si="2381"/>
        <v>6312800</v>
      </c>
      <c r="Q1400" s="207">
        <f t="shared" si="2382"/>
        <v>6419101.8399999999</v>
      </c>
      <c r="R1400" s="207">
        <f t="shared" si="2383"/>
        <v>6527684.4199999999</v>
      </c>
      <c r="S1400" s="207">
        <f t="shared" si="2432"/>
        <v>0</v>
      </c>
      <c r="T1400" s="207">
        <f t="shared" si="2432"/>
        <v>0</v>
      </c>
      <c r="U1400" s="207">
        <f t="shared" si="2432"/>
        <v>0</v>
      </c>
      <c r="V1400" s="207">
        <f t="shared" si="2398"/>
        <v>6312800</v>
      </c>
      <c r="W1400" s="207">
        <f t="shared" si="2399"/>
        <v>6419101.8399999999</v>
      </c>
      <c r="X1400" s="207">
        <f t="shared" si="2400"/>
        <v>6527684.4199999999</v>
      </c>
      <c r="Y1400" s="207">
        <f t="shared" si="2433"/>
        <v>0</v>
      </c>
      <c r="Z1400" s="207">
        <f t="shared" si="2433"/>
        <v>0</v>
      </c>
      <c r="AA1400" s="207">
        <f t="shared" si="2433"/>
        <v>0</v>
      </c>
      <c r="AB1400" s="207">
        <f t="shared" si="2420"/>
        <v>6312800</v>
      </c>
      <c r="AC1400" s="207">
        <f t="shared" si="2405"/>
        <v>6419101.8399999999</v>
      </c>
      <c r="AD1400" s="207">
        <f t="shared" si="2406"/>
        <v>6527684.4199999999</v>
      </c>
    </row>
    <row r="1401" spans="1:30" s="202" customFormat="1" hidden="1">
      <c r="A1401" s="208" t="s">
        <v>81</v>
      </c>
      <c r="B1401" s="200" t="s">
        <v>303</v>
      </c>
      <c r="C1401" s="200" t="s">
        <v>20</v>
      </c>
      <c r="D1401" s="200" t="s">
        <v>16</v>
      </c>
      <c r="E1401" s="200" t="s">
        <v>80</v>
      </c>
      <c r="F1401" s="200" t="s">
        <v>68</v>
      </c>
      <c r="G1401" s="200" t="s">
        <v>140</v>
      </c>
      <c r="H1401" s="200" t="s">
        <v>141</v>
      </c>
      <c r="I1401" s="210"/>
      <c r="J1401" s="211">
        <f>J1402+J1409</f>
        <v>6312800</v>
      </c>
      <c r="K1401" s="211">
        <f t="shared" ref="K1401:L1401" si="2434">K1402+K1409</f>
        <v>6419101.8399999999</v>
      </c>
      <c r="L1401" s="211">
        <f t="shared" si="2434"/>
        <v>6527684.4199999999</v>
      </c>
      <c r="M1401" s="211">
        <f t="shared" ref="M1401:O1401" si="2435">M1402+M1409</f>
        <v>0</v>
      </c>
      <c r="N1401" s="211">
        <f t="shared" si="2435"/>
        <v>0</v>
      </c>
      <c r="O1401" s="211">
        <f t="shared" si="2435"/>
        <v>0</v>
      </c>
      <c r="P1401" s="211">
        <f t="shared" si="2381"/>
        <v>6312800</v>
      </c>
      <c r="Q1401" s="211">
        <f t="shared" si="2382"/>
        <v>6419101.8399999999</v>
      </c>
      <c r="R1401" s="211">
        <f t="shared" si="2383"/>
        <v>6527684.4199999999</v>
      </c>
      <c r="S1401" s="211">
        <f t="shared" ref="S1401:U1401" si="2436">S1402+S1409</f>
        <v>0</v>
      </c>
      <c r="T1401" s="211">
        <f t="shared" si="2436"/>
        <v>0</v>
      </c>
      <c r="U1401" s="211">
        <f t="shared" si="2436"/>
        <v>0</v>
      </c>
      <c r="V1401" s="211">
        <f t="shared" si="2398"/>
        <v>6312800</v>
      </c>
      <c r="W1401" s="211">
        <f t="shared" si="2399"/>
        <v>6419101.8399999999</v>
      </c>
      <c r="X1401" s="211">
        <f t="shared" si="2400"/>
        <v>6527684.4199999999</v>
      </c>
      <c r="Y1401" s="211">
        <f t="shared" ref="Y1401:AA1401" si="2437">Y1402+Y1409</f>
        <v>0</v>
      </c>
      <c r="Z1401" s="211">
        <f t="shared" si="2437"/>
        <v>0</v>
      </c>
      <c r="AA1401" s="211">
        <f t="shared" si="2437"/>
        <v>0</v>
      </c>
      <c r="AB1401" s="211">
        <f t="shared" si="2420"/>
        <v>6312800</v>
      </c>
      <c r="AC1401" s="211">
        <f t="shared" si="2405"/>
        <v>6419101.8399999999</v>
      </c>
      <c r="AD1401" s="211">
        <f t="shared" si="2406"/>
        <v>6527684.4199999999</v>
      </c>
    </row>
    <row r="1402" spans="1:30" s="202" customFormat="1" ht="26.4" hidden="1">
      <c r="A1402" s="208" t="s">
        <v>85</v>
      </c>
      <c r="B1402" s="200" t="s">
        <v>303</v>
      </c>
      <c r="C1402" s="200" t="s">
        <v>20</v>
      </c>
      <c r="D1402" s="200" t="s">
        <v>16</v>
      </c>
      <c r="E1402" s="200" t="s">
        <v>80</v>
      </c>
      <c r="F1402" s="200" t="s">
        <v>68</v>
      </c>
      <c r="G1402" s="200" t="s">
        <v>140</v>
      </c>
      <c r="H1402" s="200" t="s">
        <v>149</v>
      </c>
      <c r="I1402" s="210"/>
      <c r="J1402" s="211">
        <f>J1403+J1405+J1407</f>
        <v>6309800</v>
      </c>
      <c r="K1402" s="211">
        <f t="shared" ref="K1402:L1402" si="2438">K1403+K1405+K1407</f>
        <v>6416101.8399999999</v>
      </c>
      <c r="L1402" s="211">
        <f t="shared" si="2438"/>
        <v>6524684.4199999999</v>
      </c>
      <c r="M1402" s="211">
        <f t="shared" ref="M1402:O1402" si="2439">M1403+M1405+M1407</f>
        <v>0</v>
      </c>
      <c r="N1402" s="211">
        <f t="shared" si="2439"/>
        <v>0</v>
      </c>
      <c r="O1402" s="211">
        <f t="shared" si="2439"/>
        <v>0</v>
      </c>
      <c r="P1402" s="211">
        <f t="shared" si="2381"/>
        <v>6309800</v>
      </c>
      <c r="Q1402" s="211">
        <f t="shared" si="2382"/>
        <v>6416101.8399999999</v>
      </c>
      <c r="R1402" s="211">
        <f t="shared" si="2383"/>
        <v>6524684.4199999999</v>
      </c>
      <c r="S1402" s="211">
        <f t="shared" ref="S1402:U1402" si="2440">S1403+S1405+S1407</f>
        <v>0</v>
      </c>
      <c r="T1402" s="211">
        <f t="shared" si="2440"/>
        <v>0</v>
      </c>
      <c r="U1402" s="211">
        <f t="shared" si="2440"/>
        <v>0</v>
      </c>
      <c r="V1402" s="211">
        <f t="shared" si="2398"/>
        <v>6309800</v>
      </c>
      <c r="W1402" s="211">
        <f t="shared" si="2399"/>
        <v>6416101.8399999999</v>
      </c>
      <c r="X1402" s="211">
        <f t="shared" si="2400"/>
        <v>6524684.4199999999</v>
      </c>
      <c r="Y1402" s="211">
        <f t="shared" ref="Y1402:AA1402" si="2441">Y1403+Y1405+Y1407</f>
        <v>0</v>
      </c>
      <c r="Z1402" s="211">
        <f t="shared" si="2441"/>
        <v>0</v>
      </c>
      <c r="AA1402" s="211">
        <f t="shared" si="2441"/>
        <v>0</v>
      </c>
      <c r="AB1402" s="211">
        <f t="shared" si="2420"/>
        <v>6309800</v>
      </c>
      <c r="AC1402" s="211">
        <f t="shared" si="2405"/>
        <v>6416101.8399999999</v>
      </c>
      <c r="AD1402" s="211">
        <f t="shared" si="2406"/>
        <v>6524684.4199999999</v>
      </c>
    </row>
    <row r="1403" spans="1:30" s="202" customFormat="1" ht="39.6" hidden="1">
      <c r="A1403" s="212" t="s">
        <v>94</v>
      </c>
      <c r="B1403" s="200" t="s">
        <v>303</v>
      </c>
      <c r="C1403" s="200" t="s">
        <v>20</v>
      </c>
      <c r="D1403" s="200" t="s">
        <v>16</v>
      </c>
      <c r="E1403" s="200" t="s">
        <v>80</v>
      </c>
      <c r="F1403" s="200" t="s">
        <v>68</v>
      </c>
      <c r="G1403" s="200" t="s">
        <v>140</v>
      </c>
      <c r="H1403" s="200" t="s">
        <v>149</v>
      </c>
      <c r="I1403" s="210" t="s">
        <v>90</v>
      </c>
      <c r="J1403" s="211">
        <f>J1404</f>
        <v>4661000</v>
      </c>
      <c r="K1403" s="211">
        <f t="shared" ref="K1403:O1403" si="2442">K1404</f>
        <v>4707049.84</v>
      </c>
      <c r="L1403" s="211">
        <f t="shared" si="2442"/>
        <v>4752970.34</v>
      </c>
      <c r="M1403" s="211">
        <f t="shared" si="2442"/>
        <v>0</v>
      </c>
      <c r="N1403" s="211">
        <f t="shared" si="2442"/>
        <v>0</v>
      </c>
      <c r="O1403" s="211">
        <f t="shared" si="2442"/>
        <v>0</v>
      </c>
      <c r="P1403" s="211">
        <f t="shared" si="2381"/>
        <v>4661000</v>
      </c>
      <c r="Q1403" s="211">
        <f t="shared" si="2382"/>
        <v>4707049.84</v>
      </c>
      <c r="R1403" s="211">
        <f t="shared" si="2383"/>
        <v>4752970.34</v>
      </c>
      <c r="S1403" s="211">
        <f t="shared" ref="S1403:U1403" si="2443">S1404</f>
        <v>0</v>
      </c>
      <c r="T1403" s="211">
        <f t="shared" si="2443"/>
        <v>0</v>
      </c>
      <c r="U1403" s="211">
        <f t="shared" si="2443"/>
        <v>0</v>
      </c>
      <c r="V1403" s="211">
        <f t="shared" si="2398"/>
        <v>4661000</v>
      </c>
      <c r="W1403" s="211">
        <f t="shared" si="2399"/>
        <v>4707049.84</v>
      </c>
      <c r="X1403" s="211">
        <f t="shared" si="2400"/>
        <v>4752970.34</v>
      </c>
      <c r="Y1403" s="211">
        <f t="shared" ref="Y1403:AA1403" si="2444">Y1404</f>
        <v>0</v>
      </c>
      <c r="Z1403" s="211">
        <f t="shared" si="2444"/>
        <v>0</v>
      </c>
      <c r="AA1403" s="211">
        <f t="shared" si="2444"/>
        <v>0</v>
      </c>
      <c r="AB1403" s="211">
        <f t="shared" si="2420"/>
        <v>4661000</v>
      </c>
      <c r="AC1403" s="211">
        <f t="shared" si="2405"/>
        <v>4707049.84</v>
      </c>
      <c r="AD1403" s="211">
        <f t="shared" si="2406"/>
        <v>4752970.34</v>
      </c>
    </row>
    <row r="1404" spans="1:30" s="202" customFormat="1" hidden="1">
      <c r="A1404" s="212" t="s">
        <v>101</v>
      </c>
      <c r="B1404" s="200" t="s">
        <v>303</v>
      </c>
      <c r="C1404" s="200" t="s">
        <v>20</v>
      </c>
      <c r="D1404" s="200" t="s">
        <v>16</v>
      </c>
      <c r="E1404" s="200" t="s">
        <v>80</v>
      </c>
      <c r="F1404" s="200" t="s">
        <v>68</v>
      </c>
      <c r="G1404" s="200" t="s">
        <v>140</v>
      </c>
      <c r="H1404" s="200" t="s">
        <v>149</v>
      </c>
      <c r="I1404" s="210" t="s">
        <v>100</v>
      </c>
      <c r="J1404" s="211">
        <v>4661000</v>
      </c>
      <c r="K1404" s="211">
        <v>4707049.84</v>
      </c>
      <c r="L1404" s="211">
        <v>4752970.34</v>
      </c>
      <c r="M1404" s="211"/>
      <c r="N1404" s="211"/>
      <c r="O1404" s="211"/>
      <c r="P1404" s="211">
        <f t="shared" si="2381"/>
        <v>4661000</v>
      </c>
      <c r="Q1404" s="211">
        <f t="shared" si="2382"/>
        <v>4707049.84</v>
      </c>
      <c r="R1404" s="211">
        <f t="shared" si="2383"/>
        <v>4752970.34</v>
      </c>
      <c r="S1404" s="211"/>
      <c r="T1404" s="211"/>
      <c r="U1404" s="211"/>
      <c r="V1404" s="211">
        <f t="shared" si="2398"/>
        <v>4661000</v>
      </c>
      <c r="W1404" s="211">
        <f t="shared" si="2399"/>
        <v>4707049.84</v>
      </c>
      <c r="X1404" s="211">
        <f t="shared" si="2400"/>
        <v>4752970.34</v>
      </c>
      <c r="Y1404" s="211"/>
      <c r="Z1404" s="211"/>
      <c r="AA1404" s="211"/>
      <c r="AB1404" s="211">
        <f t="shared" si="2420"/>
        <v>4661000</v>
      </c>
      <c r="AC1404" s="211">
        <f t="shared" si="2405"/>
        <v>4707049.84</v>
      </c>
      <c r="AD1404" s="211">
        <f t="shared" si="2406"/>
        <v>4752970.34</v>
      </c>
    </row>
    <row r="1405" spans="1:30" s="202" customFormat="1" ht="26.4" hidden="1">
      <c r="A1405" s="213" t="s">
        <v>222</v>
      </c>
      <c r="B1405" s="200" t="s">
        <v>303</v>
      </c>
      <c r="C1405" s="200" t="s">
        <v>20</v>
      </c>
      <c r="D1405" s="200" t="s">
        <v>16</v>
      </c>
      <c r="E1405" s="200" t="s">
        <v>80</v>
      </c>
      <c r="F1405" s="200" t="s">
        <v>68</v>
      </c>
      <c r="G1405" s="200" t="s">
        <v>140</v>
      </c>
      <c r="H1405" s="200" t="s">
        <v>149</v>
      </c>
      <c r="I1405" s="210" t="s">
        <v>92</v>
      </c>
      <c r="J1405" s="211">
        <f>J1406</f>
        <v>1632800</v>
      </c>
      <c r="K1405" s="211">
        <f t="shared" ref="K1405:O1405" si="2445">K1406</f>
        <v>1693052</v>
      </c>
      <c r="L1405" s="211">
        <f t="shared" si="2445"/>
        <v>1755714.08</v>
      </c>
      <c r="M1405" s="211">
        <f t="shared" si="2445"/>
        <v>0</v>
      </c>
      <c r="N1405" s="211">
        <f t="shared" si="2445"/>
        <v>0</v>
      </c>
      <c r="O1405" s="211">
        <f t="shared" si="2445"/>
        <v>0</v>
      </c>
      <c r="P1405" s="211">
        <f t="shared" si="2381"/>
        <v>1632800</v>
      </c>
      <c r="Q1405" s="211">
        <f t="shared" si="2382"/>
        <v>1693052</v>
      </c>
      <c r="R1405" s="211">
        <f t="shared" si="2383"/>
        <v>1755714.08</v>
      </c>
      <c r="S1405" s="211">
        <f t="shared" ref="S1405:U1405" si="2446">S1406</f>
        <v>0</v>
      </c>
      <c r="T1405" s="211">
        <f t="shared" si="2446"/>
        <v>0</v>
      </c>
      <c r="U1405" s="211">
        <f t="shared" si="2446"/>
        <v>0</v>
      </c>
      <c r="V1405" s="211">
        <f t="shared" si="2398"/>
        <v>1632800</v>
      </c>
      <c r="W1405" s="211">
        <f t="shared" si="2399"/>
        <v>1693052</v>
      </c>
      <c r="X1405" s="211">
        <f t="shared" si="2400"/>
        <v>1755714.08</v>
      </c>
      <c r="Y1405" s="211">
        <f t="shared" ref="Y1405:AA1405" si="2447">Y1406</f>
        <v>0</v>
      </c>
      <c r="Z1405" s="211">
        <f t="shared" si="2447"/>
        <v>0</v>
      </c>
      <c r="AA1405" s="211">
        <f t="shared" si="2447"/>
        <v>0</v>
      </c>
      <c r="AB1405" s="211">
        <f t="shared" si="2420"/>
        <v>1632800</v>
      </c>
      <c r="AC1405" s="211">
        <f t="shared" si="2405"/>
        <v>1693052</v>
      </c>
      <c r="AD1405" s="211">
        <f t="shared" si="2406"/>
        <v>1755714.08</v>
      </c>
    </row>
    <row r="1406" spans="1:30" s="202" customFormat="1" ht="26.4" hidden="1">
      <c r="A1406" s="212" t="s">
        <v>96</v>
      </c>
      <c r="B1406" s="200" t="s">
        <v>303</v>
      </c>
      <c r="C1406" s="200" t="s">
        <v>20</v>
      </c>
      <c r="D1406" s="200" t="s">
        <v>16</v>
      </c>
      <c r="E1406" s="200" t="s">
        <v>80</v>
      </c>
      <c r="F1406" s="200" t="s">
        <v>68</v>
      </c>
      <c r="G1406" s="200" t="s">
        <v>140</v>
      </c>
      <c r="H1406" s="200" t="s">
        <v>149</v>
      </c>
      <c r="I1406" s="210" t="s">
        <v>93</v>
      </c>
      <c r="J1406" s="211">
        <v>1632800</v>
      </c>
      <c r="K1406" s="211">
        <v>1693052</v>
      </c>
      <c r="L1406" s="211">
        <v>1755714.08</v>
      </c>
      <c r="M1406" s="211"/>
      <c r="N1406" s="211"/>
      <c r="O1406" s="211"/>
      <c r="P1406" s="211">
        <f t="shared" si="2381"/>
        <v>1632800</v>
      </c>
      <c r="Q1406" s="211">
        <f t="shared" si="2382"/>
        <v>1693052</v>
      </c>
      <c r="R1406" s="211">
        <f t="shared" si="2383"/>
        <v>1755714.08</v>
      </c>
      <c r="S1406" s="211"/>
      <c r="T1406" s="211"/>
      <c r="U1406" s="211"/>
      <c r="V1406" s="211">
        <f t="shared" si="2398"/>
        <v>1632800</v>
      </c>
      <c r="W1406" s="211">
        <f t="shared" si="2399"/>
        <v>1693052</v>
      </c>
      <c r="X1406" s="211">
        <f t="shared" si="2400"/>
        <v>1755714.08</v>
      </c>
      <c r="Y1406" s="211"/>
      <c r="Z1406" s="211"/>
      <c r="AA1406" s="211"/>
      <c r="AB1406" s="211">
        <f t="shared" si="2420"/>
        <v>1632800</v>
      </c>
      <c r="AC1406" s="211">
        <f t="shared" si="2405"/>
        <v>1693052</v>
      </c>
      <c r="AD1406" s="211">
        <f t="shared" si="2406"/>
        <v>1755714.08</v>
      </c>
    </row>
    <row r="1407" spans="1:30" s="202" customFormat="1" hidden="1">
      <c r="A1407" s="212" t="s">
        <v>78</v>
      </c>
      <c r="B1407" s="200" t="s">
        <v>303</v>
      </c>
      <c r="C1407" s="200" t="s">
        <v>20</v>
      </c>
      <c r="D1407" s="200" t="s">
        <v>16</v>
      </c>
      <c r="E1407" s="200" t="s">
        <v>80</v>
      </c>
      <c r="F1407" s="200" t="s">
        <v>68</v>
      </c>
      <c r="G1407" s="200" t="s">
        <v>140</v>
      </c>
      <c r="H1407" s="200" t="s">
        <v>149</v>
      </c>
      <c r="I1407" s="210" t="s">
        <v>75</v>
      </c>
      <c r="J1407" s="211">
        <f>J1408</f>
        <v>16000</v>
      </c>
      <c r="K1407" s="211">
        <f t="shared" ref="K1407:O1407" si="2448">K1408</f>
        <v>16000</v>
      </c>
      <c r="L1407" s="211">
        <f t="shared" si="2448"/>
        <v>16000</v>
      </c>
      <c r="M1407" s="211">
        <f t="shared" si="2448"/>
        <v>0</v>
      </c>
      <c r="N1407" s="211">
        <f t="shared" si="2448"/>
        <v>0</v>
      </c>
      <c r="O1407" s="211">
        <f t="shared" si="2448"/>
        <v>0</v>
      </c>
      <c r="P1407" s="211">
        <f t="shared" si="2381"/>
        <v>16000</v>
      </c>
      <c r="Q1407" s="211">
        <f t="shared" si="2382"/>
        <v>16000</v>
      </c>
      <c r="R1407" s="211">
        <f t="shared" si="2383"/>
        <v>16000</v>
      </c>
      <c r="S1407" s="211">
        <f t="shared" ref="S1407:U1407" si="2449">S1408</f>
        <v>0</v>
      </c>
      <c r="T1407" s="211">
        <f t="shared" si="2449"/>
        <v>0</v>
      </c>
      <c r="U1407" s="211">
        <f t="shared" si="2449"/>
        <v>0</v>
      </c>
      <c r="V1407" s="211">
        <f t="shared" si="2398"/>
        <v>16000</v>
      </c>
      <c r="W1407" s="211">
        <f t="shared" si="2399"/>
        <v>16000</v>
      </c>
      <c r="X1407" s="211">
        <f t="shared" si="2400"/>
        <v>16000</v>
      </c>
      <c r="Y1407" s="211">
        <f t="shared" ref="Y1407:AA1407" si="2450">Y1408</f>
        <v>0</v>
      </c>
      <c r="Z1407" s="211">
        <f t="shared" si="2450"/>
        <v>0</v>
      </c>
      <c r="AA1407" s="211">
        <f t="shared" si="2450"/>
        <v>0</v>
      </c>
      <c r="AB1407" s="211">
        <f t="shared" si="2420"/>
        <v>16000</v>
      </c>
      <c r="AC1407" s="211">
        <f t="shared" si="2405"/>
        <v>16000</v>
      </c>
      <c r="AD1407" s="211">
        <f t="shared" si="2406"/>
        <v>16000</v>
      </c>
    </row>
    <row r="1408" spans="1:30" s="202" customFormat="1" hidden="1">
      <c r="A1408" s="214" t="s">
        <v>118</v>
      </c>
      <c r="B1408" s="200" t="s">
        <v>303</v>
      </c>
      <c r="C1408" s="200" t="s">
        <v>20</v>
      </c>
      <c r="D1408" s="200" t="s">
        <v>16</v>
      </c>
      <c r="E1408" s="200" t="s">
        <v>80</v>
      </c>
      <c r="F1408" s="200" t="s">
        <v>68</v>
      </c>
      <c r="G1408" s="200" t="s">
        <v>140</v>
      </c>
      <c r="H1408" s="200" t="s">
        <v>149</v>
      </c>
      <c r="I1408" s="210" t="s">
        <v>117</v>
      </c>
      <c r="J1408" s="211">
        <v>16000</v>
      </c>
      <c r="K1408" s="211">
        <v>16000</v>
      </c>
      <c r="L1408" s="211">
        <v>16000</v>
      </c>
      <c r="M1408" s="211"/>
      <c r="N1408" s="211"/>
      <c r="O1408" s="211"/>
      <c r="P1408" s="211">
        <f t="shared" si="2381"/>
        <v>16000</v>
      </c>
      <c r="Q1408" s="211">
        <f t="shared" si="2382"/>
        <v>16000</v>
      </c>
      <c r="R1408" s="211">
        <f t="shared" si="2383"/>
        <v>16000</v>
      </c>
      <c r="S1408" s="211"/>
      <c r="T1408" s="211"/>
      <c r="U1408" s="211"/>
      <c r="V1408" s="211">
        <f t="shared" si="2398"/>
        <v>16000</v>
      </c>
      <c r="W1408" s="211">
        <f t="shared" si="2399"/>
        <v>16000</v>
      </c>
      <c r="X1408" s="211">
        <f t="shared" si="2400"/>
        <v>16000</v>
      </c>
      <c r="Y1408" s="211"/>
      <c r="Z1408" s="211"/>
      <c r="AA1408" s="211"/>
      <c r="AB1408" s="211">
        <f t="shared" si="2420"/>
        <v>16000</v>
      </c>
      <c r="AC1408" s="211">
        <f t="shared" si="2405"/>
        <v>16000</v>
      </c>
      <c r="AD1408" s="211">
        <f t="shared" si="2406"/>
        <v>16000</v>
      </c>
    </row>
    <row r="1409" spans="1:30" s="202" customFormat="1" hidden="1">
      <c r="A1409" s="212" t="s">
        <v>88</v>
      </c>
      <c r="B1409" s="200" t="s">
        <v>303</v>
      </c>
      <c r="C1409" s="200" t="s">
        <v>20</v>
      </c>
      <c r="D1409" s="200" t="s">
        <v>16</v>
      </c>
      <c r="E1409" s="200" t="s">
        <v>80</v>
      </c>
      <c r="F1409" s="200" t="s">
        <v>68</v>
      </c>
      <c r="G1409" s="200" t="s">
        <v>140</v>
      </c>
      <c r="H1409" s="200" t="s">
        <v>161</v>
      </c>
      <c r="I1409" s="210"/>
      <c r="J1409" s="211">
        <f>J1410</f>
        <v>3000</v>
      </c>
      <c r="K1409" s="211">
        <f t="shared" ref="K1409:O1410" si="2451">K1410</f>
        <v>3000</v>
      </c>
      <c r="L1409" s="211">
        <f t="shared" si="2451"/>
        <v>3000</v>
      </c>
      <c r="M1409" s="211">
        <f t="shared" si="2451"/>
        <v>0</v>
      </c>
      <c r="N1409" s="211">
        <f t="shared" si="2451"/>
        <v>0</v>
      </c>
      <c r="O1409" s="211">
        <f t="shared" si="2451"/>
        <v>0</v>
      </c>
      <c r="P1409" s="211">
        <f t="shared" si="2381"/>
        <v>3000</v>
      </c>
      <c r="Q1409" s="211">
        <f t="shared" si="2382"/>
        <v>3000</v>
      </c>
      <c r="R1409" s="211">
        <f t="shared" si="2383"/>
        <v>3000</v>
      </c>
      <c r="S1409" s="211">
        <f t="shared" ref="S1409:U1410" si="2452">S1410</f>
        <v>0</v>
      </c>
      <c r="T1409" s="211">
        <f t="shared" si="2452"/>
        <v>0</v>
      </c>
      <c r="U1409" s="211">
        <f t="shared" si="2452"/>
        <v>0</v>
      </c>
      <c r="V1409" s="211">
        <f t="shared" si="2398"/>
        <v>3000</v>
      </c>
      <c r="W1409" s="211">
        <f t="shared" si="2399"/>
        <v>3000</v>
      </c>
      <c r="X1409" s="211">
        <f t="shared" si="2400"/>
        <v>3000</v>
      </c>
      <c r="Y1409" s="211">
        <f t="shared" ref="Y1409:AA1410" si="2453">Y1410</f>
        <v>0</v>
      </c>
      <c r="Z1409" s="211">
        <f t="shared" si="2453"/>
        <v>0</v>
      </c>
      <c r="AA1409" s="211">
        <f t="shared" si="2453"/>
        <v>0</v>
      </c>
      <c r="AB1409" s="211">
        <f t="shared" si="2420"/>
        <v>3000</v>
      </c>
      <c r="AC1409" s="211">
        <f t="shared" si="2405"/>
        <v>3000</v>
      </c>
      <c r="AD1409" s="211">
        <f t="shared" si="2406"/>
        <v>3000</v>
      </c>
    </row>
    <row r="1410" spans="1:30" s="202" customFormat="1" ht="26.4" hidden="1">
      <c r="A1410" s="213" t="s">
        <v>222</v>
      </c>
      <c r="B1410" s="200" t="s">
        <v>303</v>
      </c>
      <c r="C1410" s="200" t="s">
        <v>20</v>
      </c>
      <c r="D1410" s="200" t="s">
        <v>16</v>
      </c>
      <c r="E1410" s="200" t="s">
        <v>80</v>
      </c>
      <c r="F1410" s="200" t="s">
        <v>68</v>
      </c>
      <c r="G1410" s="200" t="s">
        <v>140</v>
      </c>
      <c r="H1410" s="200" t="s">
        <v>161</v>
      </c>
      <c r="I1410" s="210" t="s">
        <v>92</v>
      </c>
      <c r="J1410" s="211">
        <f>J1411</f>
        <v>3000</v>
      </c>
      <c r="K1410" s="211">
        <f t="shared" si="2451"/>
        <v>3000</v>
      </c>
      <c r="L1410" s="211">
        <f t="shared" si="2451"/>
        <v>3000</v>
      </c>
      <c r="M1410" s="211">
        <f t="shared" si="2451"/>
        <v>0</v>
      </c>
      <c r="N1410" s="211">
        <f t="shared" si="2451"/>
        <v>0</v>
      </c>
      <c r="O1410" s="211">
        <f t="shared" si="2451"/>
        <v>0</v>
      </c>
      <c r="P1410" s="211">
        <f t="shared" si="2381"/>
        <v>3000</v>
      </c>
      <c r="Q1410" s="211">
        <f t="shared" si="2382"/>
        <v>3000</v>
      </c>
      <c r="R1410" s="211">
        <f t="shared" si="2383"/>
        <v>3000</v>
      </c>
      <c r="S1410" s="211">
        <f t="shared" si="2452"/>
        <v>0</v>
      </c>
      <c r="T1410" s="211">
        <f t="shared" si="2452"/>
        <v>0</v>
      </c>
      <c r="U1410" s="211">
        <f t="shared" si="2452"/>
        <v>0</v>
      </c>
      <c r="V1410" s="211">
        <f t="shared" si="2398"/>
        <v>3000</v>
      </c>
      <c r="W1410" s="211">
        <f t="shared" si="2399"/>
        <v>3000</v>
      </c>
      <c r="X1410" s="211">
        <f t="shared" si="2400"/>
        <v>3000</v>
      </c>
      <c r="Y1410" s="211">
        <f t="shared" si="2453"/>
        <v>0</v>
      </c>
      <c r="Z1410" s="211">
        <f t="shared" si="2453"/>
        <v>0</v>
      </c>
      <c r="AA1410" s="211">
        <f t="shared" si="2453"/>
        <v>0</v>
      </c>
      <c r="AB1410" s="211">
        <f t="shared" si="2420"/>
        <v>3000</v>
      </c>
      <c r="AC1410" s="211">
        <f t="shared" si="2405"/>
        <v>3000</v>
      </c>
      <c r="AD1410" s="211">
        <f t="shared" si="2406"/>
        <v>3000</v>
      </c>
    </row>
    <row r="1411" spans="1:30" s="202" customFormat="1" ht="26.4" hidden="1">
      <c r="A1411" s="212" t="s">
        <v>96</v>
      </c>
      <c r="B1411" s="200" t="s">
        <v>303</v>
      </c>
      <c r="C1411" s="200" t="s">
        <v>20</v>
      </c>
      <c r="D1411" s="200" t="s">
        <v>16</v>
      </c>
      <c r="E1411" s="200" t="s">
        <v>80</v>
      </c>
      <c r="F1411" s="200" t="s">
        <v>68</v>
      </c>
      <c r="G1411" s="200" t="s">
        <v>140</v>
      </c>
      <c r="H1411" s="200" t="s">
        <v>161</v>
      </c>
      <c r="I1411" s="210" t="s">
        <v>93</v>
      </c>
      <c r="J1411" s="211">
        <v>3000</v>
      </c>
      <c r="K1411" s="211">
        <v>3000</v>
      </c>
      <c r="L1411" s="211">
        <v>3000</v>
      </c>
      <c r="M1411" s="211"/>
      <c r="N1411" s="211"/>
      <c r="O1411" s="211"/>
      <c r="P1411" s="211">
        <f t="shared" si="2381"/>
        <v>3000</v>
      </c>
      <c r="Q1411" s="211">
        <f t="shared" si="2382"/>
        <v>3000</v>
      </c>
      <c r="R1411" s="211">
        <f t="shared" si="2383"/>
        <v>3000</v>
      </c>
      <c r="S1411" s="211"/>
      <c r="T1411" s="211"/>
      <c r="U1411" s="211"/>
      <c r="V1411" s="211">
        <f t="shared" si="2398"/>
        <v>3000</v>
      </c>
      <c r="W1411" s="211">
        <f t="shared" si="2399"/>
        <v>3000</v>
      </c>
      <c r="X1411" s="211">
        <f t="shared" si="2400"/>
        <v>3000</v>
      </c>
      <c r="Y1411" s="211"/>
      <c r="Z1411" s="211"/>
      <c r="AA1411" s="211"/>
      <c r="AB1411" s="211">
        <f t="shared" si="2420"/>
        <v>3000</v>
      </c>
      <c r="AC1411" s="211">
        <f t="shared" si="2405"/>
        <v>3000</v>
      </c>
      <c r="AD1411" s="211">
        <f t="shared" si="2406"/>
        <v>3000</v>
      </c>
    </row>
    <row r="1412" spans="1:30" s="202" customFormat="1" ht="15.6" hidden="1">
      <c r="A1412" s="221" t="s">
        <v>53</v>
      </c>
      <c r="B1412" s="199" t="s">
        <v>303</v>
      </c>
      <c r="C1412" s="199" t="s">
        <v>17</v>
      </c>
      <c r="D1412" s="200"/>
      <c r="E1412" s="200"/>
      <c r="F1412" s="200"/>
      <c r="G1412" s="200"/>
      <c r="H1412" s="200"/>
      <c r="I1412" s="210"/>
      <c r="J1412" s="201">
        <f>J1413</f>
        <v>85260.78</v>
      </c>
      <c r="K1412" s="201">
        <f t="shared" ref="K1412:O1414" si="2454">K1413</f>
        <v>0</v>
      </c>
      <c r="L1412" s="201">
        <f t="shared" si="2454"/>
        <v>0</v>
      </c>
      <c r="M1412" s="201">
        <f t="shared" si="2454"/>
        <v>1160.2</v>
      </c>
      <c r="N1412" s="201">
        <f t="shared" si="2454"/>
        <v>0</v>
      </c>
      <c r="O1412" s="201">
        <f t="shared" si="2454"/>
        <v>0</v>
      </c>
      <c r="P1412" s="201">
        <f t="shared" si="2381"/>
        <v>86420.98</v>
      </c>
      <c r="Q1412" s="201">
        <f t="shared" si="2382"/>
        <v>0</v>
      </c>
      <c r="R1412" s="201">
        <f t="shared" si="2383"/>
        <v>0</v>
      </c>
      <c r="S1412" s="201">
        <f t="shared" ref="S1412:U1414" si="2455">S1413</f>
        <v>0</v>
      </c>
      <c r="T1412" s="201">
        <f t="shared" si="2455"/>
        <v>0</v>
      </c>
      <c r="U1412" s="201">
        <f t="shared" si="2455"/>
        <v>0</v>
      </c>
      <c r="V1412" s="201">
        <f t="shared" ref="V1412:V1431" si="2456">P1412+S1412</f>
        <v>86420.98</v>
      </c>
      <c r="W1412" s="201">
        <f t="shared" ref="W1412:W1431" si="2457">Q1412+T1412</f>
        <v>0</v>
      </c>
      <c r="X1412" s="201">
        <f t="shared" ref="X1412:X1431" si="2458">R1412+U1412</f>
        <v>0</v>
      </c>
      <c r="Y1412" s="201">
        <f t="shared" ref="Y1412:AA1414" si="2459">Y1413</f>
        <v>0</v>
      </c>
      <c r="Z1412" s="201">
        <f t="shared" si="2459"/>
        <v>0</v>
      </c>
      <c r="AA1412" s="201">
        <f t="shared" si="2459"/>
        <v>0</v>
      </c>
      <c r="AB1412" s="201">
        <f t="shared" si="2420"/>
        <v>86420.98</v>
      </c>
      <c r="AC1412" s="201">
        <f t="shared" si="2405"/>
        <v>0</v>
      </c>
      <c r="AD1412" s="201">
        <f t="shared" si="2406"/>
        <v>0</v>
      </c>
    </row>
    <row r="1413" spans="1:30" s="202" customFormat="1" hidden="1">
      <c r="A1413" s="222" t="s">
        <v>54</v>
      </c>
      <c r="B1413" s="205" t="s">
        <v>303</v>
      </c>
      <c r="C1413" s="205" t="s">
        <v>17</v>
      </c>
      <c r="D1413" s="205" t="s">
        <v>13</v>
      </c>
      <c r="E1413" s="205"/>
      <c r="F1413" s="205"/>
      <c r="G1413" s="205"/>
      <c r="H1413" s="205"/>
      <c r="I1413" s="206"/>
      <c r="J1413" s="207">
        <f>J1414</f>
        <v>85260.78</v>
      </c>
      <c r="K1413" s="207">
        <f t="shared" si="2454"/>
        <v>0</v>
      </c>
      <c r="L1413" s="207">
        <f t="shared" si="2454"/>
        <v>0</v>
      </c>
      <c r="M1413" s="207">
        <f t="shared" si="2454"/>
        <v>1160.2</v>
      </c>
      <c r="N1413" s="207">
        <f t="shared" si="2454"/>
        <v>0</v>
      </c>
      <c r="O1413" s="207">
        <f t="shared" si="2454"/>
        <v>0</v>
      </c>
      <c r="P1413" s="207">
        <f t="shared" si="2381"/>
        <v>86420.98</v>
      </c>
      <c r="Q1413" s="207">
        <f t="shared" si="2382"/>
        <v>0</v>
      </c>
      <c r="R1413" s="207">
        <f t="shared" si="2383"/>
        <v>0</v>
      </c>
      <c r="S1413" s="207">
        <f t="shared" si="2455"/>
        <v>0</v>
      </c>
      <c r="T1413" s="207">
        <f t="shared" si="2455"/>
        <v>0</v>
      </c>
      <c r="U1413" s="207">
        <f t="shared" si="2455"/>
        <v>0</v>
      </c>
      <c r="V1413" s="207">
        <f t="shared" si="2456"/>
        <v>86420.98</v>
      </c>
      <c r="W1413" s="207">
        <f t="shared" si="2457"/>
        <v>0</v>
      </c>
      <c r="X1413" s="207">
        <f t="shared" si="2458"/>
        <v>0</v>
      </c>
      <c r="Y1413" s="207">
        <f t="shared" si="2459"/>
        <v>0</v>
      </c>
      <c r="Z1413" s="207">
        <f t="shared" si="2459"/>
        <v>0</v>
      </c>
      <c r="AA1413" s="207">
        <f t="shared" si="2459"/>
        <v>0</v>
      </c>
      <c r="AB1413" s="207">
        <f t="shared" si="2420"/>
        <v>86420.98</v>
      </c>
      <c r="AC1413" s="207">
        <f t="shared" si="2405"/>
        <v>0</v>
      </c>
      <c r="AD1413" s="207">
        <f t="shared" si="2406"/>
        <v>0</v>
      </c>
    </row>
    <row r="1414" spans="1:30" s="202" customFormat="1" hidden="1">
      <c r="A1414" s="208" t="s">
        <v>81</v>
      </c>
      <c r="B1414" s="219" t="s">
        <v>303</v>
      </c>
      <c r="C1414" s="200" t="s">
        <v>17</v>
      </c>
      <c r="D1414" s="200" t="s">
        <v>13</v>
      </c>
      <c r="E1414" s="200" t="s">
        <v>80</v>
      </c>
      <c r="F1414" s="200" t="s">
        <v>68</v>
      </c>
      <c r="G1414" s="200" t="s">
        <v>140</v>
      </c>
      <c r="H1414" s="200" t="s">
        <v>141</v>
      </c>
      <c r="I1414" s="210"/>
      <c r="J1414" s="217">
        <f>J1415</f>
        <v>85260.78</v>
      </c>
      <c r="K1414" s="217">
        <f t="shared" si="2454"/>
        <v>0</v>
      </c>
      <c r="L1414" s="217">
        <f t="shared" si="2454"/>
        <v>0</v>
      </c>
      <c r="M1414" s="217">
        <f t="shared" si="2454"/>
        <v>1160.2</v>
      </c>
      <c r="N1414" s="217">
        <f t="shared" si="2454"/>
        <v>0</v>
      </c>
      <c r="O1414" s="217">
        <f t="shared" si="2454"/>
        <v>0</v>
      </c>
      <c r="P1414" s="217">
        <f t="shared" si="2381"/>
        <v>86420.98</v>
      </c>
      <c r="Q1414" s="217">
        <f t="shared" si="2382"/>
        <v>0</v>
      </c>
      <c r="R1414" s="217">
        <f t="shared" si="2383"/>
        <v>0</v>
      </c>
      <c r="S1414" s="217">
        <f t="shared" si="2455"/>
        <v>0</v>
      </c>
      <c r="T1414" s="217">
        <f t="shared" si="2455"/>
        <v>0</v>
      </c>
      <c r="U1414" s="217">
        <f t="shared" si="2455"/>
        <v>0</v>
      </c>
      <c r="V1414" s="217">
        <f t="shared" si="2456"/>
        <v>86420.98</v>
      </c>
      <c r="W1414" s="217">
        <f t="shared" si="2457"/>
        <v>0</v>
      </c>
      <c r="X1414" s="217">
        <f t="shared" si="2458"/>
        <v>0</v>
      </c>
      <c r="Y1414" s="217">
        <f t="shared" si="2459"/>
        <v>0</v>
      </c>
      <c r="Z1414" s="217">
        <f t="shared" si="2459"/>
        <v>0</v>
      </c>
      <c r="AA1414" s="217">
        <f t="shared" si="2459"/>
        <v>0</v>
      </c>
      <c r="AB1414" s="217">
        <f t="shared" si="2420"/>
        <v>86420.98</v>
      </c>
      <c r="AC1414" s="217">
        <f t="shared" si="2405"/>
        <v>0</v>
      </c>
      <c r="AD1414" s="217">
        <f t="shared" si="2406"/>
        <v>0</v>
      </c>
    </row>
    <row r="1415" spans="1:30" s="202" customFormat="1" ht="26.4" hidden="1">
      <c r="A1415" s="208" t="s">
        <v>240</v>
      </c>
      <c r="B1415" s="219" t="s">
        <v>303</v>
      </c>
      <c r="C1415" s="200" t="s">
        <v>17</v>
      </c>
      <c r="D1415" s="200" t="s">
        <v>13</v>
      </c>
      <c r="E1415" s="200" t="s">
        <v>80</v>
      </c>
      <c r="F1415" s="200" t="s">
        <v>68</v>
      </c>
      <c r="G1415" s="200" t="s">
        <v>140</v>
      </c>
      <c r="H1415" s="200" t="s">
        <v>335</v>
      </c>
      <c r="I1415" s="210"/>
      <c r="J1415" s="217">
        <f>J1416+J1418</f>
        <v>85260.78</v>
      </c>
      <c r="K1415" s="217">
        <f t="shared" ref="K1415:L1415" si="2460">K1416+K1418</f>
        <v>0</v>
      </c>
      <c r="L1415" s="217">
        <f t="shared" si="2460"/>
        <v>0</v>
      </c>
      <c r="M1415" s="217">
        <f t="shared" ref="M1415:O1415" si="2461">M1416+M1418</f>
        <v>1160.2</v>
      </c>
      <c r="N1415" s="217">
        <f t="shared" si="2461"/>
        <v>0</v>
      </c>
      <c r="O1415" s="217">
        <f t="shared" si="2461"/>
        <v>0</v>
      </c>
      <c r="P1415" s="217">
        <f t="shared" si="2381"/>
        <v>86420.98</v>
      </c>
      <c r="Q1415" s="217">
        <f t="shared" si="2382"/>
        <v>0</v>
      </c>
      <c r="R1415" s="217">
        <f t="shared" si="2383"/>
        <v>0</v>
      </c>
      <c r="S1415" s="217">
        <f t="shared" ref="S1415:U1415" si="2462">S1416+S1418</f>
        <v>0</v>
      </c>
      <c r="T1415" s="217">
        <f t="shared" si="2462"/>
        <v>0</v>
      </c>
      <c r="U1415" s="217">
        <f t="shared" si="2462"/>
        <v>0</v>
      </c>
      <c r="V1415" s="217">
        <f t="shared" si="2456"/>
        <v>86420.98</v>
      </c>
      <c r="W1415" s="217">
        <f t="shared" si="2457"/>
        <v>0</v>
      </c>
      <c r="X1415" s="217">
        <f t="shared" si="2458"/>
        <v>0</v>
      </c>
      <c r="Y1415" s="217">
        <f t="shared" ref="Y1415:AA1415" si="2463">Y1416+Y1418</f>
        <v>0</v>
      </c>
      <c r="Z1415" s="217">
        <f t="shared" si="2463"/>
        <v>0</v>
      </c>
      <c r="AA1415" s="217">
        <f t="shared" si="2463"/>
        <v>0</v>
      </c>
      <c r="AB1415" s="217">
        <f t="shared" si="2420"/>
        <v>86420.98</v>
      </c>
      <c r="AC1415" s="217">
        <f t="shared" si="2405"/>
        <v>0</v>
      </c>
      <c r="AD1415" s="217">
        <f t="shared" si="2406"/>
        <v>0</v>
      </c>
    </row>
    <row r="1416" spans="1:30" s="202" customFormat="1" ht="39.6" hidden="1">
      <c r="A1416" s="212" t="s">
        <v>94</v>
      </c>
      <c r="B1416" s="219" t="s">
        <v>303</v>
      </c>
      <c r="C1416" s="200" t="s">
        <v>17</v>
      </c>
      <c r="D1416" s="200" t="s">
        <v>13</v>
      </c>
      <c r="E1416" s="200" t="s">
        <v>80</v>
      </c>
      <c r="F1416" s="200" t="s">
        <v>68</v>
      </c>
      <c r="G1416" s="200" t="s">
        <v>140</v>
      </c>
      <c r="H1416" s="200" t="s">
        <v>335</v>
      </c>
      <c r="I1416" s="210" t="s">
        <v>90</v>
      </c>
      <c r="J1416" s="217">
        <f>J1417</f>
        <v>33138.5</v>
      </c>
      <c r="K1416" s="217">
        <f t="shared" ref="K1416:O1416" si="2464">K1417</f>
        <v>0</v>
      </c>
      <c r="L1416" s="217">
        <f t="shared" si="2464"/>
        <v>0</v>
      </c>
      <c r="M1416" s="217">
        <f t="shared" si="2464"/>
        <v>0</v>
      </c>
      <c r="N1416" s="217">
        <f t="shared" si="2464"/>
        <v>0</v>
      </c>
      <c r="O1416" s="217">
        <f t="shared" si="2464"/>
        <v>0</v>
      </c>
      <c r="P1416" s="217">
        <f t="shared" si="2381"/>
        <v>33138.5</v>
      </c>
      <c r="Q1416" s="217">
        <f t="shared" si="2382"/>
        <v>0</v>
      </c>
      <c r="R1416" s="217">
        <f t="shared" si="2383"/>
        <v>0</v>
      </c>
      <c r="S1416" s="217">
        <f t="shared" ref="S1416:U1416" si="2465">S1417</f>
        <v>0</v>
      </c>
      <c r="T1416" s="217">
        <f t="shared" si="2465"/>
        <v>0</v>
      </c>
      <c r="U1416" s="217">
        <f t="shared" si="2465"/>
        <v>0</v>
      </c>
      <c r="V1416" s="217">
        <f t="shared" si="2456"/>
        <v>33138.5</v>
      </c>
      <c r="W1416" s="217">
        <f t="shared" si="2457"/>
        <v>0</v>
      </c>
      <c r="X1416" s="217">
        <f t="shared" si="2458"/>
        <v>0</v>
      </c>
      <c r="Y1416" s="217">
        <f t="shared" ref="Y1416:AA1416" si="2466">Y1417</f>
        <v>0</v>
      </c>
      <c r="Z1416" s="217">
        <f t="shared" si="2466"/>
        <v>0</v>
      </c>
      <c r="AA1416" s="217">
        <f t="shared" si="2466"/>
        <v>0</v>
      </c>
      <c r="AB1416" s="217">
        <f t="shared" si="2420"/>
        <v>33138.5</v>
      </c>
      <c r="AC1416" s="217">
        <f t="shared" si="2405"/>
        <v>0</v>
      </c>
      <c r="AD1416" s="217">
        <f t="shared" si="2406"/>
        <v>0</v>
      </c>
    </row>
    <row r="1417" spans="1:30" s="202" customFormat="1" hidden="1">
      <c r="A1417" s="212" t="s">
        <v>101</v>
      </c>
      <c r="B1417" s="219" t="s">
        <v>303</v>
      </c>
      <c r="C1417" s="200" t="s">
        <v>17</v>
      </c>
      <c r="D1417" s="200" t="s">
        <v>13</v>
      </c>
      <c r="E1417" s="200" t="s">
        <v>80</v>
      </c>
      <c r="F1417" s="200" t="s">
        <v>68</v>
      </c>
      <c r="G1417" s="200" t="s">
        <v>140</v>
      </c>
      <c r="H1417" s="200" t="s">
        <v>335</v>
      </c>
      <c r="I1417" s="210" t="s">
        <v>100</v>
      </c>
      <c r="J1417" s="217">
        <v>33138.5</v>
      </c>
      <c r="K1417" s="217"/>
      <c r="L1417" s="217"/>
      <c r="M1417" s="217"/>
      <c r="N1417" s="217"/>
      <c r="O1417" s="217"/>
      <c r="P1417" s="217">
        <f t="shared" si="2381"/>
        <v>33138.5</v>
      </c>
      <c r="Q1417" s="217">
        <f t="shared" si="2382"/>
        <v>0</v>
      </c>
      <c r="R1417" s="217">
        <f t="shared" si="2383"/>
        <v>0</v>
      </c>
      <c r="S1417" s="217"/>
      <c r="T1417" s="217"/>
      <c r="U1417" s="217"/>
      <c r="V1417" s="217">
        <f t="shared" si="2456"/>
        <v>33138.5</v>
      </c>
      <c r="W1417" s="217">
        <f t="shared" si="2457"/>
        <v>0</v>
      </c>
      <c r="X1417" s="217">
        <f t="shared" si="2458"/>
        <v>0</v>
      </c>
      <c r="Y1417" s="217"/>
      <c r="Z1417" s="217"/>
      <c r="AA1417" s="217"/>
      <c r="AB1417" s="217">
        <f t="shared" si="2420"/>
        <v>33138.5</v>
      </c>
      <c r="AC1417" s="217">
        <f t="shared" si="2405"/>
        <v>0</v>
      </c>
      <c r="AD1417" s="217">
        <f t="shared" si="2406"/>
        <v>0</v>
      </c>
    </row>
    <row r="1418" spans="1:30" s="202" customFormat="1" ht="26.4" hidden="1">
      <c r="A1418" s="213" t="s">
        <v>222</v>
      </c>
      <c r="B1418" s="219" t="s">
        <v>303</v>
      </c>
      <c r="C1418" s="200" t="s">
        <v>17</v>
      </c>
      <c r="D1418" s="200" t="s">
        <v>13</v>
      </c>
      <c r="E1418" s="200" t="s">
        <v>80</v>
      </c>
      <c r="F1418" s="200" t="s">
        <v>68</v>
      </c>
      <c r="G1418" s="200" t="s">
        <v>140</v>
      </c>
      <c r="H1418" s="200" t="s">
        <v>335</v>
      </c>
      <c r="I1418" s="210" t="s">
        <v>92</v>
      </c>
      <c r="J1418" s="217">
        <f>J1419</f>
        <v>52122.28</v>
      </c>
      <c r="K1418" s="217">
        <f t="shared" ref="K1418:O1418" si="2467">K1419</f>
        <v>0</v>
      </c>
      <c r="L1418" s="217">
        <f t="shared" si="2467"/>
        <v>0</v>
      </c>
      <c r="M1418" s="217">
        <f t="shared" si="2467"/>
        <v>1160.2</v>
      </c>
      <c r="N1418" s="217">
        <f t="shared" si="2467"/>
        <v>0</v>
      </c>
      <c r="O1418" s="217">
        <f t="shared" si="2467"/>
        <v>0</v>
      </c>
      <c r="P1418" s="217">
        <f t="shared" si="2381"/>
        <v>53282.479999999996</v>
      </c>
      <c r="Q1418" s="217">
        <f t="shared" si="2382"/>
        <v>0</v>
      </c>
      <c r="R1418" s="217">
        <f t="shared" si="2383"/>
        <v>0</v>
      </c>
      <c r="S1418" s="217">
        <f t="shared" ref="S1418:U1418" si="2468">S1419</f>
        <v>0</v>
      </c>
      <c r="T1418" s="217">
        <f t="shared" si="2468"/>
        <v>0</v>
      </c>
      <c r="U1418" s="217">
        <f t="shared" si="2468"/>
        <v>0</v>
      </c>
      <c r="V1418" s="217">
        <f t="shared" si="2456"/>
        <v>53282.479999999996</v>
      </c>
      <c r="W1418" s="217">
        <f t="shared" si="2457"/>
        <v>0</v>
      </c>
      <c r="X1418" s="217">
        <f t="shared" si="2458"/>
        <v>0</v>
      </c>
      <c r="Y1418" s="217">
        <f t="shared" ref="Y1418:AA1418" si="2469">Y1419</f>
        <v>0</v>
      </c>
      <c r="Z1418" s="217">
        <f t="shared" si="2469"/>
        <v>0</v>
      </c>
      <c r="AA1418" s="217">
        <f t="shared" si="2469"/>
        <v>0</v>
      </c>
      <c r="AB1418" s="217">
        <f t="shared" si="2420"/>
        <v>53282.479999999996</v>
      </c>
      <c r="AC1418" s="217">
        <f t="shared" si="2405"/>
        <v>0</v>
      </c>
      <c r="AD1418" s="217">
        <f t="shared" si="2406"/>
        <v>0</v>
      </c>
    </row>
    <row r="1419" spans="1:30" s="202" customFormat="1" ht="26.4" hidden="1">
      <c r="A1419" s="212" t="s">
        <v>96</v>
      </c>
      <c r="B1419" s="219" t="s">
        <v>303</v>
      </c>
      <c r="C1419" s="200" t="s">
        <v>17</v>
      </c>
      <c r="D1419" s="200" t="s">
        <v>13</v>
      </c>
      <c r="E1419" s="200" t="s">
        <v>80</v>
      </c>
      <c r="F1419" s="200" t="s">
        <v>68</v>
      </c>
      <c r="G1419" s="200" t="s">
        <v>140</v>
      </c>
      <c r="H1419" s="200" t="s">
        <v>335</v>
      </c>
      <c r="I1419" s="210" t="s">
        <v>93</v>
      </c>
      <c r="J1419" s="217">
        <v>52122.28</v>
      </c>
      <c r="K1419" s="217"/>
      <c r="L1419" s="217"/>
      <c r="M1419" s="217">
        <v>1160.2</v>
      </c>
      <c r="N1419" s="217"/>
      <c r="O1419" s="217"/>
      <c r="P1419" s="217">
        <f t="shared" si="2381"/>
        <v>53282.479999999996</v>
      </c>
      <c r="Q1419" s="217">
        <f t="shared" si="2382"/>
        <v>0</v>
      </c>
      <c r="R1419" s="217">
        <f t="shared" si="2383"/>
        <v>0</v>
      </c>
      <c r="S1419" s="217"/>
      <c r="T1419" s="217"/>
      <c r="U1419" s="217"/>
      <c r="V1419" s="217">
        <f t="shared" si="2456"/>
        <v>53282.479999999996</v>
      </c>
      <c r="W1419" s="217">
        <f t="shared" si="2457"/>
        <v>0</v>
      </c>
      <c r="X1419" s="217">
        <f t="shared" si="2458"/>
        <v>0</v>
      </c>
      <c r="Y1419" s="217"/>
      <c r="Z1419" s="217"/>
      <c r="AA1419" s="217"/>
      <c r="AB1419" s="217">
        <f t="shared" si="2420"/>
        <v>53282.479999999996</v>
      </c>
      <c r="AC1419" s="217">
        <f t="shared" si="2405"/>
        <v>0</v>
      </c>
      <c r="AD1419" s="217">
        <f t="shared" si="2406"/>
        <v>0</v>
      </c>
    </row>
    <row r="1420" spans="1:30" s="227" customFormat="1" ht="31.2" hidden="1">
      <c r="A1420" s="221" t="s">
        <v>26</v>
      </c>
      <c r="B1420" s="223" t="s">
        <v>303</v>
      </c>
      <c r="C1420" s="223" t="s">
        <v>13</v>
      </c>
      <c r="D1420" s="224"/>
      <c r="E1420" s="224"/>
      <c r="F1420" s="224"/>
      <c r="G1420" s="224"/>
      <c r="H1420" s="224"/>
      <c r="I1420" s="225"/>
      <c r="J1420" s="226">
        <f>J1421</f>
        <v>25000</v>
      </c>
      <c r="K1420" s="226">
        <f t="shared" ref="K1420:O1422" si="2470">K1421</f>
        <v>25000</v>
      </c>
      <c r="L1420" s="226">
        <f t="shared" si="2470"/>
        <v>25000</v>
      </c>
      <c r="M1420" s="226">
        <f t="shared" si="2470"/>
        <v>0</v>
      </c>
      <c r="N1420" s="226">
        <f t="shared" si="2470"/>
        <v>0</v>
      </c>
      <c r="O1420" s="226">
        <f t="shared" si="2470"/>
        <v>0</v>
      </c>
      <c r="P1420" s="226">
        <f t="shared" si="2381"/>
        <v>25000</v>
      </c>
      <c r="Q1420" s="226">
        <f t="shared" si="2382"/>
        <v>25000</v>
      </c>
      <c r="R1420" s="226">
        <f t="shared" si="2383"/>
        <v>25000</v>
      </c>
      <c r="S1420" s="226">
        <f t="shared" ref="S1420:U1424" si="2471">S1421</f>
        <v>0</v>
      </c>
      <c r="T1420" s="226">
        <f t="shared" si="2471"/>
        <v>0</v>
      </c>
      <c r="U1420" s="226">
        <f t="shared" si="2471"/>
        <v>0</v>
      </c>
      <c r="V1420" s="226">
        <f t="shared" si="2456"/>
        <v>25000</v>
      </c>
      <c r="W1420" s="226">
        <f t="shared" si="2457"/>
        <v>25000</v>
      </c>
      <c r="X1420" s="226">
        <f t="shared" si="2458"/>
        <v>25000</v>
      </c>
      <c r="Y1420" s="226">
        <f t="shared" ref="Y1420:AA1424" si="2472">Y1421</f>
        <v>0</v>
      </c>
      <c r="Z1420" s="226">
        <f t="shared" si="2472"/>
        <v>0</v>
      </c>
      <c r="AA1420" s="226">
        <f t="shared" si="2472"/>
        <v>0</v>
      </c>
      <c r="AB1420" s="226">
        <f t="shared" si="2420"/>
        <v>25000</v>
      </c>
      <c r="AC1420" s="226">
        <f t="shared" si="2405"/>
        <v>25000</v>
      </c>
      <c r="AD1420" s="226">
        <f t="shared" si="2406"/>
        <v>25000</v>
      </c>
    </row>
    <row r="1421" spans="1:30" s="202" customFormat="1" ht="26.4" hidden="1">
      <c r="A1421" s="228" t="s">
        <v>204</v>
      </c>
      <c r="B1421" s="229" t="s">
        <v>303</v>
      </c>
      <c r="C1421" s="229" t="s">
        <v>13</v>
      </c>
      <c r="D1421" s="229" t="s">
        <v>30</v>
      </c>
      <c r="E1421" s="229"/>
      <c r="F1421" s="229"/>
      <c r="G1421" s="229"/>
      <c r="H1421" s="229"/>
      <c r="I1421" s="230"/>
      <c r="J1421" s="231">
        <f>J1422</f>
        <v>25000</v>
      </c>
      <c r="K1421" s="231">
        <f t="shared" si="2470"/>
        <v>25000</v>
      </c>
      <c r="L1421" s="231">
        <f t="shared" si="2470"/>
        <v>25000</v>
      </c>
      <c r="M1421" s="231">
        <f t="shared" si="2470"/>
        <v>0</v>
      </c>
      <c r="N1421" s="231">
        <f t="shared" si="2470"/>
        <v>0</v>
      </c>
      <c r="O1421" s="231">
        <f t="shared" si="2470"/>
        <v>0</v>
      </c>
      <c r="P1421" s="231">
        <f t="shared" si="2381"/>
        <v>25000</v>
      </c>
      <c r="Q1421" s="231">
        <f t="shared" si="2382"/>
        <v>25000</v>
      </c>
      <c r="R1421" s="231">
        <f t="shared" si="2383"/>
        <v>25000</v>
      </c>
      <c r="S1421" s="231">
        <f t="shared" si="2471"/>
        <v>0</v>
      </c>
      <c r="T1421" s="231">
        <f t="shared" si="2471"/>
        <v>0</v>
      </c>
      <c r="U1421" s="231">
        <f t="shared" si="2471"/>
        <v>0</v>
      </c>
      <c r="V1421" s="231">
        <f t="shared" si="2456"/>
        <v>25000</v>
      </c>
      <c r="W1421" s="231">
        <f t="shared" si="2457"/>
        <v>25000</v>
      </c>
      <c r="X1421" s="231">
        <f t="shared" si="2458"/>
        <v>25000</v>
      </c>
      <c r="Y1421" s="231">
        <f t="shared" si="2472"/>
        <v>0</v>
      </c>
      <c r="Z1421" s="231">
        <f t="shared" si="2472"/>
        <v>0</v>
      </c>
      <c r="AA1421" s="231">
        <f t="shared" si="2472"/>
        <v>0</v>
      </c>
      <c r="AB1421" s="231">
        <f t="shared" si="2420"/>
        <v>25000</v>
      </c>
      <c r="AC1421" s="231">
        <f t="shared" si="2405"/>
        <v>25000</v>
      </c>
      <c r="AD1421" s="231">
        <f t="shared" si="2406"/>
        <v>25000</v>
      </c>
    </row>
    <row r="1422" spans="1:30" s="202" customFormat="1" ht="52.8" hidden="1">
      <c r="A1422" s="281" t="s">
        <v>355</v>
      </c>
      <c r="B1422" s="233" t="s">
        <v>303</v>
      </c>
      <c r="C1422" s="233" t="s">
        <v>13</v>
      </c>
      <c r="D1422" s="233" t="s">
        <v>30</v>
      </c>
      <c r="E1422" s="233" t="s">
        <v>195</v>
      </c>
      <c r="F1422" s="233" t="s">
        <v>68</v>
      </c>
      <c r="G1422" s="233" t="s">
        <v>140</v>
      </c>
      <c r="H1422" s="233" t="s">
        <v>141</v>
      </c>
      <c r="I1422" s="234"/>
      <c r="J1422" s="235">
        <f>J1423</f>
        <v>25000</v>
      </c>
      <c r="K1422" s="235">
        <f t="shared" si="2470"/>
        <v>25000</v>
      </c>
      <c r="L1422" s="235">
        <f t="shared" si="2470"/>
        <v>25000</v>
      </c>
      <c r="M1422" s="235">
        <f t="shared" si="2470"/>
        <v>0</v>
      </c>
      <c r="N1422" s="235">
        <f t="shared" si="2470"/>
        <v>0</v>
      </c>
      <c r="O1422" s="235">
        <f t="shared" si="2470"/>
        <v>0</v>
      </c>
      <c r="P1422" s="235">
        <f t="shared" si="2381"/>
        <v>25000</v>
      </c>
      <c r="Q1422" s="235">
        <f t="shared" si="2382"/>
        <v>25000</v>
      </c>
      <c r="R1422" s="235">
        <f t="shared" si="2383"/>
        <v>25000</v>
      </c>
      <c r="S1422" s="235">
        <f t="shared" si="2471"/>
        <v>0</v>
      </c>
      <c r="T1422" s="235">
        <f t="shared" si="2471"/>
        <v>0</v>
      </c>
      <c r="U1422" s="235">
        <f t="shared" si="2471"/>
        <v>0</v>
      </c>
      <c r="V1422" s="235">
        <f t="shared" si="2456"/>
        <v>25000</v>
      </c>
      <c r="W1422" s="235">
        <f t="shared" si="2457"/>
        <v>25000</v>
      </c>
      <c r="X1422" s="235">
        <f t="shared" si="2458"/>
        <v>25000</v>
      </c>
      <c r="Y1422" s="235">
        <f t="shared" si="2472"/>
        <v>0</v>
      </c>
      <c r="Z1422" s="235">
        <f t="shared" si="2472"/>
        <v>0</v>
      </c>
      <c r="AA1422" s="235">
        <f t="shared" si="2472"/>
        <v>0</v>
      </c>
      <c r="AB1422" s="235">
        <f t="shared" si="2420"/>
        <v>25000</v>
      </c>
      <c r="AC1422" s="235">
        <f t="shared" si="2405"/>
        <v>25000</v>
      </c>
      <c r="AD1422" s="235">
        <f t="shared" si="2406"/>
        <v>25000</v>
      </c>
    </row>
    <row r="1423" spans="1:30" s="202" customFormat="1" hidden="1">
      <c r="A1423" s="214" t="s">
        <v>257</v>
      </c>
      <c r="B1423" s="233" t="s">
        <v>303</v>
      </c>
      <c r="C1423" s="233" t="s">
        <v>13</v>
      </c>
      <c r="D1423" s="233" t="s">
        <v>30</v>
      </c>
      <c r="E1423" s="233" t="s">
        <v>195</v>
      </c>
      <c r="F1423" s="233" t="s">
        <v>68</v>
      </c>
      <c r="G1423" s="233" t="s">
        <v>140</v>
      </c>
      <c r="H1423" s="233" t="s">
        <v>256</v>
      </c>
      <c r="I1423" s="234"/>
      <c r="J1423" s="235">
        <f>J1424</f>
        <v>25000</v>
      </c>
      <c r="K1423" s="235">
        <f t="shared" ref="K1423:O1424" si="2473">K1424</f>
        <v>25000</v>
      </c>
      <c r="L1423" s="235">
        <f t="shared" si="2473"/>
        <v>25000</v>
      </c>
      <c r="M1423" s="235">
        <f t="shared" si="2473"/>
        <v>0</v>
      </c>
      <c r="N1423" s="235">
        <f t="shared" si="2473"/>
        <v>0</v>
      </c>
      <c r="O1423" s="235">
        <f t="shared" si="2473"/>
        <v>0</v>
      </c>
      <c r="P1423" s="235">
        <f t="shared" si="2381"/>
        <v>25000</v>
      </c>
      <c r="Q1423" s="235">
        <f t="shared" si="2382"/>
        <v>25000</v>
      </c>
      <c r="R1423" s="235">
        <f t="shared" si="2383"/>
        <v>25000</v>
      </c>
      <c r="S1423" s="235">
        <f t="shared" si="2471"/>
        <v>0</v>
      </c>
      <c r="T1423" s="235">
        <f t="shared" si="2471"/>
        <v>0</v>
      </c>
      <c r="U1423" s="235">
        <f t="shared" si="2471"/>
        <v>0</v>
      </c>
      <c r="V1423" s="235">
        <f t="shared" si="2456"/>
        <v>25000</v>
      </c>
      <c r="W1423" s="235">
        <f t="shared" si="2457"/>
        <v>25000</v>
      </c>
      <c r="X1423" s="235">
        <f t="shared" si="2458"/>
        <v>25000</v>
      </c>
      <c r="Y1423" s="235">
        <f t="shared" si="2472"/>
        <v>0</v>
      </c>
      <c r="Z1423" s="235">
        <f t="shared" si="2472"/>
        <v>0</v>
      </c>
      <c r="AA1423" s="235">
        <f t="shared" si="2472"/>
        <v>0</v>
      </c>
      <c r="AB1423" s="235">
        <f t="shared" si="2420"/>
        <v>25000</v>
      </c>
      <c r="AC1423" s="235">
        <f t="shared" si="2405"/>
        <v>25000</v>
      </c>
      <c r="AD1423" s="235">
        <f t="shared" si="2406"/>
        <v>25000</v>
      </c>
    </row>
    <row r="1424" spans="1:30" s="202" customFormat="1" ht="26.4" hidden="1">
      <c r="A1424" s="213" t="s">
        <v>222</v>
      </c>
      <c r="B1424" s="233" t="s">
        <v>303</v>
      </c>
      <c r="C1424" s="233" t="s">
        <v>13</v>
      </c>
      <c r="D1424" s="233" t="s">
        <v>30</v>
      </c>
      <c r="E1424" s="233" t="s">
        <v>195</v>
      </c>
      <c r="F1424" s="233" t="s">
        <v>68</v>
      </c>
      <c r="G1424" s="233" t="s">
        <v>140</v>
      </c>
      <c r="H1424" s="233" t="s">
        <v>256</v>
      </c>
      <c r="I1424" s="234" t="s">
        <v>92</v>
      </c>
      <c r="J1424" s="235">
        <f>J1425</f>
        <v>25000</v>
      </c>
      <c r="K1424" s="235">
        <f t="shared" si="2473"/>
        <v>25000</v>
      </c>
      <c r="L1424" s="235">
        <f t="shared" si="2473"/>
        <v>25000</v>
      </c>
      <c r="M1424" s="235">
        <f t="shared" si="2473"/>
        <v>0</v>
      </c>
      <c r="N1424" s="235">
        <f t="shared" si="2473"/>
        <v>0</v>
      </c>
      <c r="O1424" s="235">
        <f t="shared" si="2473"/>
        <v>0</v>
      </c>
      <c r="P1424" s="235">
        <f t="shared" si="2381"/>
        <v>25000</v>
      </c>
      <c r="Q1424" s="235">
        <f t="shared" si="2382"/>
        <v>25000</v>
      </c>
      <c r="R1424" s="235">
        <f t="shared" si="2383"/>
        <v>25000</v>
      </c>
      <c r="S1424" s="235">
        <f t="shared" si="2471"/>
        <v>0</v>
      </c>
      <c r="T1424" s="235">
        <f t="shared" si="2471"/>
        <v>0</v>
      </c>
      <c r="U1424" s="235">
        <f t="shared" si="2471"/>
        <v>0</v>
      </c>
      <c r="V1424" s="235">
        <f t="shared" si="2456"/>
        <v>25000</v>
      </c>
      <c r="W1424" s="235">
        <f t="shared" si="2457"/>
        <v>25000</v>
      </c>
      <c r="X1424" s="235">
        <f t="shared" si="2458"/>
        <v>25000</v>
      </c>
      <c r="Y1424" s="235">
        <f t="shared" si="2472"/>
        <v>0</v>
      </c>
      <c r="Z1424" s="235">
        <f t="shared" si="2472"/>
        <v>0</v>
      </c>
      <c r="AA1424" s="235">
        <f t="shared" si="2472"/>
        <v>0</v>
      </c>
      <c r="AB1424" s="235">
        <f t="shared" si="2420"/>
        <v>25000</v>
      </c>
      <c r="AC1424" s="235">
        <f t="shared" si="2405"/>
        <v>25000</v>
      </c>
      <c r="AD1424" s="235">
        <f t="shared" si="2406"/>
        <v>25000</v>
      </c>
    </row>
    <row r="1425" spans="1:30" s="202" customFormat="1" ht="26.4" hidden="1">
      <c r="A1425" s="212" t="s">
        <v>96</v>
      </c>
      <c r="B1425" s="233" t="s">
        <v>303</v>
      </c>
      <c r="C1425" s="233" t="s">
        <v>13</v>
      </c>
      <c r="D1425" s="233" t="s">
        <v>30</v>
      </c>
      <c r="E1425" s="233" t="s">
        <v>195</v>
      </c>
      <c r="F1425" s="233" t="s">
        <v>68</v>
      </c>
      <c r="G1425" s="233" t="s">
        <v>140</v>
      </c>
      <c r="H1425" s="233" t="s">
        <v>256</v>
      </c>
      <c r="I1425" s="234" t="s">
        <v>93</v>
      </c>
      <c r="J1425" s="235">
        <v>25000</v>
      </c>
      <c r="K1425" s="235">
        <v>25000</v>
      </c>
      <c r="L1425" s="235">
        <v>25000</v>
      </c>
      <c r="M1425" s="235"/>
      <c r="N1425" s="235"/>
      <c r="O1425" s="235"/>
      <c r="P1425" s="235">
        <f t="shared" si="2381"/>
        <v>25000</v>
      </c>
      <c r="Q1425" s="235">
        <f t="shared" si="2382"/>
        <v>25000</v>
      </c>
      <c r="R1425" s="235">
        <f t="shared" si="2383"/>
        <v>25000</v>
      </c>
      <c r="S1425" s="235"/>
      <c r="T1425" s="235"/>
      <c r="U1425" s="235"/>
      <c r="V1425" s="235">
        <f t="shared" si="2456"/>
        <v>25000</v>
      </c>
      <c r="W1425" s="235">
        <f t="shared" si="2457"/>
        <v>25000</v>
      </c>
      <c r="X1425" s="235">
        <f t="shared" si="2458"/>
        <v>25000</v>
      </c>
      <c r="Y1425" s="235"/>
      <c r="Z1425" s="235"/>
      <c r="AA1425" s="235"/>
      <c r="AB1425" s="235">
        <f t="shared" si="2420"/>
        <v>25000</v>
      </c>
      <c r="AC1425" s="235">
        <f t="shared" si="2405"/>
        <v>25000</v>
      </c>
      <c r="AD1425" s="235">
        <f t="shared" si="2406"/>
        <v>25000</v>
      </c>
    </row>
    <row r="1426" spans="1:30" s="202" customFormat="1" ht="15.6" hidden="1">
      <c r="A1426" s="198" t="s">
        <v>15</v>
      </c>
      <c r="B1426" s="237" t="s">
        <v>303</v>
      </c>
      <c r="C1426" s="237" t="s">
        <v>16</v>
      </c>
      <c r="D1426" s="219"/>
      <c r="E1426" s="219"/>
      <c r="F1426" s="219"/>
      <c r="G1426" s="219"/>
      <c r="H1426" s="219"/>
      <c r="I1426" s="220"/>
      <c r="J1426" s="201">
        <f>+J1427</f>
        <v>0</v>
      </c>
      <c r="K1426" s="201">
        <f t="shared" ref="K1426:O1426" si="2474">+K1427</f>
        <v>0</v>
      </c>
      <c r="L1426" s="201">
        <f t="shared" si="2474"/>
        <v>0</v>
      </c>
      <c r="M1426" s="201">
        <f t="shared" si="2474"/>
        <v>0</v>
      </c>
      <c r="N1426" s="201">
        <f t="shared" si="2474"/>
        <v>0</v>
      </c>
      <c r="O1426" s="201">
        <f t="shared" si="2474"/>
        <v>0</v>
      </c>
      <c r="P1426" s="201">
        <f t="shared" si="2381"/>
        <v>0</v>
      </c>
      <c r="Q1426" s="201">
        <f t="shared" si="2382"/>
        <v>0</v>
      </c>
      <c r="R1426" s="201">
        <f t="shared" si="2383"/>
        <v>0</v>
      </c>
      <c r="S1426" s="201">
        <f t="shared" ref="S1426:U1426" si="2475">+S1427</f>
        <v>867800</v>
      </c>
      <c r="T1426" s="201">
        <f t="shared" si="2475"/>
        <v>0</v>
      </c>
      <c r="U1426" s="201">
        <f t="shared" si="2475"/>
        <v>0</v>
      </c>
      <c r="V1426" s="201">
        <f t="shared" si="2456"/>
        <v>867800</v>
      </c>
      <c r="W1426" s="201">
        <f t="shared" si="2457"/>
        <v>0</v>
      </c>
      <c r="X1426" s="201">
        <f t="shared" si="2458"/>
        <v>0</v>
      </c>
      <c r="Y1426" s="201">
        <f t="shared" ref="Y1426:AA1426" si="2476">+Y1427</f>
        <v>200000</v>
      </c>
      <c r="Z1426" s="201">
        <f t="shared" si="2476"/>
        <v>0</v>
      </c>
      <c r="AA1426" s="201">
        <f t="shared" si="2476"/>
        <v>0</v>
      </c>
      <c r="AB1426" s="201">
        <f t="shared" si="2420"/>
        <v>1067800</v>
      </c>
      <c r="AC1426" s="201">
        <f t="shared" si="2405"/>
        <v>0</v>
      </c>
      <c r="AD1426" s="201">
        <f t="shared" si="2406"/>
        <v>0</v>
      </c>
    </row>
    <row r="1427" spans="1:30" s="202" customFormat="1" hidden="1">
      <c r="A1427" s="203" t="s">
        <v>59</v>
      </c>
      <c r="B1427" s="204" t="s">
        <v>303</v>
      </c>
      <c r="C1427" s="204" t="s">
        <v>16</v>
      </c>
      <c r="D1427" s="204" t="s">
        <v>14</v>
      </c>
      <c r="E1427" s="204"/>
      <c r="F1427" s="204"/>
      <c r="G1427" s="204"/>
      <c r="H1427" s="200"/>
      <c r="I1427" s="210"/>
      <c r="J1427" s="207">
        <f>J1428</f>
        <v>0</v>
      </c>
      <c r="K1427" s="207">
        <f t="shared" ref="K1427:O1430" si="2477">K1428</f>
        <v>0</v>
      </c>
      <c r="L1427" s="207">
        <f t="shared" si="2477"/>
        <v>0</v>
      </c>
      <c r="M1427" s="207">
        <f t="shared" si="2477"/>
        <v>0</v>
      </c>
      <c r="N1427" s="207">
        <f t="shared" si="2477"/>
        <v>0</v>
      </c>
      <c r="O1427" s="207">
        <f t="shared" si="2477"/>
        <v>0</v>
      </c>
      <c r="P1427" s="207">
        <f t="shared" si="2381"/>
        <v>0</v>
      </c>
      <c r="Q1427" s="207">
        <f t="shared" si="2382"/>
        <v>0</v>
      </c>
      <c r="R1427" s="207">
        <f t="shared" si="2383"/>
        <v>0</v>
      </c>
      <c r="S1427" s="207">
        <f t="shared" ref="S1427:U1430" si="2478">S1428</f>
        <v>867800</v>
      </c>
      <c r="T1427" s="207">
        <f t="shared" si="2478"/>
        <v>0</v>
      </c>
      <c r="U1427" s="207">
        <f t="shared" si="2478"/>
        <v>0</v>
      </c>
      <c r="V1427" s="207">
        <f t="shared" si="2456"/>
        <v>867800</v>
      </c>
      <c r="W1427" s="207">
        <f t="shared" si="2457"/>
        <v>0</v>
      </c>
      <c r="X1427" s="207">
        <f t="shared" si="2458"/>
        <v>0</v>
      </c>
      <c r="Y1427" s="207">
        <f t="shared" ref="Y1427:AA1430" si="2479">Y1428</f>
        <v>200000</v>
      </c>
      <c r="Z1427" s="207">
        <f t="shared" si="2479"/>
        <v>0</v>
      </c>
      <c r="AA1427" s="207">
        <f t="shared" si="2479"/>
        <v>0</v>
      </c>
      <c r="AB1427" s="207">
        <f t="shared" si="2420"/>
        <v>1067800</v>
      </c>
      <c r="AC1427" s="207">
        <f t="shared" si="2405"/>
        <v>0</v>
      </c>
      <c r="AD1427" s="207">
        <f t="shared" si="2406"/>
        <v>0</v>
      </c>
    </row>
    <row r="1428" spans="1:30" s="202" customFormat="1" hidden="1">
      <c r="A1428" s="208" t="s">
        <v>82</v>
      </c>
      <c r="B1428" s="200" t="s">
        <v>303</v>
      </c>
      <c r="C1428" s="200" t="s">
        <v>16</v>
      </c>
      <c r="D1428" s="200" t="s">
        <v>14</v>
      </c>
      <c r="E1428" s="200" t="s">
        <v>80</v>
      </c>
      <c r="F1428" s="200" t="s">
        <v>68</v>
      </c>
      <c r="G1428" s="200" t="s">
        <v>140</v>
      </c>
      <c r="H1428" s="200" t="s">
        <v>141</v>
      </c>
      <c r="I1428" s="210"/>
      <c r="J1428" s="211">
        <f>J1429</f>
        <v>0</v>
      </c>
      <c r="K1428" s="211">
        <f t="shared" si="2477"/>
        <v>0</v>
      </c>
      <c r="L1428" s="211">
        <f t="shared" si="2477"/>
        <v>0</v>
      </c>
      <c r="M1428" s="211">
        <f t="shared" si="2477"/>
        <v>0</v>
      </c>
      <c r="N1428" s="211">
        <f t="shared" si="2477"/>
        <v>0</v>
      </c>
      <c r="O1428" s="211">
        <f t="shared" si="2477"/>
        <v>0</v>
      </c>
      <c r="P1428" s="211">
        <f t="shared" si="2381"/>
        <v>0</v>
      </c>
      <c r="Q1428" s="211">
        <f t="shared" si="2382"/>
        <v>0</v>
      </c>
      <c r="R1428" s="211">
        <f t="shared" si="2383"/>
        <v>0</v>
      </c>
      <c r="S1428" s="211">
        <f t="shared" si="2478"/>
        <v>867800</v>
      </c>
      <c r="T1428" s="211">
        <f t="shared" si="2478"/>
        <v>0</v>
      </c>
      <c r="U1428" s="211">
        <f t="shared" si="2478"/>
        <v>0</v>
      </c>
      <c r="V1428" s="211">
        <f t="shared" si="2456"/>
        <v>867800</v>
      </c>
      <c r="W1428" s="211">
        <f t="shared" si="2457"/>
        <v>0</v>
      </c>
      <c r="X1428" s="211">
        <f t="shared" si="2458"/>
        <v>0</v>
      </c>
      <c r="Y1428" s="211">
        <f>Y1429+Y1432</f>
        <v>200000</v>
      </c>
      <c r="Z1428" s="211">
        <f t="shared" ref="Z1428:AA1428" si="2480">Z1429+Z1432</f>
        <v>0</v>
      </c>
      <c r="AA1428" s="211">
        <f t="shared" si="2480"/>
        <v>0</v>
      </c>
      <c r="AB1428" s="211">
        <f t="shared" si="2420"/>
        <v>1067800</v>
      </c>
      <c r="AC1428" s="211">
        <f t="shared" si="2405"/>
        <v>0</v>
      </c>
      <c r="AD1428" s="211">
        <f t="shared" si="2406"/>
        <v>0</v>
      </c>
    </row>
    <row r="1429" spans="1:30" s="202" customFormat="1" ht="39.6" hidden="1">
      <c r="A1429" s="208" t="s">
        <v>270</v>
      </c>
      <c r="B1429" s="200" t="s">
        <v>303</v>
      </c>
      <c r="C1429" s="200" t="s">
        <v>16</v>
      </c>
      <c r="D1429" s="200" t="s">
        <v>14</v>
      </c>
      <c r="E1429" s="200" t="s">
        <v>80</v>
      </c>
      <c r="F1429" s="200" t="s">
        <v>68</v>
      </c>
      <c r="G1429" s="200" t="s">
        <v>140</v>
      </c>
      <c r="H1429" s="200" t="s">
        <v>414</v>
      </c>
      <c r="I1429" s="210"/>
      <c r="J1429" s="211">
        <f>J1430</f>
        <v>0</v>
      </c>
      <c r="K1429" s="211">
        <f t="shared" si="2477"/>
        <v>0</v>
      </c>
      <c r="L1429" s="211">
        <f t="shared" si="2477"/>
        <v>0</v>
      </c>
      <c r="M1429" s="211">
        <f t="shared" si="2477"/>
        <v>0</v>
      </c>
      <c r="N1429" s="211">
        <f t="shared" si="2477"/>
        <v>0</v>
      </c>
      <c r="O1429" s="211">
        <f t="shared" si="2477"/>
        <v>0</v>
      </c>
      <c r="P1429" s="211">
        <f t="shared" si="2381"/>
        <v>0</v>
      </c>
      <c r="Q1429" s="211">
        <f t="shared" si="2382"/>
        <v>0</v>
      </c>
      <c r="R1429" s="211">
        <f t="shared" si="2383"/>
        <v>0</v>
      </c>
      <c r="S1429" s="211">
        <f t="shared" si="2478"/>
        <v>867800</v>
      </c>
      <c r="T1429" s="211">
        <f t="shared" si="2478"/>
        <v>0</v>
      </c>
      <c r="U1429" s="211">
        <f t="shared" si="2478"/>
        <v>0</v>
      </c>
      <c r="V1429" s="211">
        <f t="shared" si="2456"/>
        <v>867800</v>
      </c>
      <c r="W1429" s="211">
        <f t="shared" si="2457"/>
        <v>0</v>
      </c>
      <c r="X1429" s="211">
        <f t="shared" si="2458"/>
        <v>0</v>
      </c>
      <c r="Y1429" s="211">
        <f t="shared" si="2479"/>
        <v>0</v>
      </c>
      <c r="Z1429" s="211">
        <f t="shared" si="2479"/>
        <v>0</v>
      </c>
      <c r="AA1429" s="211">
        <f t="shared" si="2479"/>
        <v>0</v>
      </c>
      <c r="AB1429" s="211">
        <f t="shared" si="2420"/>
        <v>867800</v>
      </c>
      <c r="AC1429" s="211">
        <f t="shared" si="2405"/>
        <v>0</v>
      </c>
      <c r="AD1429" s="211">
        <f t="shared" si="2406"/>
        <v>0</v>
      </c>
    </row>
    <row r="1430" spans="1:30" s="202" customFormat="1" ht="26.4" hidden="1">
      <c r="A1430" s="213" t="s">
        <v>222</v>
      </c>
      <c r="B1430" s="200" t="s">
        <v>303</v>
      </c>
      <c r="C1430" s="200" t="s">
        <v>16</v>
      </c>
      <c r="D1430" s="200" t="s">
        <v>14</v>
      </c>
      <c r="E1430" s="200" t="s">
        <v>80</v>
      </c>
      <c r="F1430" s="200" t="s">
        <v>68</v>
      </c>
      <c r="G1430" s="200" t="s">
        <v>140</v>
      </c>
      <c r="H1430" s="200" t="s">
        <v>414</v>
      </c>
      <c r="I1430" s="210" t="s">
        <v>92</v>
      </c>
      <c r="J1430" s="211">
        <f>J1431</f>
        <v>0</v>
      </c>
      <c r="K1430" s="211">
        <f t="shared" si="2477"/>
        <v>0</v>
      </c>
      <c r="L1430" s="211">
        <f t="shared" si="2477"/>
        <v>0</v>
      </c>
      <c r="M1430" s="211">
        <f t="shared" si="2477"/>
        <v>0</v>
      </c>
      <c r="N1430" s="211">
        <f t="shared" si="2477"/>
        <v>0</v>
      </c>
      <c r="O1430" s="211">
        <f t="shared" si="2477"/>
        <v>0</v>
      </c>
      <c r="P1430" s="211">
        <f t="shared" si="2381"/>
        <v>0</v>
      </c>
      <c r="Q1430" s="211">
        <f t="shared" si="2382"/>
        <v>0</v>
      </c>
      <c r="R1430" s="211">
        <f t="shared" si="2383"/>
        <v>0</v>
      </c>
      <c r="S1430" s="211">
        <f t="shared" si="2478"/>
        <v>867800</v>
      </c>
      <c r="T1430" s="211">
        <f t="shared" si="2478"/>
        <v>0</v>
      </c>
      <c r="U1430" s="211">
        <f t="shared" si="2478"/>
        <v>0</v>
      </c>
      <c r="V1430" s="211">
        <f t="shared" si="2456"/>
        <v>867800</v>
      </c>
      <c r="W1430" s="211">
        <f t="shared" si="2457"/>
        <v>0</v>
      </c>
      <c r="X1430" s="211">
        <f t="shared" si="2458"/>
        <v>0</v>
      </c>
      <c r="Y1430" s="211">
        <f t="shared" si="2479"/>
        <v>0</v>
      </c>
      <c r="Z1430" s="211">
        <f t="shared" si="2479"/>
        <v>0</v>
      </c>
      <c r="AA1430" s="211">
        <f t="shared" si="2479"/>
        <v>0</v>
      </c>
      <c r="AB1430" s="211">
        <f t="shared" si="2420"/>
        <v>867800</v>
      </c>
      <c r="AC1430" s="211">
        <f t="shared" si="2405"/>
        <v>0</v>
      </c>
      <c r="AD1430" s="211">
        <f t="shared" si="2406"/>
        <v>0</v>
      </c>
    </row>
    <row r="1431" spans="1:30" s="202" customFormat="1" ht="26.4" hidden="1">
      <c r="A1431" s="212" t="s">
        <v>96</v>
      </c>
      <c r="B1431" s="200" t="s">
        <v>303</v>
      </c>
      <c r="C1431" s="200" t="s">
        <v>16</v>
      </c>
      <c r="D1431" s="200" t="s">
        <v>14</v>
      </c>
      <c r="E1431" s="200" t="s">
        <v>80</v>
      </c>
      <c r="F1431" s="200" t="s">
        <v>68</v>
      </c>
      <c r="G1431" s="200" t="s">
        <v>140</v>
      </c>
      <c r="H1431" s="200" t="s">
        <v>414</v>
      </c>
      <c r="I1431" s="210" t="s">
        <v>93</v>
      </c>
      <c r="J1431" s="211"/>
      <c r="K1431" s="211"/>
      <c r="L1431" s="211"/>
      <c r="M1431" s="211"/>
      <c r="N1431" s="211"/>
      <c r="O1431" s="211"/>
      <c r="P1431" s="211">
        <f t="shared" si="2381"/>
        <v>0</v>
      </c>
      <c r="Q1431" s="211">
        <f t="shared" si="2382"/>
        <v>0</v>
      </c>
      <c r="R1431" s="211">
        <f t="shared" si="2383"/>
        <v>0</v>
      </c>
      <c r="S1431" s="211">
        <v>867800</v>
      </c>
      <c r="T1431" s="211"/>
      <c r="U1431" s="211"/>
      <c r="V1431" s="211">
        <f t="shared" si="2456"/>
        <v>867800</v>
      </c>
      <c r="W1431" s="211">
        <f t="shared" si="2457"/>
        <v>0</v>
      </c>
      <c r="X1431" s="211">
        <f t="shared" si="2458"/>
        <v>0</v>
      </c>
      <c r="Y1431" s="211"/>
      <c r="Z1431" s="211"/>
      <c r="AA1431" s="211"/>
      <c r="AB1431" s="211">
        <f t="shared" si="2420"/>
        <v>867800</v>
      </c>
      <c r="AC1431" s="211">
        <f t="shared" si="2405"/>
        <v>0</v>
      </c>
      <c r="AD1431" s="211">
        <f t="shared" si="2406"/>
        <v>0</v>
      </c>
    </row>
    <row r="1432" spans="1:30" s="202" customFormat="1" hidden="1">
      <c r="A1432" s="264" t="s">
        <v>255</v>
      </c>
      <c r="B1432" s="200" t="s">
        <v>303</v>
      </c>
      <c r="C1432" s="200" t="s">
        <v>16</v>
      </c>
      <c r="D1432" s="200" t="s">
        <v>14</v>
      </c>
      <c r="E1432" s="200" t="s">
        <v>80</v>
      </c>
      <c r="F1432" s="200" t="s">
        <v>68</v>
      </c>
      <c r="G1432" s="200" t="s">
        <v>140</v>
      </c>
      <c r="H1432" s="200" t="s">
        <v>169</v>
      </c>
      <c r="I1432" s="210"/>
      <c r="J1432" s="211"/>
      <c r="K1432" s="211"/>
      <c r="L1432" s="211"/>
      <c r="M1432" s="211"/>
      <c r="N1432" s="211"/>
      <c r="O1432" s="211"/>
      <c r="P1432" s="211"/>
      <c r="Q1432" s="211"/>
      <c r="R1432" s="211"/>
      <c r="S1432" s="211"/>
      <c r="T1432" s="211"/>
      <c r="U1432" s="211"/>
      <c r="V1432" s="211"/>
      <c r="W1432" s="211"/>
      <c r="X1432" s="211"/>
      <c r="Y1432" s="211">
        <f>Y1433</f>
        <v>200000</v>
      </c>
      <c r="Z1432" s="211">
        <f t="shared" ref="Z1432:AA1433" si="2481">Z1433</f>
        <v>0</v>
      </c>
      <c r="AA1432" s="211">
        <f t="shared" si="2481"/>
        <v>0</v>
      </c>
      <c r="AB1432" s="211">
        <f t="shared" ref="AB1432:AB1434" si="2482">V1432+Y1432</f>
        <v>200000</v>
      </c>
      <c r="AC1432" s="211">
        <f t="shared" ref="AC1432:AC1434" si="2483">W1432+Z1432</f>
        <v>0</v>
      </c>
      <c r="AD1432" s="211">
        <f t="shared" ref="AD1432:AD1434" si="2484">X1432+AA1432</f>
        <v>0</v>
      </c>
    </row>
    <row r="1433" spans="1:30" s="202" customFormat="1" ht="26.4" hidden="1">
      <c r="A1433" s="213" t="s">
        <v>222</v>
      </c>
      <c r="B1433" s="200" t="s">
        <v>303</v>
      </c>
      <c r="C1433" s="200" t="s">
        <v>16</v>
      </c>
      <c r="D1433" s="200" t="s">
        <v>14</v>
      </c>
      <c r="E1433" s="200" t="s">
        <v>80</v>
      </c>
      <c r="F1433" s="200" t="s">
        <v>68</v>
      </c>
      <c r="G1433" s="200" t="s">
        <v>140</v>
      </c>
      <c r="H1433" s="200" t="s">
        <v>169</v>
      </c>
      <c r="I1433" s="210" t="s">
        <v>92</v>
      </c>
      <c r="J1433" s="211"/>
      <c r="K1433" s="211"/>
      <c r="L1433" s="211"/>
      <c r="M1433" s="211"/>
      <c r="N1433" s="211"/>
      <c r="O1433" s="211"/>
      <c r="P1433" s="211"/>
      <c r="Q1433" s="211"/>
      <c r="R1433" s="211"/>
      <c r="S1433" s="211"/>
      <c r="T1433" s="211"/>
      <c r="U1433" s="211"/>
      <c r="V1433" s="211"/>
      <c r="W1433" s="211"/>
      <c r="X1433" s="211"/>
      <c r="Y1433" s="211">
        <f>Y1434</f>
        <v>200000</v>
      </c>
      <c r="Z1433" s="211">
        <f t="shared" si="2481"/>
        <v>0</v>
      </c>
      <c r="AA1433" s="211">
        <f t="shared" si="2481"/>
        <v>0</v>
      </c>
      <c r="AB1433" s="211">
        <f t="shared" si="2482"/>
        <v>200000</v>
      </c>
      <c r="AC1433" s="211">
        <f t="shared" si="2483"/>
        <v>0</v>
      </c>
      <c r="AD1433" s="211">
        <f t="shared" si="2484"/>
        <v>0</v>
      </c>
    </row>
    <row r="1434" spans="1:30" s="202" customFormat="1" ht="26.4" hidden="1">
      <c r="A1434" s="212" t="s">
        <v>96</v>
      </c>
      <c r="B1434" s="200" t="s">
        <v>303</v>
      </c>
      <c r="C1434" s="200" t="s">
        <v>16</v>
      </c>
      <c r="D1434" s="200" t="s">
        <v>14</v>
      </c>
      <c r="E1434" s="200" t="s">
        <v>80</v>
      </c>
      <c r="F1434" s="200" t="s">
        <v>68</v>
      </c>
      <c r="G1434" s="200" t="s">
        <v>140</v>
      </c>
      <c r="H1434" s="200" t="s">
        <v>169</v>
      </c>
      <c r="I1434" s="210" t="s">
        <v>93</v>
      </c>
      <c r="J1434" s="211"/>
      <c r="K1434" s="211"/>
      <c r="L1434" s="211"/>
      <c r="M1434" s="211"/>
      <c r="N1434" s="211"/>
      <c r="O1434" s="211"/>
      <c r="P1434" s="211"/>
      <c r="Q1434" s="211"/>
      <c r="R1434" s="211"/>
      <c r="S1434" s="211"/>
      <c r="T1434" s="211"/>
      <c r="U1434" s="211"/>
      <c r="V1434" s="211"/>
      <c r="W1434" s="211"/>
      <c r="X1434" s="211"/>
      <c r="Y1434" s="211">
        <v>200000</v>
      </c>
      <c r="Z1434" s="211"/>
      <c r="AA1434" s="211"/>
      <c r="AB1434" s="211">
        <f t="shared" si="2482"/>
        <v>200000</v>
      </c>
      <c r="AC1434" s="211">
        <f t="shared" si="2483"/>
        <v>0</v>
      </c>
      <c r="AD1434" s="211">
        <f t="shared" si="2484"/>
        <v>0</v>
      </c>
    </row>
    <row r="1435" spans="1:30" s="202" customFormat="1" ht="15.6" hidden="1">
      <c r="A1435" s="242" t="s">
        <v>45</v>
      </c>
      <c r="B1435" s="243" t="s">
        <v>303</v>
      </c>
      <c r="C1435" s="243" t="s">
        <v>18</v>
      </c>
      <c r="D1435" s="243"/>
      <c r="E1435" s="243"/>
      <c r="F1435" s="243"/>
      <c r="G1435" s="243"/>
      <c r="H1435" s="243"/>
      <c r="I1435" s="244"/>
      <c r="J1435" s="201">
        <f>+J1436</f>
        <v>200650</v>
      </c>
      <c r="K1435" s="201">
        <f t="shared" ref="K1435:O1436" si="2485">+K1436</f>
        <v>205830</v>
      </c>
      <c r="L1435" s="201">
        <f t="shared" si="2485"/>
        <v>211217.2</v>
      </c>
      <c r="M1435" s="201">
        <f t="shared" si="2485"/>
        <v>0</v>
      </c>
      <c r="N1435" s="201">
        <f t="shared" si="2485"/>
        <v>0</v>
      </c>
      <c r="O1435" s="201">
        <f t="shared" si="2485"/>
        <v>0</v>
      </c>
      <c r="P1435" s="201">
        <f t="shared" si="2381"/>
        <v>200650</v>
      </c>
      <c r="Q1435" s="201">
        <f t="shared" si="2382"/>
        <v>205830</v>
      </c>
      <c r="R1435" s="201">
        <f t="shared" si="2383"/>
        <v>211217.2</v>
      </c>
      <c r="S1435" s="201">
        <f t="shared" ref="S1435:U1436" si="2486">+S1436</f>
        <v>0</v>
      </c>
      <c r="T1435" s="201">
        <f t="shared" si="2486"/>
        <v>0</v>
      </c>
      <c r="U1435" s="201">
        <f t="shared" si="2486"/>
        <v>0</v>
      </c>
      <c r="V1435" s="201">
        <f t="shared" ref="V1435:V1457" si="2487">P1435+S1435</f>
        <v>200650</v>
      </c>
      <c r="W1435" s="201">
        <f t="shared" ref="W1435:W1457" si="2488">Q1435+T1435</f>
        <v>205830</v>
      </c>
      <c r="X1435" s="201">
        <f t="shared" ref="X1435:X1457" si="2489">R1435+U1435</f>
        <v>211217.2</v>
      </c>
      <c r="Y1435" s="201">
        <f t="shared" ref="Y1435:AA1436" si="2490">+Y1436</f>
        <v>0</v>
      </c>
      <c r="Z1435" s="201">
        <f t="shared" si="2490"/>
        <v>0</v>
      </c>
      <c r="AA1435" s="201">
        <f t="shared" si="2490"/>
        <v>0</v>
      </c>
      <c r="AB1435" s="201">
        <f t="shared" si="2420"/>
        <v>200650</v>
      </c>
      <c r="AC1435" s="201">
        <f t="shared" si="2405"/>
        <v>205830</v>
      </c>
      <c r="AD1435" s="201">
        <f t="shared" si="2406"/>
        <v>211217.2</v>
      </c>
    </row>
    <row r="1436" spans="1:30" s="227" customFormat="1" hidden="1">
      <c r="A1436" s="247" t="s">
        <v>66</v>
      </c>
      <c r="B1436" s="204" t="s">
        <v>303</v>
      </c>
      <c r="C1436" s="204" t="s">
        <v>18</v>
      </c>
      <c r="D1436" s="204" t="s">
        <v>13</v>
      </c>
      <c r="E1436" s="204"/>
      <c r="F1436" s="204"/>
      <c r="G1436" s="204"/>
      <c r="H1436" s="204"/>
      <c r="I1436" s="215"/>
      <c r="J1436" s="207">
        <f>+J1437</f>
        <v>200650</v>
      </c>
      <c r="K1436" s="207">
        <f t="shared" si="2485"/>
        <v>205830</v>
      </c>
      <c r="L1436" s="207">
        <f t="shared" si="2485"/>
        <v>211217.2</v>
      </c>
      <c r="M1436" s="207">
        <f t="shared" si="2485"/>
        <v>0</v>
      </c>
      <c r="N1436" s="207">
        <f t="shared" si="2485"/>
        <v>0</v>
      </c>
      <c r="O1436" s="207">
        <f t="shared" si="2485"/>
        <v>0</v>
      </c>
      <c r="P1436" s="207">
        <f t="shared" si="2381"/>
        <v>200650</v>
      </c>
      <c r="Q1436" s="207">
        <f t="shared" si="2382"/>
        <v>205830</v>
      </c>
      <c r="R1436" s="207">
        <f t="shared" si="2383"/>
        <v>211217.2</v>
      </c>
      <c r="S1436" s="207">
        <f t="shared" si="2486"/>
        <v>0</v>
      </c>
      <c r="T1436" s="207">
        <f t="shared" si="2486"/>
        <v>0</v>
      </c>
      <c r="U1436" s="207">
        <f t="shared" si="2486"/>
        <v>0</v>
      </c>
      <c r="V1436" s="207">
        <f t="shared" si="2487"/>
        <v>200650</v>
      </c>
      <c r="W1436" s="207">
        <f t="shared" si="2488"/>
        <v>205830</v>
      </c>
      <c r="X1436" s="207">
        <f t="shared" si="2489"/>
        <v>211217.2</v>
      </c>
      <c r="Y1436" s="207">
        <f t="shared" si="2490"/>
        <v>0</v>
      </c>
      <c r="Z1436" s="207">
        <f t="shared" si="2490"/>
        <v>0</v>
      </c>
      <c r="AA1436" s="207">
        <f t="shared" si="2490"/>
        <v>0</v>
      </c>
      <c r="AB1436" s="207">
        <f t="shared" si="2420"/>
        <v>200650</v>
      </c>
      <c r="AC1436" s="207">
        <f t="shared" si="2405"/>
        <v>205830</v>
      </c>
      <c r="AD1436" s="207">
        <f t="shared" si="2406"/>
        <v>211217.2</v>
      </c>
    </row>
    <row r="1437" spans="1:30" s="202" customFormat="1" hidden="1">
      <c r="A1437" s="208" t="s">
        <v>81</v>
      </c>
      <c r="B1437" s="200" t="s">
        <v>303</v>
      </c>
      <c r="C1437" s="200" t="s">
        <v>18</v>
      </c>
      <c r="D1437" s="200" t="s">
        <v>13</v>
      </c>
      <c r="E1437" s="200" t="s">
        <v>80</v>
      </c>
      <c r="F1437" s="200" t="s">
        <v>68</v>
      </c>
      <c r="G1437" s="200" t="s">
        <v>140</v>
      </c>
      <c r="H1437" s="200" t="s">
        <v>141</v>
      </c>
      <c r="I1437" s="210"/>
      <c r="J1437" s="211">
        <f>J1438+J1441</f>
        <v>200650</v>
      </c>
      <c r="K1437" s="211">
        <f t="shared" ref="K1437:L1437" si="2491">K1438+K1441</f>
        <v>205830</v>
      </c>
      <c r="L1437" s="211">
        <f t="shared" si="2491"/>
        <v>211217.2</v>
      </c>
      <c r="M1437" s="211">
        <f t="shared" ref="M1437:O1437" si="2492">M1438+M1441</f>
        <v>0</v>
      </c>
      <c r="N1437" s="211">
        <f t="shared" si="2492"/>
        <v>0</v>
      </c>
      <c r="O1437" s="211">
        <f t="shared" si="2492"/>
        <v>0</v>
      </c>
      <c r="P1437" s="211">
        <f t="shared" si="2381"/>
        <v>200650</v>
      </c>
      <c r="Q1437" s="211">
        <f t="shared" si="2382"/>
        <v>205830</v>
      </c>
      <c r="R1437" s="211">
        <f t="shared" si="2383"/>
        <v>211217.2</v>
      </c>
      <c r="S1437" s="211">
        <f t="shared" ref="S1437:U1437" si="2493">S1438+S1441</f>
        <v>0</v>
      </c>
      <c r="T1437" s="211">
        <f t="shared" si="2493"/>
        <v>0</v>
      </c>
      <c r="U1437" s="211">
        <f t="shared" si="2493"/>
        <v>0</v>
      </c>
      <c r="V1437" s="211">
        <f t="shared" si="2487"/>
        <v>200650</v>
      </c>
      <c r="W1437" s="211">
        <f t="shared" si="2488"/>
        <v>205830</v>
      </c>
      <c r="X1437" s="211">
        <f t="shared" si="2489"/>
        <v>211217.2</v>
      </c>
      <c r="Y1437" s="211">
        <f t="shared" ref="Y1437:AA1437" si="2494">Y1438+Y1441</f>
        <v>0</v>
      </c>
      <c r="Z1437" s="211">
        <f t="shared" si="2494"/>
        <v>0</v>
      </c>
      <c r="AA1437" s="211">
        <f t="shared" si="2494"/>
        <v>0</v>
      </c>
      <c r="AB1437" s="211">
        <f t="shared" si="2420"/>
        <v>200650</v>
      </c>
      <c r="AC1437" s="211">
        <f t="shared" si="2405"/>
        <v>205830</v>
      </c>
      <c r="AD1437" s="211">
        <f t="shared" si="2406"/>
        <v>211217.2</v>
      </c>
    </row>
    <row r="1438" spans="1:30" s="202" customFormat="1" ht="13.8" hidden="1">
      <c r="A1438" s="248" t="s">
        <v>276</v>
      </c>
      <c r="B1438" s="200" t="s">
        <v>303</v>
      </c>
      <c r="C1438" s="200" t="s">
        <v>18</v>
      </c>
      <c r="D1438" s="200" t="s">
        <v>13</v>
      </c>
      <c r="E1438" s="200" t="s">
        <v>80</v>
      </c>
      <c r="F1438" s="200" t="s">
        <v>68</v>
      </c>
      <c r="G1438" s="200" t="s">
        <v>140</v>
      </c>
      <c r="H1438" s="200" t="s">
        <v>275</v>
      </c>
      <c r="I1438" s="210"/>
      <c r="J1438" s="211">
        <f>J1439</f>
        <v>6500</v>
      </c>
      <c r="K1438" s="211">
        <f t="shared" ref="K1438:O1439" si="2495">K1439</f>
        <v>6500</v>
      </c>
      <c r="L1438" s="211">
        <f t="shared" si="2495"/>
        <v>6500</v>
      </c>
      <c r="M1438" s="211">
        <f t="shared" si="2495"/>
        <v>0</v>
      </c>
      <c r="N1438" s="211">
        <f t="shared" si="2495"/>
        <v>0</v>
      </c>
      <c r="O1438" s="211">
        <f t="shared" si="2495"/>
        <v>0</v>
      </c>
      <c r="P1438" s="211">
        <f t="shared" ref="P1438:P1521" si="2496">J1438+M1438</f>
        <v>6500</v>
      </c>
      <c r="Q1438" s="211">
        <f t="shared" ref="Q1438:Q1521" si="2497">K1438+N1438</f>
        <v>6500</v>
      </c>
      <c r="R1438" s="211">
        <f t="shared" ref="R1438:R1521" si="2498">L1438+O1438</f>
        <v>6500</v>
      </c>
      <c r="S1438" s="211">
        <f t="shared" ref="S1438:U1439" si="2499">S1439</f>
        <v>0</v>
      </c>
      <c r="T1438" s="211">
        <f t="shared" si="2499"/>
        <v>0</v>
      </c>
      <c r="U1438" s="211">
        <f t="shared" si="2499"/>
        <v>0</v>
      </c>
      <c r="V1438" s="211">
        <f t="shared" si="2487"/>
        <v>6500</v>
      </c>
      <c r="W1438" s="211">
        <f t="shared" si="2488"/>
        <v>6500</v>
      </c>
      <c r="X1438" s="211">
        <f t="shared" si="2489"/>
        <v>6500</v>
      </c>
      <c r="Y1438" s="211">
        <f t="shared" ref="Y1438:AA1439" si="2500">Y1439</f>
        <v>0</v>
      </c>
      <c r="Z1438" s="211">
        <f t="shared" si="2500"/>
        <v>0</v>
      </c>
      <c r="AA1438" s="211">
        <f t="shared" si="2500"/>
        <v>0</v>
      </c>
      <c r="AB1438" s="211">
        <f t="shared" si="2420"/>
        <v>6500</v>
      </c>
      <c r="AC1438" s="211">
        <f t="shared" si="2405"/>
        <v>6500</v>
      </c>
      <c r="AD1438" s="211">
        <f t="shared" si="2406"/>
        <v>6500</v>
      </c>
    </row>
    <row r="1439" spans="1:30" s="202" customFormat="1" ht="26.4" hidden="1">
      <c r="A1439" s="213" t="s">
        <v>222</v>
      </c>
      <c r="B1439" s="200" t="s">
        <v>303</v>
      </c>
      <c r="C1439" s="200" t="s">
        <v>18</v>
      </c>
      <c r="D1439" s="200" t="s">
        <v>13</v>
      </c>
      <c r="E1439" s="200" t="s">
        <v>80</v>
      </c>
      <c r="F1439" s="200" t="s">
        <v>68</v>
      </c>
      <c r="G1439" s="200" t="s">
        <v>140</v>
      </c>
      <c r="H1439" s="200" t="s">
        <v>275</v>
      </c>
      <c r="I1439" s="210" t="s">
        <v>92</v>
      </c>
      <c r="J1439" s="211">
        <f>J1440</f>
        <v>6500</v>
      </c>
      <c r="K1439" s="211">
        <f t="shared" si="2495"/>
        <v>6500</v>
      </c>
      <c r="L1439" s="211">
        <f t="shared" si="2495"/>
        <v>6500</v>
      </c>
      <c r="M1439" s="211">
        <f t="shared" si="2495"/>
        <v>0</v>
      </c>
      <c r="N1439" s="211">
        <f t="shared" si="2495"/>
        <v>0</v>
      </c>
      <c r="O1439" s="211">
        <f t="shared" si="2495"/>
        <v>0</v>
      </c>
      <c r="P1439" s="211">
        <f t="shared" si="2496"/>
        <v>6500</v>
      </c>
      <c r="Q1439" s="211">
        <f t="shared" si="2497"/>
        <v>6500</v>
      </c>
      <c r="R1439" s="211">
        <f t="shared" si="2498"/>
        <v>6500</v>
      </c>
      <c r="S1439" s="211">
        <f t="shared" si="2499"/>
        <v>0</v>
      </c>
      <c r="T1439" s="211">
        <f t="shared" si="2499"/>
        <v>0</v>
      </c>
      <c r="U1439" s="211">
        <f t="shared" si="2499"/>
        <v>0</v>
      </c>
      <c r="V1439" s="211">
        <f t="shared" si="2487"/>
        <v>6500</v>
      </c>
      <c r="W1439" s="211">
        <f t="shared" si="2488"/>
        <v>6500</v>
      </c>
      <c r="X1439" s="211">
        <f t="shared" si="2489"/>
        <v>6500</v>
      </c>
      <c r="Y1439" s="211">
        <f t="shared" si="2500"/>
        <v>0</v>
      </c>
      <c r="Z1439" s="211">
        <f t="shared" si="2500"/>
        <v>0</v>
      </c>
      <c r="AA1439" s="211">
        <f t="shared" si="2500"/>
        <v>0</v>
      </c>
      <c r="AB1439" s="211">
        <f t="shared" si="2420"/>
        <v>6500</v>
      </c>
      <c r="AC1439" s="211">
        <f t="shared" si="2405"/>
        <v>6500</v>
      </c>
      <c r="AD1439" s="211">
        <f t="shared" si="2406"/>
        <v>6500</v>
      </c>
    </row>
    <row r="1440" spans="1:30" s="202" customFormat="1" ht="26.4" hidden="1">
      <c r="A1440" s="212" t="s">
        <v>96</v>
      </c>
      <c r="B1440" s="200" t="s">
        <v>303</v>
      </c>
      <c r="C1440" s="200" t="s">
        <v>18</v>
      </c>
      <c r="D1440" s="200" t="s">
        <v>13</v>
      </c>
      <c r="E1440" s="200" t="s">
        <v>80</v>
      </c>
      <c r="F1440" s="200" t="s">
        <v>68</v>
      </c>
      <c r="G1440" s="200" t="s">
        <v>140</v>
      </c>
      <c r="H1440" s="200" t="s">
        <v>275</v>
      </c>
      <c r="I1440" s="210" t="s">
        <v>93</v>
      </c>
      <c r="J1440" s="211">
        <v>6500</v>
      </c>
      <c r="K1440" s="211">
        <v>6500</v>
      </c>
      <c r="L1440" s="211">
        <v>6500</v>
      </c>
      <c r="M1440" s="211"/>
      <c r="N1440" s="211"/>
      <c r="O1440" s="211"/>
      <c r="P1440" s="211">
        <f t="shared" si="2496"/>
        <v>6500</v>
      </c>
      <c r="Q1440" s="211">
        <f t="shared" si="2497"/>
        <v>6500</v>
      </c>
      <c r="R1440" s="211">
        <f t="shared" si="2498"/>
        <v>6500</v>
      </c>
      <c r="S1440" s="211"/>
      <c r="T1440" s="211"/>
      <c r="U1440" s="211"/>
      <c r="V1440" s="211">
        <f t="shared" si="2487"/>
        <v>6500</v>
      </c>
      <c r="W1440" s="211">
        <f t="shared" si="2488"/>
        <v>6500</v>
      </c>
      <c r="X1440" s="211">
        <f t="shared" si="2489"/>
        <v>6500</v>
      </c>
      <c r="Y1440" s="211"/>
      <c r="Z1440" s="211"/>
      <c r="AA1440" s="211"/>
      <c r="AB1440" s="211">
        <f t="shared" si="2420"/>
        <v>6500</v>
      </c>
      <c r="AC1440" s="211">
        <f t="shared" si="2405"/>
        <v>6500</v>
      </c>
      <c r="AD1440" s="211">
        <f t="shared" si="2406"/>
        <v>6500</v>
      </c>
    </row>
    <row r="1441" spans="1:30" s="202" customFormat="1" hidden="1">
      <c r="A1441" s="212" t="s">
        <v>278</v>
      </c>
      <c r="B1441" s="200" t="s">
        <v>303</v>
      </c>
      <c r="C1441" s="200" t="s">
        <v>18</v>
      </c>
      <c r="D1441" s="200" t="s">
        <v>13</v>
      </c>
      <c r="E1441" s="200" t="s">
        <v>80</v>
      </c>
      <c r="F1441" s="200" t="s">
        <v>68</v>
      </c>
      <c r="G1441" s="200" t="s">
        <v>140</v>
      </c>
      <c r="H1441" s="200" t="s">
        <v>274</v>
      </c>
      <c r="I1441" s="210"/>
      <c r="J1441" s="211">
        <f>J1442</f>
        <v>194150</v>
      </c>
      <c r="K1441" s="211">
        <f t="shared" ref="K1441:O1442" si="2501">K1442</f>
        <v>199330</v>
      </c>
      <c r="L1441" s="211">
        <f t="shared" si="2501"/>
        <v>204717.2</v>
      </c>
      <c r="M1441" s="211">
        <f t="shared" si="2501"/>
        <v>0</v>
      </c>
      <c r="N1441" s="211">
        <f t="shared" si="2501"/>
        <v>0</v>
      </c>
      <c r="O1441" s="211">
        <f t="shared" si="2501"/>
        <v>0</v>
      </c>
      <c r="P1441" s="211">
        <f t="shared" si="2496"/>
        <v>194150</v>
      </c>
      <c r="Q1441" s="211">
        <f t="shared" si="2497"/>
        <v>199330</v>
      </c>
      <c r="R1441" s="211">
        <f t="shared" si="2498"/>
        <v>204717.2</v>
      </c>
      <c r="S1441" s="211">
        <f t="shared" ref="S1441:U1442" si="2502">S1442</f>
        <v>0</v>
      </c>
      <c r="T1441" s="211">
        <f t="shared" si="2502"/>
        <v>0</v>
      </c>
      <c r="U1441" s="211">
        <f t="shared" si="2502"/>
        <v>0</v>
      </c>
      <c r="V1441" s="211">
        <f t="shared" si="2487"/>
        <v>194150</v>
      </c>
      <c r="W1441" s="211">
        <f t="shared" si="2488"/>
        <v>199330</v>
      </c>
      <c r="X1441" s="211">
        <f t="shared" si="2489"/>
        <v>204717.2</v>
      </c>
      <c r="Y1441" s="211">
        <f t="shared" ref="Y1441:AA1442" si="2503">Y1442</f>
        <v>0</v>
      </c>
      <c r="Z1441" s="211">
        <f t="shared" si="2503"/>
        <v>0</v>
      </c>
      <c r="AA1441" s="211">
        <f t="shared" si="2503"/>
        <v>0</v>
      </c>
      <c r="AB1441" s="211">
        <f t="shared" si="2420"/>
        <v>194150</v>
      </c>
      <c r="AC1441" s="211">
        <f t="shared" si="2405"/>
        <v>199330</v>
      </c>
      <c r="AD1441" s="211">
        <f t="shared" si="2406"/>
        <v>204717.2</v>
      </c>
    </row>
    <row r="1442" spans="1:30" s="202" customFormat="1" ht="26.4" hidden="1">
      <c r="A1442" s="213" t="s">
        <v>222</v>
      </c>
      <c r="B1442" s="200" t="s">
        <v>303</v>
      </c>
      <c r="C1442" s="200" t="s">
        <v>18</v>
      </c>
      <c r="D1442" s="200" t="s">
        <v>13</v>
      </c>
      <c r="E1442" s="200" t="s">
        <v>80</v>
      </c>
      <c r="F1442" s="200" t="s">
        <v>68</v>
      </c>
      <c r="G1442" s="200" t="s">
        <v>140</v>
      </c>
      <c r="H1442" s="200" t="s">
        <v>274</v>
      </c>
      <c r="I1442" s="210" t="s">
        <v>92</v>
      </c>
      <c r="J1442" s="211">
        <f>J1443</f>
        <v>194150</v>
      </c>
      <c r="K1442" s="211">
        <f t="shared" si="2501"/>
        <v>199330</v>
      </c>
      <c r="L1442" s="211">
        <f t="shared" si="2501"/>
        <v>204717.2</v>
      </c>
      <c r="M1442" s="211">
        <f t="shared" si="2501"/>
        <v>0</v>
      </c>
      <c r="N1442" s="211">
        <f t="shared" si="2501"/>
        <v>0</v>
      </c>
      <c r="O1442" s="211">
        <f t="shared" si="2501"/>
        <v>0</v>
      </c>
      <c r="P1442" s="211">
        <f t="shared" si="2496"/>
        <v>194150</v>
      </c>
      <c r="Q1442" s="211">
        <f t="shared" si="2497"/>
        <v>199330</v>
      </c>
      <c r="R1442" s="211">
        <f t="shared" si="2498"/>
        <v>204717.2</v>
      </c>
      <c r="S1442" s="211">
        <f t="shared" si="2502"/>
        <v>0</v>
      </c>
      <c r="T1442" s="211">
        <f t="shared" si="2502"/>
        <v>0</v>
      </c>
      <c r="U1442" s="211">
        <f t="shared" si="2502"/>
        <v>0</v>
      </c>
      <c r="V1442" s="211">
        <f t="shared" si="2487"/>
        <v>194150</v>
      </c>
      <c r="W1442" s="211">
        <f t="shared" si="2488"/>
        <v>199330</v>
      </c>
      <c r="X1442" s="211">
        <f t="shared" si="2489"/>
        <v>204717.2</v>
      </c>
      <c r="Y1442" s="211">
        <f t="shared" si="2503"/>
        <v>0</v>
      </c>
      <c r="Z1442" s="211">
        <f t="shared" si="2503"/>
        <v>0</v>
      </c>
      <c r="AA1442" s="211">
        <f t="shared" si="2503"/>
        <v>0</v>
      </c>
      <c r="AB1442" s="211">
        <f t="shared" si="2420"/>
        <v>194150</v>
      </c>
      <c r="AC1442" s="211">
        <f t="shared" si="2405"/>
        <v>199330</v>
      </c>
      <c r="AD1442" s="211">
        <f t="shared" si="2406"/>
        <v>204717.2</v>
      </c>
    </row>
    <row r="1443" spans="1:30" s="202" customFormat="1" ht="26.4" hidden="1">
      <c r="A1443" s="212" t="s">
        <v>96</v>
      </c>
      <c r="B1443" s="200" t="s">
        <v>303</v>
      </c>
      <c r="C1443" s="200" t="s">
        <v>18</v>
      </c>
      <c r="D1443" s="200" t="s">
        <v>13</v>
      </c>
      <c r="E1443" s="200" t="s">
        <v>80</v>
      </c>
      <c r="F1443" s="200" t="s">
        <v>68</v>
      </c>
      <c r="G1443" s="200" t="s">
        <v>140</v>
      </c>
      <c r="H1443" s="200" t="s">
        <v>274</v>
      </c>
      <c r="I1443" s="210" t="s">
        <v>93</v>
      </c>
      <c r="J1443" s="211">
        <v>194150</v>
      </c>
      <c r="K1443" s="211">
        <v>199330</v>
      </c>
      <c r="L1443" s="211">
        <v>204717.2</v>
      </c>
      <c r="M1443" s="211"/>
      <c r="N1443" s="211"/>
      <c r="O1443" s="211"/>
      <c r="P1443" s="211">
        <f t="shared" si="2496"/>
        <v>194150</v>
      </c>
      <c r="Q1443" s="211">
        <f t="shared" si="2497"/>
        <v>199330</v>
      </c>
      <c r="R1443" s="211">
        <f t="shared" si="2498"/>
        <v>204717.2</v>
      </c>
      <c r="S1443" s="211"/>
      <c r="T1443" s="211"/>
      <c r="U1443" s="211"/>
      <c r="V1443" s="211">
        <f t="shared" si="2487"/>
        <v>194150</v>
      </c>
      <c r="W1443" s="211">
        <f t="shared" si="2488"/>
        <v>199330</v>
      </c>
      <c r="X1443" s="211">
        <f t="shared" si="2489"/>
        <v>204717.2</v>
      </c>
      <c r="Y1443" s="211"/>
      <c r="Z1443" s="211"/>
      <c r="AA1443" s="211"/>
      <c r="AB1443" s="211">
        <f t="shared" si="2420"/>
        <v>194150</v>
      </c>
      <c r="AC1443" s="211">
        <f t="shared" si="2405"/>
        <v>199330</v>
      </c>
      <c r="AD1443" s="211">
        <f t="shared" si="2406"/>
        <v>204717.2</v>
      </c>
    </row>
    <row r="1444" spans="1:30" s="195" customFormat="1" ht="15.6" hidden="1">
      <c r="A1444" s="194" t="s">
        <v>322</v>
      </c>
      <c r="J1444" s="196">
        <f t="shared" ref="J1444:O1444" si="2504">J1445+J1463+J1471+J1477+J1483</f>
        <v>4888660.78</v>
      </c>
      <c r="K1444" s="196">
        <f t="shared" si="2504"/>
        <v>4860010.34</v>
      </c>
      <c r="L1444" s="196">
        <f t="shared" si="2504"/>
        <v>4916897.88</v>
      </c>
      <c r="M1444" s="196">
        <f t="shared" si="2504"/>
        <v>1160.2</v>
      </c>
      <c r="N1444" s="196">
        <f t="shared" si="2504"/>
        <v>0</v>
      </c>
      <c r="O1444" s="196">
        <f t="shared" si="2504"/>
        <v>0</v>
      </c>
      <c r="P1444" s="196">
        <f t="shared" si="2496"/>
        <v>4889820.9800000004</v>
      </c>
      <c r="Q1444" s="196">
        <f t="shared" si="2497"/>
        <v>4860010.34</v>
      </c>
      <c r="R1444" s="196">
        <f t="shared" si="2498"/>
        <v>4916897.88</v>
      </c>
      <c r="S1444" s="196">
        <f>S1445+S1463+S1471+S1477+S1483</f>
        <v>721000</v>
      </c>
      <c r="T1444" s="196">
        <f>T1445+T1463+T1471+T1477+T1483</f>
        <v>0</v>
      </c>
      <c r="U1444" s="196">
        <f>U1445+U1463+U1471+U1477+U1483</f>
        <v>0</v>
      </c>
      <c r="V1444" s="196">
        <f t="shared" si="2487"/>
        <v>5610820.9800000004</v>
      </c>
      <c r="W1444" s="196">
        <f t="shared" si="2488"/>
        <v>4860010.34</v>
      </c>
      <c r="X1444" s="196">
        <f t="shared" si="2489"/>
        <v>4916897.88</v>
      </c>
      <c r="Y1444" s="196">
        <f>Y1445+Y1463+Y1471+Y1477+Y1483</f>
        <v>369128.4</v>
      </c>
      <c r="Z1444" s="196">
        <f>Z1445+Z1463+Z1471+Z1477+Z1483</f>
        <v>0</v>
      </c>
      <c r="AA1444" s="196">
        <f>AA1445+AA1463+AA1471+AA1477+AA1483</f>
        <v>0</v>
      </c>
      <c r="AB1444" s="196">
        <f t="shared" si="2420"/>
        <v>5979949.3800000008</v>
      </c>
      <c r="AC1444" s="196">
        <f t="shared" si="2405"/>
        <v>4860010.34</v>
      </c>
      <c r="AD1444" s="196">
        <f t="shared" si="2406"/>
        <v>4916897.88</v>
      </c>
    </row>
    <row r="1445" spans="1:30" s="202" customFormat="1" ht="15.6" hidden="1">
      <c r="A1445" s="198" t="s">
        <v>32</v>
      </c>
      <c r="B1445" s="199" t="s">
        <v>303</v>
      </c>
      <c r="C1445" s="199" t="s">
        <v>20</v>
      </c>
      <c r="D1445" s="200"/>
      <c r="E1445" s="200"/>
      <c r="F1445" s="200"/>
      <c r="G1445" s="200"/>
      <c r="H1445" s="200"/>
      <c r="I1445" s="200"/>
      <c r="J1445" s="201">
        <f>J1446</f>
        <v>4248000</v>
      </c>
      <c r="K1445" s="201">
        <f t="shared" ref="K1445:O1446" si="2505">K1446</f>
        <v>4298706.34</v>
      </c>
      <c r="L1445" s="201">
        <f t="shared" si="2505"/>
        <v>4349453.72</v>
      </c>
      <c r="M1445" s="201">
        <f t="shared" si="2505"/>
        <v>0</v>
      </c>
      <c r="N1445" s="201">
        <f t="shared" si="2505"/>
        <v>0</v>
      </c>
      <c r="O1445" s="201">
        <f t="shared" si="2505"/>
        <v>0</v>
      </c>
      <c r="P1445" s="201">
        <f t="shared" si="2496"/>
        <v>4248000</v>
      </c>
      <c r="Q1445" s="201">
        <f t="shared" si="2497"/>
        <v>4298706.34</v>
      </c>
      <c r="R1445" s="201">
        <f t="shared" si="2498"/>
        <v>4349453.72</v>
      </c>
      <c r="S1445" s="201">
        <f t="shared" ref="S1445:U1446" si="2506">S1446</f>
        <v>0</v>
      </c>
      <c r="T1445" s="201">
        <f t="shared" si="2506"/>
        <v>0</v>
      </c>
      <c r="U1445" s="201">
        <f t="shared" si="2506"/>
        <v>0</v>
      </c>
      <c r="V1445" s="201">
        <f t="shared" si="2487"/>
        <v>4248000</v>
      </c>
      <c r="W1445" s="201">
        <f t="shared" si="2488"/>
        <v>4298706.34</v>
      </c>
      <c r="X1445" s="201">
        <f t="shared" si="2489"/>
        <v>4349453.72</v>
      </c>
      <c r="Y1445" s="201">
        <f>Y1446+Y1458</f>
        <v>5977.4</v>
      </c>
      <c r="Z1445" s="201">
        <f t="shared" ref="Z1445:AA1445" si="2507">Z1446+Z1458</f>
        <v>0</v>
      </c>
      <c r="AA1445" s="201">
        <f t="shared" si="2507"/>
        <v>0</v>
      </c>
      <c r="AB1445" s="201">
        <f t="shared" si="2420"/>
        <v>4253977.4000000004</v>
      </c>
      <c r="AC1445" s="201">
        <f t="shared" si="2405"/>
        <v>4298706.34</v>
      </c>
      <c r="AD1445" s="201">
        <f t="shared" si="2406"/>
        <v>4349453.72</v>
      </c>
    </row>
    <row r="1446" spans="1:30" s="202" customFormat="1" ht="39.6" hidden="1">
      <c r="A1446" s="203" t="s">
        <v>0</v>
      </c>
      <c r="B1446" s="204" t="s">
        <v>303</v>
      </c>
      <c r="C1446" s="204" t="s">
        <v>20</v>
      </c>
      <c r="D1446" s="204" t="s">
        <v>16</v>
      </c>
      <c r="E1446" s="204"/>
      <c r="F1446" s="204"/>
      <c r="G1446" s="204"/>
      <c r="H1446" s="200"/>
      <c r="I1446" s="210"/>
      <c r="J1446" s="207">
        <f>J1447</f>
        <v>4248000</v>
      </c>
      <c r="K1446" s="207">
        <f t="shared" si="2505"/>
        <v>4298706.34</v>
      </c>
      <c r="L1446" s="207">
        <f t="shared" si="2505"/>
        <v>4349453.72</v>
      </c>
      <c r="M1446" s="207">
        <f t="shared" si="2505"/>
        <v>0</v>
      </c>
      <c r="N1446" s="207">
        <f t="shared" si="2505"/>
        <v>0</v>
      </c>
      <c r="O1446" s="207">
        <f t="shared" si="2505"/>
        <v>0</v>
      </c>
      <c r="P1446" s="207">
        <f t="shared" si="2496"/>
        <v>4248000</v>
      </c>
      <c r="Q1446" s="207">
        <f t="shared" si="2497"/>
        <v>4298706.34</v>
      </c>
      <c r="R1446" s="207">
        <f t="shared" si="2498"/>
        <v>4349453.72</v>
      </c>
      <c r="S1446" s="207">
        <f t="shared" si="2506"/>
        <v>0</v>
      </c>
      <c r="T1446" s="207">
        <f t="shared" si="2506"/>
        <v>0</v>
      </c>
      <c r="U1446" s="207">
        <f t="shared" si="2506"/>
        <v>0</v>
      </c>
      <c r="V1446" s="207">
        <f t="shared" si="2487"/>
        <v>4248000</v>
      </c>
      <c r="W1446" s="207">
        <f t="shared" si="2488"/>
        <v>4298706.34</v>
      </c>
      <c r="X1446" s="207">
        <f t="shared" si="2489"/>
        <v>4349453.72</v>
      </c>
      <c r="Y1446" s="207">
        <f t="shared" ref="Y1446:AA1446" si="2508">Y1447</f>
        <v>0</v>
      </c>
      <c r="Z1446" s="207">
        <f t="shared" si="2508"/>
        <v>0</v>
      </c>
      <c r="AA1446" s="207">
        <f t="shared" si="2508"/>
        <v>0</v>
      </c>
      <c r="AB1446" s="207">
        <f t="shared" si="2420"/>
        <v>4248000</v>
      </c>
      <c r="AC1446" s="207">
        <f t="shared" si="2405"/>
        <v>4298706.34</v>
      </c>
      <c r="AD1446" s="207">
        <f t="shared" si="2406"/>
        <v>4349453.72</v>
      </c>
    </row>
    <row r="1447" spans="1:30" s="202" customFormat="1" hidden="1">
      <c r="A1447" s="208" t="s">
        <v>81</v>
      </c>
      <c r="B1447" s="200" t="s">
        <v>303</v>
      </c>
      <c r="C1447" s="200" t="s">
        <v>20</v>
      </c>
      <c r="D1447" s="200" t="s">
        <v>16</v>
      </c>
      <c r="E1447" s="200" t="s">
        <v>80</v>
      </c>
      <c r="F1447" s="200" t="s">
        <v>68</v>
      </c>
      <c r="G1447" s="200" t="s">
        <v>140</v>
      </c>
      <c r="H1447" s="200" t="s">
        <v>141</v>
      </c>
      <c r="I1447" s="210"/>
      <c r="J1447" s="211">
        <f>J1448+J1455</f>
        <v>4248000</v>
      </c>
      <c r="K1447" s="211">
        <f t="shared" ref="K1447:L1447" si="2509">K1448+K1455</f>
        <v>4298706.34</v>
      </c>
      <c r="L1447" s="211">
        <f t="shared" si="2509"/>
        <v>4349453.72</v>
      </c>
      <c r="M1447" s="211">
        <f t="shared" ref="M1447:O1447" si="2510">M1448+M1455</f>
        <v>0</v>
      </c>
      <c r="N1447" s="211">
        <f t="shared" si="2510"/>
        <v>0</v>
      </c>
      <c r="O1447" s="211">
        <f t="shared" si="2510"/>
        <v>0</v>
      </c>
      <c r="P1447" s="211">
        <f t="shared" si="2496"/>
        <v>4248000</v>
      </c>
      <c r="Q1447" s="211">
        <f t="shared" si="2497"/>
        <v>4298706.34</v>
      </c>
      <c r="R1447" s="211">
        <f t="shared" si="2498"/>
        <v>4349453.72</v>
      </c>
      <c r="S1447" s="211">
        <f t="shared" ref="S1447:U1447" si="2511">S1448+S1455</f>
        <v>0</v>
      </c>
      <c r="T1447" s="211">
        <f t="shared" si="2511"/>
        <v>0</v>
      </c>
      <c r="U1447" s="211">
        <f t="shared" si="2511"/>
        <v>0</v>
      </c>
      <c r="V1447" s="211">
        <f t="shared" si="2487"/>
        <v>4248000</v>
      </c>
      <c r="W1447" s="211">
        <f t="shared" si="2488"/>
        <v>4298706.34</v>
      </c>
      <c r="X1447" s="211">
        <f t="shared" si="2489"/>
        <v>4349453.72</v>
      </c>
      <c r="Y1447" s="211">
        <f t="shared" ref="Y1447:AA1447" si="2512">Y1448+Y1455</f>
        <v>0</v>
      </c>
      <c r="Z1447" s="211">
        <f t="shared" si="2512"/>
        <v>0</v>
      </c>
      <c r="AA1447" s="211">
        <f t="shared" si="2512"/>
        <v>0</v>
      </c>
      <c r="AB1447" s="211">
        <f t="shared" si="2420"/>
        <v>4248000</v>
      </c>
      <c r="AC1447" s="211">
        <f t="shared" si="2405"/>
        <v>4298706.34</v>
      </c>
      <c r="AD1447" s="211">
        <f t="shared" si="2406"/>
        <v>4349453.72</v>
      </c>
    </row>
    <row r="1448" spans="1:30" s="202" customFormat="1" ht="26.4" hidden="1">
      <c r="A1448" s="208" t="s">
        <v>85</v>
      </c>
      <c r="B1448" s="200" t="s">
        <v>303</v>
      </c>
      <c r="C1448" s="200" t="s">
        <v>20</v>
      </c>
      <c r="D1448" s="200" t="s">
        <v>16</v>
      </c>
      <c r="E1448" s="200" t="s">
        <v>80</v>
      </c>
      <c r="F1448" s="200" t="s">
        <v>68</v>
      </c>
      <c r="G1448" s="200" t="s">
        <v>140</v>
      </c>
      <c r="H1448" s="200" t="s">
        <v>149</v>
      </c>
      <c r="I1448" s="210"/>
      <c r="J1448" s="211">
        <f>J1449+J1451+J1453</f>
        <v>4241000</v>
      </c>
      <c r="K1448" s="211">
        <f t="shared" ref="K1448:L1448" si="2513">K1449+K1451+K1453</f>
        <v>4291706.34</v>
      </c>
      <c r="L1448" s="211">
        <f t="shared" si="2513"/>
        <v>4342453.72</v>
      </c>
      <c r="M1448" s="211">
        <f t="shared" ref="M1448:O1448" si="2514">M1449+M1451+M1453</f>
        <v>0</v>
      </c>
      <c r="N1448" s="211">
        <f t="shared" si="2514"/>
        <v>0</v>
      </c>
      <c r="O1448" s="211">
        <f t="shared" si="2514"/>
        <v>0</v>
      </c>
      <c r="P1448" s="211">
        <f t="shared" si="2496"/>
        <v>4241000</v>
      </c>
      <c r="Q1448" s="211">
        <f t="shared" si="2497"/>
        <v>4291706.34</v>
      </c>
      <c r="R1448" s="211">
        <f t="shared" si="2498"/>
        <v>4342453.72</v>
      </c>
      <c r="S1448" s="211">
        <f t="shared" ref="S1448:U1448" si="2515">S1449+S1451+S1453</f>
        <v>0</v>
      </c>
      <c r="T1448" s="211">
        <f t="shared" si="2515"/>
        <v>0</v>
      </c>
      <c r="U1448" s="211">
        <f t="shared" si="2515"/>
        <v>0</v>
      </c>
      <c r="V1448" s="211">
        <f t="shared" si="2487"/>
        <v>4241000</v>
      </c>
      <c r="W1448" s="211">
        <f t="shared" si="2488"/>
        <v>4291706.34</v>
      </c>
      <c r="X1448" s="211">
        <f t="shared" si="2489"/>
        <v>4342453.72</v>
      </c>
      <c r="Y1448" s="211">
        <f t="shared" ref="Y1448:AA1448" si="2516">Y1449+Y1451+Y1453</f>
        <v>0</v>
      </c>
      <c r="Z1448" s="211">
        <f t="shared" si="2516"/>
        <v>0</v>
      </c>
      <c r="AA1448" s="211">
        <f t="shared" si="2516"/>
        <v>0</v>
      </c>
      <c r="AB1448" s="211">
        <f t="shared" si="2420"/>
        <v>4241000</v>
      </c>
      <c r="AC1448" s="211">
        <f t="shared" si="2405"/>
        <v>4291706.34</v>
      </c>
      <c r="AD1448" s="211">
        <f t="shared" si="2406"/>
        <v>4342453.72</v>
      </c>
    </row>
    <row r="1449" spans="1:30" s="202" customFormat="1" ht="39.6" hidden="1">
      <c r="A1449" s="212" t="s">
        <v>94</v>
      </c>
      <c r="B1449" s="200" t="s">
        <v>303</v>
      </c>
      <c r="C1449" s="200" t="s">
        <v>20</v>
      </c>
      <c r="D1449" s="200" t="s">
        <v>16</v>
      </c>
      <c r="E1449" s="200" t="s">
        <v>80</v>
      </c>
      <c r="F1449" s="200" t="s">
        <v>68</v>
      </c>
      <c r="G1449" s="200" t="s">
        <v>140</v>
      </c>
      <c r="H1449" s="200" t="s">
        <v>149</v>
      </c>
      <c r="I1449" s="210" t="s">
        <v>90</v>
      </c>
      <c r="J1449" s="211">
        <f>J1450</f>
        <v>3827000</v>
      </c>
      <c r="K1449" s="211">
        <f t="shared" ref="K1449:O1449" si="2517">K1450</f>
        <v>3865162.34</v>
      </c>
      <c r="L1449" s="211">
        <f t="shared" si="2517"/>
        <v>3902863.96</v>
      </c>
      <c r="M1449" s="211">
        <f t="shared" si="2517"/>
        <v>0</v>
      </c>
      <c r="N1449" s="211">
        <f t="shared" si="2517"/>
        <v>0</v>
      </c>
      <c r="O1449" s="211">
        <f t="shared" si="2517"/>
        <v>0</v>
      </c>
      <c r="P1449" s="211">
        <f t="shared" si="2496"/>
        <v>3827000</v>
      </c>
      <c r="Q1449" s="211">
        <f t="shared" si="2497"/>
        <v>3865162.34</v>
      </c>
      <c r="R1449" s="211">
        <f t="shared" si="2498"/>
        <v>3902863.96</v>
      </c>
      <c r="S1449" s="211">
        <f t="shared" ref="S1449:U1449" si="2518">S1450</f>
        <v>0</v>
      </c>
      <c r="T1449" s="211">
        <f t="shared" si="2518"/>
        <v>0</v>
      </c>
      <c r="U1449" s="211">
        <f t="shared" si="2518"/>
        <v>0</v>
      </c>
      <c r="V1449" s="211">
        <f t="shared" si="2487"/>
        <v>3827000</v>
      </c>
      <c r="W1449" s="211">
        <f t="shared" si="2488"/>
        <v>3865162.34</v>
      </c>
      <c r="X1449" s="211">
        <f t="shared" si="2489"/>
        <v>3902863.96</v>
      </c>
      <c r="Y1449" s="211">
        <f t="shared" ref="Y1449:AA1449" si="2519">Y1450</f>
        <v>0</v>
      </c>
      <c r="Z1449" s="211">
        <f t="shared" si="2519"/>
        <v>0</v>
      </c>
      <c r="AA1449" s="211">
        <f t="shared" si="2519"/>
        <v>0</v>
      </c>
      <c r="AB1449" s="211">
        <f t="shared" si="2420"/>
        <v>3827000</v>
      </c>
      <c r="AC1449" s="211">
        <f t="shared" si="2405"/>
        <v>3865162.34</v>
      </c>
      <c r="AD1449" s="211">
        <f t="shared" si="2406"/>
        <v>3902863.96</v>
      </c>
    </row>
    <row r="1450" spans="1:30" s="202" customFormat="1" hidden="1">
      <c r="A1450" s="212" t="s">
        <v>101</v>
      </c>
      <c r="B1450" s="200" t="s">
        <v>303</v>
      </c>
      <c r="C1450" s="200" t="s">
        <v>20</v>
      </c>
      <c r="D1450" s="200" t="s">
        <v>16</v>
      </c>
      <c r="E1450" s="200" t="s">
        <v>80</v>
      </c>
      <c r="F1450" s="200" t="s">
        <v>68</v>
      </c>
      <c r="G1450" s="200" t="s">
        <v>140</v>
      </c>
      <c r="H1450" s="200" t="s">
        <v>149</v>
      </c>
      <c r="I1450" s="210" t="s">
        <v>100</v>
      </c>
      <c r="J1450" s="211">
        <v>3827000</v>
      </c>
      <c r="K1450" s="211">
        <v>3865162.34</v>
      </c>
      <c r="L1450" s="211">
        <v>3902863.96</v>
      </c>
      <c r="M1450" s="211"/>
      <c r="N1450" s="211"/>
      <c r="O1450" s="211"/>
      <c r="P1450" s="211">
        <f t="shared" si="2496"/>
        <v>3827000</v>
      </c>
      <c r="Q1450" s="211">
        <f t="shared" si="2497"/>
        <v>3865162.34</v>
      </c>
      <c r="R1450" s="211">
        <f t="shared" si="2498"/>
        <v>3902863.96</v>
      </c>
      <c r="S1450" s="211"/>
      <c r="T1450" s="211"/>
      <c r="U1450" s="211"/>
      <c r="V1450" s="211">
        <f t="shared" si="2487"/>
        <v>3827000</v>
      </c>
      <c r="W1450" s="211">
        <f t="shared" si="2488"/>
        <v>3865162.34</v>
      </c>
      <c r="X1450" s="211">
        <f t="shared" si="2489"/>
        <v>3902863.96</v>
      </c>
      <c r="Y1450" s="211"/>
      <c r="Z1450" s="211"/>
      <c r="AA1450" s="211"/>
      <c r="AB1450" s="211">
        <f t="shared" si="2420"/>
        <v>3827000</v>
      </c>
      <c r="AC1450" s="211">
        <f t="shared" si="2405"/>
        <v>3865162.34</v>
      </c>
      <c r="AD1450" s="211">
        <f t="shared" si="2406"/>
        <v>3902863.96</v>
      </c>
    </row>
    <row r="1451" spans="1:30" s="202" customFormat="1" ht="26.4" hidden="1">
      <c r="A1451" s="213" t="s">
        <v>222</v>
      </c>
      <c r="B1451" s="200" t="s">
        <v>303</v>
      </c>
      <c r="C1451" s="200" t="s">
        <v>20</v>
      </c>
      <c r="D1451" s="200" t="s">
        <v>16</v>
      </c>
      <c r="E1451" s="200" t="s">
        <v>80</v>
      </c>
      <c r="F1451" s="200" t="s">
        <v>68</v>
      </c>
      <c r="G1451" s="200" t="s">
        <v>140</v>
      </c>
      <c r="H1451" s="200" t="s">
        <v>149</v>
      </c>
      <c r="I1451" s="210" t="s">
        <v>92</v>
      </c>
      <c r="J1451" s="211">
        <f>J1452</f>
        <v>414000</v>
      </c>
      <c r="K1451" s="211">
        <f t="shared" ref="K1451:O1451" si="2520">K1452</f>
        <v>426544</v>
      </c>
      <c r="L1451" s="211">
        <f t="shared" si="2520"/>
        <v>439589.76</v>
      </c>
      <c r="M1451" s="211">
        <f t="shared" si="2520"/>
        <v>0</v>
      </c>
      <c r="N1451" s="211">
        <f t="shared" si="2520"/>
        <v>0</v>
      </c>
      <c r="O1451" s="211">
        <f t="shared" si="2520"/>
        <v>0</v>
      </c>
      <c r="P1451" s="211">
        <f t="shared" si="2496"/>
        <v>414000</v>
      </c>
      <c r="Q1451" s="211">
        <f t="shared" si="2497"/>
        <v>426544</v>
      </c>
      <c r="R1451" s="211">
        <f t="shared" si="2498"/>
        <v>439589.76</v>
      </c>
      <c r="S1451" s="211">
        <f t="shared" ref="S1451:U1451" si="2521">S1452</f>
        <v>0</v>
      </c>
      <c r="T1451" s="211">
        <f t="shared" si="2521"/>
        <v>0</v>
      </c>
      <c r="U1451" s="211">
        <f t="shared" si="2521"/>
        <v>0</v>
      </c>
      <c r="V1451" s="211">
        <f t="shared" si="2487"/>
        <v>414000</v>
      </c>
      <c r="W1451" s="211">
        <f t="shared" si="2488"/>
        <v>426544</v>
      </c>
      <c r="X1451" s="211">
        <f t="shared" si="2489"/>
        <v>439589.76</v>
      </c>
      <c r="Y1451" s="211">
        <f t="shared" ref="Y1451:AA1451" si="2522">Y1452</f>
        <v>0</v>
      </c>
      <c r="Z1451" s="211">
        <f t="shared" si="2522"/>
        <v>0</v>
      </c>
      <c r="AA1451" s="211">
        <f t="shared" si="2522"/>
        <v>0</v>
      </c>
      <c r="AB1451" s="211">
        <f t="shared" si="2420"/>
        <v>414000</v>
      </c>
      <c r="AC1451" s="211">
        <f t="shared" ref="AC1451:AC1534" si="2523">W1451+Z1451</f>
        <v>426544</v>
      </c>
      <c r="AD1451" s="211">
        <f t="shared" ref="AD1451:AD1534" si="2524">X1451+AA1451</f>
        <v>439589.76</v>
      </c>
    </row>
    <row r="1452" spans="1:30" s="202" customFormat="1" ht="26.4" hidden="1">
      <c r="A1452" s="212" t="s">
        <v>96</v>
      </c>
      <c r="B1452" s="200" t="s">
        <v>303</v>
      </c>
      <c r="C1452" s="200" t="s">
        <v>20</v>
      </c>
      <c r="D1452" s="200" t="s">
        <v>16</v>
      </c>
      <c r="E1452" s="200" t="s">
        <v>80</v>
      </c>
      <c r="F1452" s="200" t="s">
        <v>68</v>
      </c>
      <c r="G1452" s="200" t="s">
        <v>140</v>
      </c>
      <c r="H1452" s="200" t="s">
        <v>149</v>
      </c>
      <c r="I1452" s="210" t="s">
        <v>93</v>
      </c>
      <c r="J1452" s="211">
        <v>414000</v>
      </c>
      <c r="K1452" s="211">
        <v>426544</v>
      </c>
      <c r="L1452" s="211">
        <v>439589.76</v>
      </c>
      <c r="M1452" s="211"/>
      <c r="N1452" s="211"/>
      <c r="O1452" s="211"/>
      <c r="P1452" s="211">
        <f t="shared" si="2496"/>
        <v>414000</v>
      </c>
      <c r="Q1452" s="211">
        <f t="shared" si="2497"/>
        <v>426544</v>
      </c>
      <c r="R1452" s="211">
        <f t="shared" si="2498"/>
        <v>439589.76</v>
      </c>
      <c r="S1452" s="211"/>
      <c r="T1452" s="211"/>
      <c r="U1452" s="211"/>
      <c r="V1452" s="211">
        <f t="shared" si="2487"/>
        <v>414000</v>
      </c>
      <c r="W1452" s="211">
        <f t="shared" si="2488"/>
        <v>426544</v>
      </c>
      <c r="X1452" s="211">
        <f t="shared" si="2489"/>
        <v>439589.76</v>
      </c>
      <c r="Y1452" s="211"/>
      <c r="Z1452" s="211"/>
      <c r="AA1452" s="211"/>
      <c r="AB1452" s="211">
        <f t="shared" si="2420"/>
        <v>414000</v>
      </c>
      <c r="AC1452" s="211">
        <f t="shared" si="2523"/>
        <v>426544</v>
      </c>
      <c r="AD1452" s="211">
        <f t="shared" si="2524"/>
        <v>439589.76</v>
      </c>
    </row>
    <row r="1453" spans="1:30" s="202" customFormat="1" hidden="1">
      <c r="A1453" s="212" t="s">
        <v>78</v>
      </c>
      <c r="B1453" s="200" t="s">
        <v>303</v>
      </c>
      <c r="C1453" s="200" t="s">
        <v>20</v>
      </c>
      <c r="D1453" s="200" t="s">
        <v>16</v>
      </c>
      <c r="E1453" s="200" t="s">
        <v>80</v>
      </c>
      <c r="F1453" s="200" t="s">
        <v>68</v>
      </c>
      <c r="G1453" s="200" t="s">
        <v>140</v>
      </c>
      <c r="H1453" s="200" t="s">
        <v>149</v>
      </c>
      <c r="I1453" s="210" t="s">
        <v>75</v>
      </c>
      <c r="J1453" s="211">
        <f>J1454</f>
        <v>0</v>
      </c>
      <c r="K1453" s="211">
        <f t="shared" ref="K1453:O1453" si="2525">K1454</f>
        <v>0</v>
      </c>
      <c r="L1453" s="211">
        <f t="shared" si="2525"/>
        <v>0</v>
      </c>
      <c r="M1453" s="211">
        <f t="shared" si="2525"/>
        <v>0</v>
      </c>
      <c r="N1453" s="211">
        <f t="shared" si="2525"/>
        <v>0</v>
      </c>
      <c r="O1453" s="211">
        <f t="shared" si="2525"/>
        <v>0</v>
      </c>
      <c r="P1453" s="211">
        <f t="shared" si="2496"/>
        <v>0</v>
      </c>
      <c r="Q1453" s="211">
        <f t="shared" si="2497"/>
        <v>0</v>
      </c>
      <c r="R1453" s="211">
        <f t="shared" si="2498"/>
        <v>0</v>
      </c>
      <c r="S1453" s="211">
        <f t="shared" ref="S1453:U1453" si="2526">S1454</f>
        <v>0</v>
      </c>
      <c r="T1453" s="211">
        <f t="shared" si="2526"/>
        <v>0</v>
      </c>
      <c r="U1453" s="211">
        <f t="shared" si="2526"/>
        <v>0</v>
      </c>
      <c r="V1453" s="211">
        <f t="shared" si="2487"/>
        <v>0</v>
      </c>
      <c r="W1453" s="211">
        <f t="shared" si="2488"/>
        <v>0</v>
      </c>
      <c r="X1453" s="211">
        <f t="shared" si="2489"/>
        <v>0</v>
      </c>
      <c r="Y1453" s="211">
        <f t="shared" ref="Y1453:AA1453" si="2527">Y1454</f>
        <v>0</v>
      </c>
      <c r="Z1453" s="211">
        <f t="shared" si="2527"/>
        <v>0</v>
      </c>
      <c r="AA1453" s="211">
        <f t="shared" si="2527"/>
        <v>0</v>
      </c>
      <c r="AB1453" s="211">
        <f t="shared" si="2420"/>
        <v>0</v>
      </c>
      <c r="AC1453" s="211">
        <f t="shared" si="2523"/>
        <v>0</v>
      </c>
      <c r="AD1453" s="211">
        <f t="shared" si="2524"/>
        <v>0</v>
      </c>
    </row>
    <row r="1454" spans="1:30" s="202" customFormat="1" hidden="1">
      <c r="A1454" s="214" t="s">
        <v>118</v>
      </c>
      <c r="B1454" s="200" t="s">
        <v>303</v>
      </c>
      <c r="C1454" s="200" t="s">
        <v>20</v>
      </c>
      <c r="D1454" s="200" t="s">
        <v>16</v>
      </c>
      <c r="E1454" s="200" t="s">
        <v>80</v>
      </c>
      <c r="F1454" s="200" t="s">
        <v>68</v>
      </c>
      <c r="G1454" s="200" t="s">
        <v>140</v>
      </c>
      <c r="H1454" s="200" t="s">
        <v>149</v>
      </c>
      <c r="I1454" s="210" t="s">
        <v>117</v>
      </c>
      <c r="J1454" s="211"/>
      <c r="K1454" s="211"/>
      <c r="L1454" s="211"/>
      <c r="M1454" s="211"/>
      <c r="N1454" s="211"/>
      <c r="O1454" s="211"/>
      <c r="P1454" s="211">
        <f t="shared" si="2496"/>
        <v>0</v>
      </c>
      <c r="Q1454" s="211">
        <f t="shared" si="2497"/>
        <v>0</v>
      </c>
      <c r="R1454" s="211">
        <f t="shared" si="2498"/>
        <v>0</v>
      </c>
      <c r="S1454" s="211"/>
      <c r="T1454" s="211"/>
      <c r="U1454" s="211"/>
      <c r="V1454" s="211">
        <f t="shared" si="2487"/>
        <v>0</v>
      </c>
      <c r="W1454" s="211">
        <f t="shared" si="2488"/>
        <v>0</v>
      </c>
      <c r="X1454" s="211">
        <f t="shared" si="2489"/>
        <v>0</v>
      </c>
      <c r="Y1454" s="211"/>
      <c r="Z1454" s="211"/>
      <c r="AA1454" s="211"/>
      <c r="AB1454" s="211">
        <f t="shared" si="2420"/>
        <v>0</v>
      </c>
      <c r="AC1454" s="211">
        <f t="shared" si="2523"/>
        <v>0</v>
      </c>
      <c r="AD1454" s="211">
        <f t="shared" si="2524"/>
        <v>0</v>
      </c>
    </row>
    <row r="1455" spans="1:30" s="202" customFormat="1" hidden="1">
      <c r="A1455" s="212" t="s">
        <v>88</v>
      </c>
      <c r="B1455" s="200" t="s">
        <v>303</v>
      </c>
      <c r="C1455" s="200" t="s">
        <v>20</v>
      </c>
      <c r="D1455" s="200" t="s">
        <v>16</v>
      </c>
      <c r="E1455" s="200" t="s">
        <v>80</v>
      </c>
      <c r="F1455" s="200" t="s">
        <v>68</v>
      </c>
      <c r="G1455" s="200" t="s">
        <v>140</v>
      </c>
      <c r="H1455" s="200" t="s">
        <v>161</v>
      </c>
      <c r="I1455" s="210"/>
      <c r="J1455" s="211">
        <f>J1456</f>
        <v>7000</v>
      </c>
      <c r="K1455" s="211">
        <f t="shared" ref="K1455:O1456" si="2528">K1456</f>
        <v>7000</v>
      </c>
      <c r="L1455" s="211">
        <f t="shared" si="2528"/>
        <v>7000</v>
      </c>
      <c r="M1455" s="211">
        <f t="shared" si="2528"/>
        <v>0</v>
      </c>
      <c r="N1455" s="211">
        <f t="shared" si="2528"/>
        <v>0</v>
      </c>
      <c r="O1455" s="211">
        <f t="shared" si="2528"/>
        <v>0</v>
      </c>
      <c r="P1455" s="211">
        <f t="shared" si="2496"/>
        <v>7000</v>
      </c>
      <c r="Q1455" s="211">
        <f t="shared" si="2497"/>
        <v>7000</v>
      </c>
      <c r="R1455" s="211">
        <f t="shared" si="2498"/>
        <v>7000</v>
      </c>
      <c r="S1455" s="211">
        <f t="shared" ref="S1455:U1456" si="2529">S1456</f>
        <v>0</v>
      </c>
      <c r="T1455" s="211">
        <f t="shared" si="2529"/>
        <v>0</v>
      </c>
      <c r="U1455" s="211">
        <f t="shared" si="2529"/>
        <v>0</v>
      </c>
      <c r="V1455" s="211">
        <f t="shared" si="2487"/>
        <v>7000</v>
      </c>
      <c r="W1455" s="211">
        <f t="shared" si="2488"/>
        <v>7000</v>
      </c>
      <c r="X1455" s="211">
        <f t="shared" si="2489"/>
        <v>7000</v>
      </c>
      <c r="Y1455" s="211">
        <f t="shared" ref="Y1455:AA1456" si="2530">Y1456</f>
        <v>0</v>
      </c>
      <c r="Z1455" s="211">
        <f t="shared" si="2530"/>
        <v>0</v>
      </c>
      <c r="AA1455" s="211">
        <f t="shared" si="2530"/>
        <v>0</v>
      </c>
      <c r="AB1455" s="211">
        <f t="shared" si="2420"/>
        <v>7000</v>
      </c>
      <c r="AC1455" s="211">
        <f t="shared" si="2523"/>
        <v>7000</v>
      </c>
      <c r="AD1455" s="211">
        <f t="shared" si="2524"/>
        <v>7000</v>
      </c>
    </row>
    <row r="1456" spans="1:30" s="202" customFormat="1" ht="26.4" hidden="1">
      <c r="A1456" s="213" t="s">
        <v>222</v>
      </c>
      <c r="B1456" s="200" t="s">
        <v>303</v>
      </c>
      <c r="C1456" s="200" t="s">
        <v>20</v>
      </c>
      <c r="D1456" s="200" t="s">
        <v>16</v>
      </c>
      <c r="E1456" s="200" t="s">
        <v>80</v>
      </c>
      <c r="F1456" s="200" t="s">
        <v>68</v>
      </c>
      <c r="G1456" s="200" t="s">
        <v>140</v>
      </c>
      <c r="H1456" s="200" t="s">
        <v>161</v>
      </c>
      <c r="I1456" s="210" t="s">
        <v>92</v>
      </c>
      <c r="J1456" s="211">
        <f>J1457</f>
        <v>7000</v>
      </c>
      <c r="K1456" s="211">
        <f t="shared" si="2528"/>
        <v>7000</v>
      </c>
      <c r="L1456" s="211">
        <f t="shared" si="2528"/>
        <v>7000</v>
      </c>
      <c r="M1456" s="211">
        <f t="shared" si="2528"/>
        <v>0</v>
      </c>
      <c r="N1456" s="211">
        <f t="shared" si="2528"/>
        <v>0</v>
      </c>
      <c r="O1456" s="211">
        <f t="shared" si="2528"/>
        <v>0</v>
      </c>
      <c r="P1456" s="211">
        <f t="shared" si="2496"/>
        <v>7000</v>
      </c>
      <c r="Q1456" s="211">
        <f t="shared" si="2497"/>
        <v>7000</v>
      </c>
      <c r="R1456" s="211">
        <f t="shared" si="2498"/>
        <v>7000</v>
      </c>
      <c r="S1456" s="211">
        <f t="shared" si="2529"/>
        <v>0</v>
      </c>
      <c r="T1456" s="211">
        <f t="shared" si="2529"/>
        <v>0</v>
      </c>
      <c r="U1456" s="211">
        <f t="shared" si="2529"/>
        <v>0</v>
      </c>
      <c r="V1456" s="211">
        <f t="shared" si="2487"/>
        <v>7000</v>
      </c>
      <c r="W1456" s="211">
        <f t="shared" si="2488"/>
        <v>7000</v>
      </c>
      <c r="X1456" s="211">
        <f t="shared" si="2489"/>
        <v>7000</v>
      </c>
      <c r="Y1456" s="211">
        <f t="shared" si="2530"/>
        <v>0</v>
      </c>
      <c r="Z1456" s="211">
        <f t="shared" si="2530"/>
        <v>0</v>
      </c>
      <c r="AA1456" s="211">
        <f t="shared" si="2530"/>
        <v>0</v>
      </c>
      <c r="AB1456" s="211">
        <f t="shared" si="2420"/>
        <v>7000</v>
      </c>
      <c r="AC1456" s="211">
        <f t="shared" si="2523"/>
        <v>7000</v>
      </c>
      <c r="AD1456" s="211">
        <f t="shared" si="2524"/>
        <v>7000</v>
      </c>
    </row>
    <row r="1457" spans="1:30" s="202" customFormat="1" ht="26.4" hidden="1">
      <c r="A1457" s="212" t="s">
        <v>96</v>
      </c>
      <c r="B1457" s="200" t="s">
        <v>303</v>
      </c>
      <c r="C1457" s="200" t="s">
        <v>20</v>
      </c>
      <c r="D1457" s="200" t="s">
        <v>16</v>
      </c>
      <c r="E1457" s="200" t="s">
        <v>80</v>
      </c>
      <c r="F1457" s="200" t="s">
        <v>68</v>
      </c>
      <c r="G1457" s="200" t="s">
        <v>140</v>
      </c>
      <c r="H1457" s="200" t="s">
        <v>161</v>
      </c>
      <c r="I1457" s="210" t="s">
        <v>93</v>
      </c>
      <c r="J1457" s="211">
        <v>7000</v>
      </c>
      <c r="K1457" s="211">
        <v>7000</v>
      </c>
      <c r="L1457" s="211">
        <v>7000</v>
      </c>
      <c r="M1457" s="211"/>
      <c r="N1457" s="211"/>
      <c r="O1457" s="211"/>
      <c r="P1457" s="211">
        <f t="shared" si="2496"/>
        <v>7000</v>
      </c>
      <c r="Q1457" s="211">
        <f t="shared" si="2497"/>
        <v>7000</v>
      </c>
      <c r="R1457" s="211">
        <f t="shared" si="2498"/>
        <v>7000</v>
      </c>
      <c r="S1457" s="211"/>
      <c r="T1457" s="211"/>
      <c r="U1457" s="211"/>
      <c r="V1457" s="211">
        <f t="shared" si="2487"/>
        <v>7000</v>
      </c>
      <c r="W1457" s="211">
        <f t="shared" si="2488"/>
        <v>7000</v>
      </c>
      <c r="X1457" s="211">
        <f t="shared" si="2489"/>
        <v>7000</v>
      </c>
      <c r="Y1457" s="211"/>
      <c r="Z1457" s="211"/>
      <c r="AA1457" s="211"/>
      <c r="AB1457" s="211">
        <f t="shared" si="2420"/>
        <v>7000</v>
      </c>
      <c r="AC1457" s="211">
        <f t="shared" si="2523"/>
        <v>7000</v>
      </c>
      <c r="AD1457" s="211">
        <f t="shared" si="2524"/>
        <v>7000</v>
      </c>
    </row>
    <row r="1458" spans="1:30" s="202" customFormat="1" hidden="1">
      <c r="A1458" s="203" t="s">
        <v>1</v>
      </c>
      <c r="B1458" s="204" t="s">
        <v>303</v>
      </c>
      <c r="C1458" s="204" t="s">
        <v>20</v>
      </c>
      <c r="D1458" s="204" t="s">
        <v>48</v>
      </c>
      <c r="E1458" s="204"/>
      <c r="F1458" s="204"/>
      <c r="G1458" s="204"/>
      <c r="H1458" s="200"/>
      <c r="I1458" s="210"/>
      <c r="J1458" s="207"/>
      <c r="K1458" s="207"/>
      <c r="L1458" s="207"/>
      <c r="M1458" s="207"/>
      <c r="N1458" s="207"/>
      <c r="O1458" s="207"/>
      <c r="P1458" s="207"/>
      <c r="Q1458" s="207"/>
      <c r="R1458" s="207"/>
      <c r="S1458" s="207"/>
      <c r="T1458" s="207"/>
      <c r="U1458" s="207"/>
      <c r="V1458" s="207"/>
      <c r="W1458" s="207"/>
      <c r="X1458" s="207"/>
      <c r="Y1458" s="207">
        <f>Y1459</f>
        <v>5977.4</v>
      </c>
      <c r="Z1458" s="207">
        <f t="shared" ref="Z1458:AA1458" si="2531">Z1459</f>
        <v>0</v>
      </c>
      <c r="AA1458" s="207">
        <f t="shared" si="2531"/>
        <v>0</v>
      </c>
      <c r="AB1458" s="207">
        <f t="shared" ref="AB1458:AB1462" si="2532">V1458+Y1458</f>
        <v>5977.4</v>
      </c>
      <c r="AC1458" s="207">
        <f t="shared" si="2523"/>
        <v>0</v>
      </c>
      <c r="AD1458" s="207">
        <f t="shared" si="2524"/>
        <v>0</v>
      </c>
    </row>
    <row r="1459" spans="1:30" s="202" customFormat="1" hidden="1">
      <c r="A1459" s="208" t="s">
        <v>81</v>
      </c>
      <c r="B1459" s="216" t="s">
        <v>303</v>
      </c>
      <c r="C1459" s="216" t="s">
        <v>20</v>
      </c>
      <c r="D1459" s="216" t="s">
        <v>48</v>
      </c>
      <c r="E1459" s="285" t="s">
        <v>80</v>
      </c>
      <c r="F1459" s="285" t="s">
        <v>68</v>
      </c>
      <c r="G1459" s="285" t="s">
        <v>140</v>
      </c>
      <c r="H1459" s="200" t="s">
        <v>141</v>
      </c>
      <c r="I1459" s="210"/>
      <c r="J1459" s="217"/>
      <c r="K1459" s="217"/>
      <c r="L1459" s="217"/>
      <c r="M1459" s="217"/>
      <c r="N1459" s="217"/>
      <c r="O1459" s="217"/>
      <c r="P1459" s="217"/>
      <c r="Q1459" s="217"/>
      <c r="R1459" s="217"/>
      <c r="S1459" s="217"/>
      <c r="T1459" s="217"/>
      <c r="U1459" s="217"/>
      <c r="V1459" s="217"/>
      <c r="W1459" s="217"/>
      <c r="X1459" s="217"/>
      <c r="Y1459" s="217">
        <f t="shared" ref="Y1459:AA1459" si="2533">Y1460</f>
        <v>5977.4</v>
      </c>
      <c r="Z1459" s="217">
        <f t="shared" si="2533"/>
        <v>0</v>
      </c>
      <c r="AA1459" s="217">
        <f t="shared" si="2533"/>
        <v>0</v>
      </c>
      <c r="AB1459" s="217">
        <f t="shared" si="2532"/>
        <v>5977.4</v>
      </c>
      <c r="AC1459" s="217">
        <f t="shared" si="2523"/>
        <v>0</v>
      </c>
      <c r="AD1459" s="217">
        <f t="shared" si="2524"/>
        <v>0</v>
      </c>
    </row>
    <row r="1460" spans="1:30" s="202" customFormat="1" hidden="1">
      <c r="A1460" s="264" t="s">
        <v>255</v>
      </c>
      <c r="B1460" s="216" t="s">
        <v>303</v>
      </c>
      <c r="C1460" s="216" t="s">
        <v>20</v>
      </c>
      <c r="D1460" s="216" t="s">
        <v>48</v>
      </c>
      <c r="E1460" s="285" t="s">
        <v>80</v>
      </c>
      <c r="F1460" s="285" t="s">
        <v>68</v>
      </c>
      <c r="G1460" s="285" t="s">
        <v>140</v>
      </c>
      <c r="H1460" s="200" t="s">
        <v>169</v>
      </c>
      <c r="I1460" s="210"/>
      <c r="J1460" s="217"/>
      <c r="K1460" s="217"/>
      <c r="L1460" s="217"/>
      <c r="M1460" s="217"/>
      <c r="N1460" s="217"/>
      <c r="O1460" s="217"/>
      <c r="P1460" s="217"/>
      <c r="Q1460" s="217"/>
      <c r="R1460" s="217"/>
      <c r="S1460" s="217"/>
      <c r="T1460" s="217"/>
      <c r="U1460" s="217"/>
      <c r="V1460" s="217"/>
      <c r="W1460" s="217"/>
      <c r="X1460" s="217"/>
      <c r="Y1460" s="217">
        <f>Y1463+Y1461</f>
        <v>5977.4</v>
      </c>
      <c r="Z1460" s="217">
        <f t="shared" ref="Z1460:AA1460" si="2534">Z1463+Z1461</f>
        <v>0</v>
      </c>
      <c r="AA1460" s="217">
        <f t="shared" si="2534"/>
        <v>0</v>
      </c>
      <c r="AB1460" s="217">
        <f t="shared" si="2532"/>
        <v>5977.4</v>
      </c>
      <c r="AC1460" s="217">
        <f t="shared" si="2523"/>
        <v>0</v>
      </c>
      <c r="AD1460" s="217">
        <f t="shared" si="2524"/>
        <v>0</v>
      </c>
    </row>
    <row r="1461" spans="1:30" s="202" customFormat="1" ht="26.4" hidden="1">
      <c r="A1461" s="213" t="s">
        <v>222</v>
      </c>
      <c r="B1461" s="216" t="s">
        <v>303</v>
      </c>
      <c r="C1461" s="216" t="s">
        <v>20</v>
      </c>
      <c r="D1461" s="216" t="s">
        <v>48</v>
      </c>
      <c r="E1461" s="285" t="s">
        <v>80</v>
      </c>
      <c r="F1461" s="285" t="s">
        <v>68</v>
      </c>
      <c r="G1461" s="285" t="s">
        <v>140</v>
      </c>
      <c r="H1461" s="200" t="s">
        <v>169</v>
      </c>
      <c r="I1461" s="210" t="s">
        <v>92</v>
      </c>
      <c r="J1461" s="217"/>
      <c r="K1461" s="217"/>
      <c r="L1461" s="217"/>
      <c r="M1461" s="217"/>
      <c r="N1461" s="217"/>
      <c r="O1461" s="217"/>
      <c r="P1461" s="217"/>
      <c r="Q1461" s="217"/>
      <c r="R1461" s="217"/>
      <c r="S1461" s="217"/>
      <c r="T1461" s="217"/>
      <c r="U1461" s="217"/>
      <c r="V1461" s="217"/>
      <c r="W1461" s="217"/>
      <c r="X1461" s="217"/>
      <c r="Y1461" s="217">
        <f>Y1462</f>
        <v>5977.4</v>
      </c>
      <c r="Z1461" s="217">
        <f t="shared" ref="Z1461:AA1461" si="2535">Z1462</f>
        <v>0</v>
      </c>
      <c r="AA1461" s="217">
        <f t="shared" si="2535"/>
        <v>0</v>
      </c>
      <c r="AB1461" s="217">
        <f t="shared" si="2532"/>
        <v>5977.4</v>
      </c>
      <c r="AC1461" s="217">
        <f t="shared" si="2523"/>
        <v>0</v>
      </c>
      <c r="AD1461" s="217">
        <f t="shared" si="2524"/>
        <v>0</v>
      </c>
    </row>
    <row r="1462" spans="1:30" s="202" customFormat="1" ht="26.4" hidden="1">
      <c r="A1462" s="212" t="s">
        <v>96</v>
      </c>
      <c r="B1462" s="216" t="s">
        <v>303</v>
      </c>
      <c r="C1462" s="216" t="s">
        <v>20</v>
      </c>
      <c r="D1462" s="216" t="s">
        <v>48</v>
      </c>
      <c r="E1462" s="285" t="s">
        <v>80</v>
      </c>
      <c r="F1462" s="285" t="s">
        <v>68</v>
      </c>
      <c r="G1462" s="285" t="s">
        <v>140</v>
      </c>
      <c r="H1462" s="200" t="s">
        <v>169</v>
      </c>
      <c r="I1462" s="210" t="s">
        <v>93</v>
      </c>
      <c r="J1462" s="217"/>
      <c r="K1462" s="217"/>
      <c r="L1462" s="217"/>
      <c r="M1462" s="336"/>
      <c r="N1462" s="217"/>
      <c r="O1462" s="217"/>
      <c r="P1462" s="217"/>
      <c r="Q1462" s="217"/>
      <c r="R1462" s="217"/>
      <c r="S1462" s="217"/>
      <c r="T1462" s="217"/>
      <c r="U1462" s="217"/>
      <c r="V1462" s="217"/>
      <c r="W1462" s="217"/>
      <c r="X1462" s="217"/>
      <c r="Y1462" s="217">
        <v>5977.4</v>
      </c>
      <c r="Z1462" s="217"/>
      <c r="AA1462" s="217"/>
      <c r="AB1462" s="217">
        <f t="shared" si="2532"/>
        <v>5977.4</v>
      </c>
      <c r="AC1462" s="217">
        <f t="shared" si="2523"/>
        <v>0</v>
      </c>
      <c r="AD1462" s="217">
        <f t="shared" si="2524"/>
        <v>0</v>
      </c>
    </row>
    <row r="1463" spans="1:30" s="202" customFormat="1" ht="15.6" hidden="1">
      <c r="A1463" s="221" t="s">
        <v>53</v>
      </c>
      <c r="B1463" s="199" t="s">
        <v>303</v>
      </c>
      <c r="C1463" s="199" t="s">
        <v>17</v>
      </c>
      <c r="D1463" s="200"/>
      <c r="E1463" s="200"/>
      <c r="F1463" s="200"/>
      <c r="G1463" s="200"/>
      <c r="H1463" s="200"/>
      <c r="I1463" s="210"/>
      <c r="J1463" s="201">
        <f>J1464</f>
        <v>85260.78</v>
      </c>
      <c r="K1463" s="201">
        <f t="shared" ref="K1463:O1465" si="2536">K1464</f>
        <v>0</v>
      </c>
      <c r="L1463" s="201">
        <f t="shared" si="2536"/>
        <v>0</v>
      </c>
      <c r="M1463" s="201">
        <f t="shared" si="2536"/>
        <v>1160.2</v>
      </c>
      <c r="N1463" s="201">
        <f t="shared" si="2536"/>
        <v>0</v>
      </c>
      <c r="O1463" s="201">
        <f t="shared" si="2536"/>
        <v>0</v>
      </c>
      <c r="P1463" s="201">
        <f t="shared" si="2496"/>
        <v>86420.98</v>
      </c>
      <c r="Q1463" s="201">
        <f t="shared" si="2497"/>
        <v>0</v>
      </c>
      <c r="R1463" s="201">
        <f t="shared" si="2498"/>
        <v>0</v>
      </c>
      <c r="S1463" s="201">
        <f t="shared" ref="S1463:U1465" si="2537">S1464</f>
        <v>0</v>
      </c>
      <c r="T1463" s="201">
        <f t="shared" si="2537"/>
        <v>0</v>
      </c>
      <c r="U1463" s="201">
        <f t="shared" si="2537"/>
        <v>0</v>
      </c>
      <c r="V1463" s="201">
        <f t="shared" ref="V1463:V1484" si="2538">P1463+S1463</f>
        <v>86420.98</v>
      </c>
      <c r="W1463" s="201">
        <f t="shared" ref="W1463:W1484" si="2539">Q1463+T1463</f>
        <v>0</v>
      </c>
      <c r="X1463" s="201">
        <f t="shared" ref="X1463:X1484" si="2540">R1463+U1463</f>
        <v>0</v>
      </c>
      <c r="Y1463" s="201">
        <f t="shared" ref="Y1463:AA1465" si="2541">Y1464</f>
        <v>0</v>
      </c>
      <c r="Z1463" s="201">
        <f t="shared" si="2541"/>
        <v>0</v>
      </c>
      <c r="AA1463" s="201">
        <f t="shared" si="2541"/>
        <v>0</v>
      </c>
      <c r="AB1463" s="201">
        <f t="shared" ref="AB1463:AB1541" si="2542">V1463+Y1463</f>
        <v>86420.98</v>
      </c>
      <c r="AC1463" s="201">
        <f t="shared" si="2523"/>
        <v>0</v>
      </c>
      <c r="AD1463" s="201">
        <f t="shared" si="2524"/>
        <v>0</v>
      </c>
    </row>
    <row r="1464" spans="1:30" s="202" customFormat="1" hidden="1">
      <c r="A1464" s="222" t="s">
        <v>54</v>
      </c>
      <c r="B1464" s="205" t="s">
        <v>303</v>
      </c>
      <c r="C1464" s="205" t="s">
        <v>17</v>
      </c>
      <c r="D1464" s="205" t="s">
        <v>13</v>
      </c>
      <c r="E1464" s="205"/>
      <c r="F1464" s="205"/>
      <c r="G1464" s="205"/>
      <c r="H1464" s="205"/>
      <c r="I1464" s="206"/>
      <c r="J1464" s="207">
        <f>J1465</f>
        <v>85260.78</v>
      </c>
      <c r="K1464" s="207">
        <f t="shared" si="2536"/>
        <v>0</v>
      </c>
      <c r="L1464" s="207">
        <f t="shared" si="2536"/>
        <v>0</v>
      </c>
      <c r="M1464" s="207">
        <f t="shared" si="2536"/>
        <v>1160.2</v>
      </c>
      <c r="N1464" s="207">
        <f t="shared" si="2536"/>
        <v>0</v>
      </c>
      <c r="O1464" s="207">
        <f t="shared" si="2536"/>
        <v>0</v>
      </c>
      <c r="P1464" s="207">
        <f t="shared" si="2496"/>
        <v>86420.98</v>
      </c>
      <c r="Q1464" s="207">
        <f t="shared" si="2497"/>
        <v>0</v>
      </c>
      <c r="R1464" s="207">
        <f t="shared" si="2498"/>
        <v>0</v>
      </c>
      <c r="S1464" s="207">
        <f t="shared" si="2537"/>
        <v>0</v>
      </c>
      <c r="T1464" s="207">
        <f t="shared" si="2537"/>
        <v>0</v>
      </c>
      <c r="U1464" s="207">
        <f t="shared" si="2537"/>
        <v>0</v>
      </c>
      <c r="V1464" s="207">
        <f t="shared" si="2538"/>
        <v>86420.98</v>
      </c>
      <c r="W1464" s="207">
        <f t="shared" si="2539"/>
        <v>0</v>
      </c>
      <c r="X1464" s="207">
        <f t="shared" si="2540"/>
        <v>0</v>
      </c>
      <c r="Y1464" s="207">
        <f t="shared" si="2541"/>
        <v>0</v>
      </c>
      <c r="Z1464" s="207">
        <f t="shared" si="2541"/>
        <v>0</v>
      </c>
      <c r="AA1464" s="207">
        <f t="shared" si="2541"/>
        <v>0</v>
      </c>
      <c r="AB1464" s="207">
        <f t="shared" si="2542"/>
        <v>86420.98</v>
      </c>
      <c r="AC1464" s="207">
        <f t="shared" si="2523"/>
        <v>0</v>
      </c>
      <c r="AD1464" s="207">
        <f t="shared" si="2524"/>
        <v>0</v>
      </c>
    </row>
    <row r="1465" spans="1:30" s="202" customFormat="1" hidden="1">
      <c r="A1465" s="208" t="s">
        <v>81</v>
      </c>
      <c r="B1465" s="219" t="s">
        <v>303</v>
      </c>
      <c r="C1465" s="200" t="s">
        <v>17</v>
      </c>
      <c r="D1465" s="200" t="s">
        <v>13</v>
      </c>
      <c r="E1465" s="200" t="s">
        <v>80</v>
      </c>
      <c r="F1465" s="200" t="s">
        <v>68</v>
      </c>
      <c r="G1465" s="200" t="s">
        <v>140</v>
      </c>
      <c r="H1465" s="200" t="s">
        <v>141</v>
      </c>
      <c r="I1465" s="210"/>
      <c r="J1465" s="217">
        <f>J1466</f>
        <v>85260.78</v>
      </c>
      <c r="K1465" s="217">
        <f t="shared" si="2536"/>
        <v>0</v>
      </c>
      <c r="L1465" s="217">
        <f t="shared" si="2536"/>
        <v>0</v>
      </c>
      <c r="M1465" s="217">
        <f t="shared" si="2536"/>
        <v>1160.2</v>
      </c>
      <c r="N1465" s="217">
        <f t="shared" si="2536"/>
        <v>0</v>
      </c>
      <c r="O1465" s="217">
        <f t="shared" si="2536"/>
        <v>0</v>
      </c>
      <c r="P1465" s="217">
        <f t="shared" si="2496"/>
        <v>86420.98</v>
      </c>
      <c r="Q1465" s="217">
        <f t="shared" si="2497"/>
        <v>0</v>
      </c>
      <c r="R1465" s="217">
        <f t="shared" si="2498"/>
        <v>0</v>
      </c>
      <c r="S1465" s="217">
        <f t="shared" si="2537"/>
        <v>0</v>
      </c>
      <c r="T1465" s="217">
        <f t="shared" si="2537"/>
        <v>0</v>
      </c>
      <c r="U1465" s="217">
        <f t="shared" si="2537"/>
        <v>0</v>
      </c>
      <c r="V1465" s="217">
        <f t="shared" si="2538"/>
        <v>86420.98</v>
      </c>
      <c r="W1465" s="217">
        <f t="shared" si="2539"/>
        <v>0</v>
      </c>
      <c r="X1465" s="217">
        <f t="shared" si="2540"/>
        <v>0</v>
      </c>
      <c r="Y1465" s="217">
        <f t="shared" si="2541"/>
        <v>0</v>
      </c>
      <c r="Z1465" s="217">
        <f t="shared" si="2541"/>
        <v>0</v>
      </c>
      <c r="AA1465" s="217">
        <f t="shared" si="2541"/>
        <v>0</v>
      </c>
      <c r="AB1465" s="217">
        <f t="shared" si="2542"/>
        <v>86420.98</v>
      </c>
      <c r="AC1465" s="217">
        <f t="shared" si="2523"/>
        <v>0</v>
      </c>
      <c r="AD1465" s="217">
        <f t="shared" si="2524"/>
        <v>0</v>
      </c>
    </row>
    <row r="1466" spans="1:30" s="202" customFormat="1" ht="26.4" hidden="1">
      <c r="A1466" s="208" t="s">
        <v>240</v>
      </c>
      <c r="B1466" s="219" t="s">
        <v>303</v>
      </c>
      <c r="C1466" s="200" t="s">
        <v>17</v>
      </c>
      <c r="D1466" s="200" t="s">
        <v>13</v>
      </c>
      <c r="E1466" s="200" t="s">
        <v>80</v>
      </c>
      <c r="F1466" s="200" t="s">
        <v>68</v>
      </c>
      <c r="G1466" s="200" t="s">
        <v>140</v>
      </c>
      <c r="H1466" s="200" t="s">
        <v>335</v>
      </c>
      <c r="I1466" s="210"/>
      <c r="J1466" s="217">
        <f>J1467+J1469</f>
        <v>85260.78</v>
      </c>
      <c r="K1466" s="217">
        <f t="shared" ref="K1466:L1466" si="2543">K1467+K1469</f>
        <v>0</v>
      </c>
      <c r="L1466" s="217">
        <f t="shared" si="2543"/>
        <v>0</v>
      </c>
      <c r="M1466" s="217">
        <f t="shared" ref="M1466:O1466" si="2544">M1467+M1469</f>
        <v>1160.2</v>
      </c>
      <c r="N1466" s="217">
        <f t="shared" si="2544"/>
        <v>0</v>
      </c>
      <c r="O1466" s="217">
        <f t="shared" si="2544"/>
        <v>0</v>
      </c>
      <c r="P1466" s="217">
        <f t="shared" si="2496"/>
        <v>86420.98</v>
      </c>
      <c r="Q1466" s="217">
        <f t="shared" si="2497"/>
        <v>0</v>
      </c>
      <c r="R1466" s="217">
        <f t="shared" si="2498"/>
        <v>0</v>
      </c>
      <c r="S1466" s="217">
        <f t="shared" ref="S1466:U1466" si="2545">S1467+S1469</f>
        <v>0</v>
      </c>
      <c r="T1466" s="217">
        <f t="shared" si="2545"/>
        <v>0</v>
      </c>
      <c r="U1466" s="217">
        <f t="shared" si="2545"/>
        <v>0</v>
      </c>
      <c r="V1466" s="217">
        <f t="shared" si="2538"/>
        <v>86420.98</v>
      </c>
      <c r="W1466" s="217">
        <f t="shared" si="2539"/>
        <v>0</v>
      </c>
      <c r="X1466" s="217">
        <f t="shared" si="2540"/>
        <v>0</v>
      </c>
      <c r="Y1466" s="217">
        <f t="shared" ref="Y1466:AA1466" si="2546">Y1467+Y1469</f>
        <v>0</v>
      </c>
      <c r="Z1466" s="217">
        <f t="shared" si="2546"/>
        <v>0</v>
      </c>
      <c r="AA1466" s="217">
        <f t="shared" si="2546"/>
        <v>0</v>
      </c>
      <c r="AB1466" s="217">
        <f t="shared" si="2542"/>
        <v>86420.98</v>
      </c>
      <c r="AC1466" s="217">
        <f t="shared" si="2523"/>
        <v>0</v>
      </c>
      <c r="AD1466" s="217">
        <f t="shared" si="2524"/>
        <v>0</v>
      </c>
    </row>
    <row r="1467" spans="1:30" s="202" customFormat="1" ht="39.6" hidden="1">
      <c r="A1467" s="212" t="s">
        <v>94</v>
      </c>
      <c r="B1467" s="219" t="s">
        <v>303</v>
      </c>
      <c r="C1467" s="200" t="s">
        <v>17</v>
      </c>
      <c r="D1467" s="200" t="s">
        <v>13</v>
      </c>
      <c r="E1467" s="200" t="s">
        <v>80</v>
      </c>
      <c r="F1467" s="200" t="s">
        <v>68</v>
      </c>
      <c r="G1467" s="200" t="s">
        <v>140</v>
      </c>
      <c r="H1467" s="200" t="s">
        <v>335</v>
      </c>
      <c r="I1467" s="210" t="s">
        <v>90</v>
      </c>
      <c r="J1467" s="217">
        <f>J1468</f>
        <v>33138.5</v>
      </c>
      <c r="K1467" s="217">
        <f t="shared" ref="K1467:O1467" si="2547">K1468</f>
        <v>0</v>
      </c>
      <c r="L1467" s="217">
        <f t="shared" si="2547"/>
        <v>0</v>
      </c>
      <c r="M1467" s="217">
        <f t="shared" si="2547"/>
        <v>0</v>
      </c>
      <c r="N1467" s="217">
        <f t="shared" si="2547"/>
        <v>0</v>
      </c>
      <c r="O1467" s="217">
        <f t="shared" si="2547"/>
        <v>0</v>
      </c>
      <c r="P1467" s="217">
        <f t="shared" si="2496"/>
        <v>33138.5</v>
      </c>
      <c r="Q1467" s="217">
        <f t="shared" si="2497"/>
        <v>0</v>
      </c>
      <c r="R1467" s="217">
        <f t="shared" si="2498"/>
        <v>0</v>
      </c>
      <c r="S1467" s="217">
        <f t="shared" ref="S1467:U1467" si="2548">S1468</f>
        <v>0</v>
      </c>
      <c r="T1467" s="217">
        <f t="shared" si="2548"/>
        <v>0</v>
      </c>
      <c r="U1467" s="217">
        <f t="shared" si="2548"/>
        <v>0</v>
      </c>
      <c r="V1467" s="217">
        <f t="shared" si="2538"/>
        <v>33138.5</v>
      </c>
      <c r="W1467" s="217">
        <f t="shared" si="2539"/>
        <v>0</v>
      </c>
      <c r="X1467" s="217">
        <f t="shared" si="2540"/>
        <v>0</v>
      </c>
      <c r="Y1467" s="217">
        <f t="shared" ref="Y1467:AA1467" si="2549">Y1468</f>
        <v>0</v>
      </c>
      <c r="Z1467" s="217">
        <f t="shared" si="2549"/>
        <v>0</v>
      </c>
      <c r="AA1467" s="217">
        <f t="shared" si="2549"/>
        <v>0</v>
      </c>
      <c r="AB1467" s="217">
        <f t="shared" si="2542"/>
        <v>33138.5</v>
      </c>
      <c r="AC1467" s="217">
        <f t="shared" si="2523"/>
        <v>0</v>
      </c>
      <c r="AD1467" s="217">
        <f t="shared" si="2524"/>
        <v>0</v>
      </c>
    </row>
    <row r="1468" spans="1:30" s="202" customFormat="1" hidden="1">
      <c r="A1468" s="212" t="s">
        <v>101</v>
      </c>
      <c r="B1468" s="219" t="s">
        <v>303</v>
      </c>
      <c r="C1468" s="200" t="s">
        <v>17</v>
      </c>
      <c r="D1468" s="200" t="s">
        <v>13</v>
      </c>
      <c r="E1468" s="200" t="s">
        <v>80</v>
      </c>
      <c r="F1468" s="200" t="s">
        <v>68</v>
      </c>
      <c r="G1468" s="200" t="s">
        <v>140</v>
      </c>
      <c r="H1468" s="200" t="s">
        <v>335</v>
      </c>
      <c r="I1468" s="210" t="s">
        <v>100</v>
      </c>
      <c r="J1468" s="217">
        <v>33138.5</v>
      </c>
      <c r="K1468" s="217"/>
      <c r="L1468" s="217"/>
      <c r="M1468" s="217"/>
      <c r="N1468" s="217"/>
      <c r="O1468" s="217"/>
      <c r="P1468" s="217">
        <f t="shared" si="2496"/>
        <v>33138.5</v>
      </c>
      <c r="Q1468" s="217">
        <f t="shared" si="2497"/>
        <v>0</v>
      </c>
      <c r="R1468" s="217">
        <f t="shared" si="2498"/>
        <v>0</v>
      </c>
      <c r="S1468" s="217"/>
      <c r="T1468" s="217"/>
      <c r="U1468" s="217"/>
      <c r="V1468" s="217">
        <f t="shared" si="2538"/>
        <v>33138.5</v>
      </c>
      <c r="W1468" s="217">
        <f t="shared" si="2539"/>
        <v>0</v>
      </c>
      <c r="X1468" s="217">
        <f t="shared" si="2540"/>
        <v>0</v>
      </c>
      <c r="Y1468" s="217"/>
      <c r="Z1468" s="217"/>
      <c r="AA1468" s="217"/>
      <c r="AB1468" s="217">
        <f t="shared" si="2542"/>
        <v>33138.5</v>
      </c>
      <c r="AC1468" s="217">
        <f t="shared" si="2523"/>
        <v>0</v>
      </c>
      <c r="AD1468" s="217">
        <f t="shared" si="2524"/>
        <v>0</v>
      </c>
    </row>
    <row r="1469" spans="1:30" s="202" customFormat="1" ht="26.4" hidden="1">
      <c r="A1469" s="213" t="s">
        <v>222</v>
      </c>
      <c r="B1469" s="219" t="s">
        <v>303</v>
      </c>
      <c r="C1469" s="200" t="s">
        <v>17</v>
      </c>
      <c r="D1469" s="200" t="s">
        <v>13</v>
      </c>
      <c r="E1469" s="200" t="s">
        <v>80</v>
      </c>
      <c r="F1469" s="200" t="s">
        <v>68</v>
      </c>
      <c r="G1469" s="200" t="s">
        <v>140</v>
      </c>
      <c r="H1469" s="200" t="s">
        <v>335</v>
      </c>
      <c r="I1469" s="210" t="s">
        <v>92</v>
      </c>
      <c r="J1469" s="217">
        <f>J1470</f>
        <v>52122.28</v>
      </c>
      <c r="K1469" s="217">
        <f t="shared" ref="K1469:O1469" si="2550">K1470</f>
        <v>0</v>
      </c>
      <c r="L1469" s="217">
        <f t="shared" si="2550"/>
        <v>0</v>
      </c>
      <c r="M1469" s="217">
        <f t="shared" si="2550"/>
        <v>1160.2</v>
      </c>
      <c r="N1469" s="217">
        <f t="shared" si="2550"/>
        <v>0</v>
      </c>
      <c r="O1469" s="217">
        <f t="shared" si="2550"/>
        <v>0</v>
      </c>
      <c r="P1469" s="217">
        <f t="shared" si="2496"/>
        <v>53282.479999999996</v>
      </c>
      <c r="Q1469" s="217">
        <f t="shared" si="2497"/>
        <v>0</v>
      </c>
      <c r="R1469" s="217">
        <f t="shared" si="2498"/>
        <v>0</v>
      </c>
      <c r="S1469" s="217">
        <f t="shared" ref="S1469:U1469" si="2551">S1470</f>
        <v>0</v>
      </c>
      <c r="T1469" s="217">
        <f t="shared" si="2551"/>
        <v>0</v>
      </c>
      <c r="U1469" s="217">
        <f t="shared" si="2551"/>
        <v>0</v>
      </c>
      <c r="V1469" s="217">
        <f t="shared" si="2538"/>
        <v>53282.479999999996</v>
      </c>
      <c r="W1469" s="217">
        <f t="shared" si="2539"/>
        <v>0</v>
      </c>
      <c r="X1469" s="217">
        <f t="shared" si="2540"/>
        <v>0</v>
      </c>
      <c r="Y1469" s="217">
        <f t="shared" ref="Y1469:AA1469" si="2552">Y1470</f>
        <v>0</v>
      </c>
      <c r="Z1469" s="217">
        <f t="shared" si="2552"/>
        <v>0</v>
      </c>
      <c r="AA1469" s="217">
        <f t="shared" si="2552"/>
        <v>0</v>
      </c>
      <c r="AB1469" s="217">
        <f t="shared" si="2542"/>
        <v>53282.479999999996</v>
      </c>
      <c r="AC1469" s="217">
        <f t="shared" si="2523"/>
        <v>0</v>
      </c>
      <c r="AD1469" s="217">
        <f t="shared" si="2524"/>
        <v>0</v>
      </c>
    </row>
    <row r="1470" spans="1:30" s="202" customFormat="1" ht="26.4" hidden="1">
      <c r="A1470" s="212" t="s">
        <v>96</v>
      </c>
      <c r="B1470" s="219" t="s">
        <v>303</v>
      </c>
      <c r="C1470" s="200" t="s">
        <v>17</v>
      </c>
      <c r="D1470" s="200" t="s">
        <v>13</v>
      </c>
      <c r="E1470" s="200" t="s">
        <v>80</v>
      </c>
      <c r="F1470" s="200" t="s">
        <v>68</v>
      </c>
      <c r="G1470" s="200" t="s">
        <v>140</v>
      </c>
      <c r="H1470" s="200" t="s">
        <v>335</v>
      </c>
      <c r="I1470" s="210" t="s">
        <v>93</v>
      </c>
      <c r="J1470" s="217">
        <v>52122.28</v>
      </c>
      <c r="K1470" s="217"/>
      <c r="L1470" s="217"/>
      <c r="M1470" s="217">
        <v>1160.2</v>
      </c>
      <c r="N1470" s="217"/>
      <c r="O1470" s="217"/>
      <c r="P1470" s="217">
        <f t="shared" si="2496"/>
        <v>53282.479999999996</v>
      </c>
      <c r="Q1470" s="217">
        <f t="shared" si="2497"/>
        <v>0</v>
      </c>
      <c r="R1470" s="217">
        <f t="shared" si="2498"/>
        <v>0</v>
      </c>
      <c r="S1470" s="217"/>
      <c r="T1470" s="217"/>
      <c r="U1470" s="217"/>
      <c r="V1470" s="217">
        <f t="shared" si="2538"/>
        <v>53282.479999999996</v>
      </c>
      <c r="W1470" s="217">
        <f t="shared" si="2539"/>
        <v>0</v>
      </c>
      <c r="X1470" s="217">
        <f t="shared" si="2540"/>
        <v>0</v>
      </c>
      <c r="Y1470" s="217"/>
      <c r="Z1470" s="217"/>
      <c r="AA1470" s="217"/>
      <c r="AB1470" s="217">
        <f t="shared" si="2542"/>
        <v>53282.479999999996</v>
      </c>
      <c r="AC1470" s="217">
        <f t="shared" si="2523"/>
        <v>0</v>
      </c>
      <c r="AD1470" s="217">
        <f t="shared" si="2524"/>
        <v>0</v>
      </c>
    </row>
    <row r="1471" spans="1:30" s="227" customFormat="1" ht="31.2" hidden="1">
      <c r="A1471" s="221" t="s">
        <v>26</v>
      </c>
      <c r="B1471" s="223" t="s">
        <v>303</v>
      </c>
      <c r="C1471" s="223" t="s">
        <v>13</v>
      </c>
      <c r="D1471" s="224"/>
      <c r="E1471" s="224"/>
      <c r="F1471" s="224"/>
      <c r="G1471" s="224"/>
      <c r="H1471" s="224"/>
      <c r="I1471" s="225"/>
      <c r="J1471" s="226">
        <f>J1472</f>
        <v>57800</v>
      </c>
      <c r="K1471" s="226">
        <f t="shared" ref="K1471:O1475" si="2553">K1472</f>
        <v>57800</v>
      </c>
      <c r="L1471" s="226">
        <f t="shared" si="2553"/>
        <v>57800</v>
      </c>
      <c r="M1471" s="226">
        <f t="shared" si="2553"/>
        <v>0</v>
      </c>
      <c r="N1471" s="226">
        <f t="shared" si="2553"/>
        <v>0</v>
      </c>
      <c r="O1471" s="226">
        <f t="shared" si="2553"/>
        <v>0</v>
      </c>
      <c r="P1471" s="226">
        <f t="shared" si="2496"/>
        <v>57800</v>
      </c>
      <c r="Q1471" s="226">
        <f t="shared" si="2497"/>
        <v>57800</v>
      </c>
      <c r="R1471" s="226">
        <f t="shared" si="2498"/>
        <v>57800</v>
      </c>
      <c r="S1471" s="226">
        <f t="shared" ref="S1471:U1475" si="2554">S1472</f>
        <v>0</v>
      </c>
      <c r="T1471" s="226">
        <f t="shared" si="2554"/>
        <v>0</v>
      </c>
      <c r="U1471" s="226">
        <f t="shared" si="2554"/>
        <v>0</v>
      </c>
      <c r="V1471" s="226">
        <f t="shared" si="2538"/>
        <v>57800</v>
      </c>
      <c r="W1471" s="226">
        <f t="shared" si="2539"/>
        <v>57800</v>
      </c>
      <c r="X1471" s="226">
        <f t="shared" si="2540"/>
        <v>57800</v>
      </c>
      <c r="Y1471" s="226">
        <f t="shared" ref="Y1471:AA1475" si="2555">Y1472</f>
        <v>0</v>
      </c>
      <c r="Z1471" s="226">
        <f t="shared" si="2555"/>
        <v>0</v>
      </c>
      <c r="AA1471" s="226">
        <f t="shared" si="2555"/>
        <v>0</v>
      </c>
      <c r="AB1471" s="226">
        <f t="shared" si="2542"/>
        <v>57800</v>
      </c>
      <c r="AC1471" s="226">
        <f t="shared" si="2523"/>
        <v>57800</v>
      </c>
      <c r="AD1471" s="226">
        <f t="shared" si="2524"/>
        <v>57800</v>
      </c>
    </row>
    <row r="1472" spans="1:30" s="202" customFormat="1" ht="26.4" hidden="1">
      <c r="A1472" s="228" t="s">
        <v>204</v>
      </c>
      <c r="B1472" s="229" t="s">
        <v>303</v>
      </c>
      <c r="C1472" s="229" t="s">
        <v>13</v>
      </c>
      <c r="D1472" s="229" t="s">
        <v>30</v>
      </c>
      <c r="E1472" s="229"/>
      <c r="F1472" s="229"/>
      <c r="G1472" s="229"/>
      <c r="H1472" s="229"/>
      <c r="I1472" s="230"/>
      <c r="J1472" s="231">
        <f>J1473</f>
        <v>57800</v>
      </c>
      <c r="K1472" s="231">
        <f t="shared" si="2553"/>
        <v>57800</v>
      </c>
      <c r="L1472" s="231">
        <f t="shared" si="2553"/>
        <v>57800</v>
      </c>
      <c r="M1472" s="231">
        <f t="shared" si="2553"/>
        <v>0</v>
      </c>
      <c r="N1472" s="231">
        <f t="shared" si="2553"/>
        <v>0</v>
      </c>
      <c r="O1472" s="231">
        <f t="shared" si="2553"/>
        <v>0</v>
      </c>
      <c r="P1472" s="231">
        <f t="shared" si="2496"/>
        <v>57800</v>
      </c>
      <c r="Q1472" s="231">
        <f t="shared" si="2497"/>
        <v>57800</v>
      </c>
      <c r="R1472" s="231">
        <f t="shared" si="2498"/>
        <v>57800</v>
      </c>
      <c r="S1472" s="231">
        <f t="shared" si="2554"/>
        <v>0</v>
      </c>
      <c r="T1472" s="231">
        <f t="shared" si="2554"/>
        <v>0</v>
      </c>
      <c r="U1472" s="231">
        <f t="shared" si="2554"/>
        <v>0</v>
      </c>
      <c r="V1472" s="231">
        <f t="shared" si="2538"/>
        <v>57800</v>
      </c>
      <c r="W1472" s="231">
        <f t="shared" si="2539"/>
        <v>57800</v>
      </c>
      <c r="X1472" s="231">
        <f t="shared" si="2540"/>
        <v>57800</v>
      </c>
      <c r="Y1472" s="231">
        <f t="shared" si="2555"/>
        <v>0</v>
      </c>
      <c r="Z1472" s="231">
        <f t="shared" si="2555"/>
        <v>0</v>
      </c>
      <c r="AA1472" s="231">
        <f t="shared" si="2555"/>
        <v>0</v>
      </c>
      <c r="AB1472" s="231">
        <f t="shared" si="2542"/>
        <v>57800</v>
      </c>
      <c r="AC1472" s="231">
        <f t="shared" si="2523"/>
        <v>57800</v>
      </c>
      <c r="AD1472" s="231">
        <f t="shared" si="2524"/>
        <v>57800</v>
      </c>
    </row>
    <row r="1473" spans="1:30" s="202" customFormat="1" ht="52.8" hidden="1">
      <c r="A1473" s="281" t="s">
        <v>355</v>
      </c>
      <c r="B1473" s="233" t="s">
        <v>303</v>
      </c>
      <c r="C1473" s="233" t="s">
        <v>13</v>
      </c>
      <c r="D1473" s="233" t="s">
        <v>30</v>
      </c>
      <c r="E1473" s="233" t="s">
        <v>195</v>
      </c>
      <c r="F1473" s="233" t="s">
        <v>68</v>
      </c>
      <c r="G1473" s="233" t="s">
        <v>140</v>
      </c>
      <c r="H1473" s="233" t="s">
        <v>141</v>
      </c>
      <c r="I1473" s="234"/>
      <c r="J1473" s="235">
        <f>J1474</f>
        <v>57800</v>
      </c>
      <c r="K1473" s="235">
        <f t="shared" si="2553"/>
        <v>57800</v>
      </c>
      <c r="L1473" s="235">
        <f t="shared" si="2553"/>
        <v>57800</v>
      </c>
      <c r="M1473" s="235">
        <f t="shared" si="2553"/>
        <v>0</v>
      </c>
      <c r="N1473" s="235">
        <f t="shared" si="2553"/>
        <v>0</v>
      </c>
      <c r="O1473" s="235">
        <f t="shared" si="2553"/>
        <v>0</v>
      </c>
      <c r="P1473" s="235">
        <f t="shared" si="2496"/>
        <v>57800</v>
      </c>
      <c r="Q1473" s="235">
        <f t="shared" si="2497"/>
        <v>57800</v>
      </c>
      <c r="R1473" s="235">
        <f t="shared" si="2498"/>
        <v>57800</v>
      </c>
      <c r="S1473" s="235">
        <f t="shared" si="2554"/>
        <v>0</v>
      </c>
      <c r="T1473" s="235">
        <f t="shared" si="2554"/>
        <v>0</v>
      </c>
      <c r="U1473" s="235">
        <f t="shared" si="2554"/>
        <v>0</v>
      </c>
      <c r="V1473" s="235">
        <f t="shared" si="2538"/>
        <v>57800</v>
      </c>
      <c r="W1473" s="235">
        <f t="shared" si="2539"/>
        <v>57800</v>
      </c>
      <c r="X1473" s="235">
        <f t="shared" si="2540"/>
        <v>57800</v>
      </c>
      <c r="Y1473" s="235">
        <f t="shared" si="2555"/>
        <v>0</v>
      </c>
      <c r="Z1473" s="235">
        <f t="shared" si="2555"/>
        <v>0</v>
      </c>
      <c r="AA1473" s="235">
        <f t="shared" si="2555"/>
        <v>0</v>
      </c>
      <c r="AB1473" s="235">
        <f t="shared" si="2542"/>
        <v>57800</v>
      </c>
      <c r="AC1473" s="235">
        <f t="shared" si="2523"/>
        <v>57800</v>
      </c>
      <c r="AD1473" s="235">
        <f t="shared" si="2524"/>
        <v>57800</v>
      </c>
    </row>
    <row r="1474" spans="1:30" s="202" customFormat="1" hidden="1">
      <c r="A1474" s="214" t="s">
        <v>257</v>
      </c>
      <c r="B1474" s="233" t="s">
        <v>303</v>
      </c>
      <c r="C1474" s="233" t="s">
        <v>13</v>
      </c>
      <c r="D1474" s="233" t="s">
        <v>30</v>
      </c>
      <c r="E1474" s="233" t="s">
        <v>195</v>
      </c>
      <c r="F1474" s="233" t="s">
        <v>68</v>
      </c>
      <c r="G1474" s="233" t="s">
        <v>140</v>
      </c>
      <c r="H1474" s="233" t="s">
        <v>256</v>
      </c>
      <c r="I1474" s="234"/>
      <c r="J1474" s="235">
        <f>J1475</f>
        <v>57800</v>
      </c>
      <c r="K1474" s="235">
        <f t="shared" si="2553"/>
        <v>57800</v>
      </c>
      <c r="L1474" s="235">
        <f t="shared" si="2553"/>
        <v>57800</v>
      </c>
      <c r="M1474" s="235">
        <f t="shared" si="2553"/>
        <v>0</v>
      </c>
      <c r="N1474" s="235">
        <f t="shared" si="2553"/>
        <v>0</v>
      </c>
      <c r="O1474" s="235">
        <f t="shared" si="2553"/>
        <v>0</v>
      </c>
      <c r="P1474" s="235">
        <f t="shared" si="2496"/>
        <v>57800</v>
      </c>
      <c r="Q1474" s="235">
        <f t="shared" si="2497"/>
        <v>57800</v>
      </c>
      <c r="R1474" s="235">
        <f t="shared" si="2498"/>
        <v>57800</v>
      </c>
      <c r="S1474" s="235">
        <f t="shared" si="2554"/>
        <v>0</v>
      </c>
      <c r="T1474" s="235">
        <f t="shared" si="2554"/>
        <v>0</v>
      </c>
      <c r="U1474" s="235">
        <f t="shared" si="2554"/>
        <v>0</v>
      </c>
      <c r="V1474" s="235">
        <f t="shared" si="2538"/>
        <v>57800</v>
      </c>
      <c r="W1474" s="235">
        <f t="shared" si="2539"/>
        <v>57800</v>
      </c>
      <c r="X1474" s="235">
        <f t="shared" si="2540"/>
        <v>57800</v>
      </c>
      <c r="Y1474" s="235">
        <f t="shared" si="2555"/>
        <v>0</v>
      </c>
      <c r="Z1474" s="235">
        <f t="shared" si="2555"/>
        <v>0</v>
      </c>
      <c r="AA1474" s="235">
        <f t="shared" si="2555"/>
        <v>0</v>
      </c>
      <c r="AB1474" s="235">
        <f t="shared" si="2542"/>
        <v>57800</v>
      </c>
      <c r="AC1474" s="235">
        <f t="shared" si="2523"/>
        <v>57800</v>
      </c>
      <c r="AD1474" s="235">
        <f t="shared" si="2524"/>
        <v>57800</v>
      </c>
    </row>
    <row r="1475" spans="1:30" s="202" customFormat="1" ht="26.4" hidden="1">
      <c r="A1475" s="213" t="s">
        <v>222</v>
      </c>
      <c r="B1475" s="233" t="s">
        <v>303</v>
      </c>
      <c r="C1475" s="233" t="s">
        <v>13</v>
      </c>
      <c r="D1475" s="233" t="s">
        <v>30</v>
      </c>
      <c r="E1475" s="233" t="s">
        <v>195</v>
      </c>
      <c r="F1475" s="233" t="s">
        <v>68</v>
      </c>
      <c r="G1475" s="233" t="s">
        <v>140</v>
      </c>
      <c r="H1475" s="233" t="s">
        <v>256</v>
      </c>
      <c r="I1475" s="234" t="s">
        <v>92</v>
      </c>
      <c r="J1475" s="235">
        <f>J1476</f>
        <v>57800</v>
      </c>
      <c r="K1475" s="235">
        <f t="shared" si="2553"/>
        <v>57800</v>
      </c>
      <c r="L1475" s="235">
        <f t="shared" si="2553"/>
        <v>57800</v>
      </c>
      <c r="M1475" s="235">
        <f t="shared" si="2553"/>
        <v>0</v>
      </c>
      <c r="N1475" s="235">
        <f t="shared" si="2553"/>
        <v>0</v>
      </c>
      <c r="O1475" s="235">
        <f t="shared" si="2553"/>
        <v>0</v>
      </c>
      <c r="P1475" s="235">
        <f t="shared" si="2496"/>
        <v>57800</v>
      </c>
      <c r="Q1475" s="235">
        <f t="shared" si="2497"/>
        <v>57800</v>
      </c>
      <c r="R1475" s="235">
        <f t="shared" si="2498"/>
        <v>57800</v>
      </c>
      <c r="S1475" s="235">
        <f t="shared" si="2554"/>
        <v>0</v>
      </c>
      <c r="T1475" s="235">
        <f t="shared" si="2554"/>
        <v>0</v>
      </c>
      <c r="U1475" s="235">
        <f t="shared" si="2554"/>
        <v>0</v>
      </c>
      <c r="V1475" s="235">
        <f t="shared" si="2538"/>
        <v>57800</v>
      </c>
      <c r="W1475" s="235">
        <f t="shared" si="2539"/>
        <v>57800</v>
      </c>
      <c r="X1475" s="235">
        <f t="shared" si="2540"/>
        <v>57800</v>
      </c>
      <c r="Y1475" s="235">
        <f t="shared" si="2555"/>
        <v>0</v>
      </c>
      <c r="Z1475" s="235">
        <f t="shared" si="2555"/>
        <v>0</v>
      </c>
      <c r="AA1475" s="235">
        <f t="shared" si="2555"/>
        <v>0</v>
      </c>
      <c r="AB1475" s="235">
        <f t="shared" si="2542"/>
        <v>57800</v>
      </c>
      <c r="AC1475" s="235">
        <f t="shared" si="2523"/>
        <v>57800</v>
      </c>
      <c r="AD1475" s="235">
        <f t="shared" si="2524"/>
        <v>57800</v>
      </c>
    </row>
    <row r="1476" spans="1:30" s="202" customFormat="1" ht="26.4" hidden="1">
      <c r="A1476" s="212" t="s">
        <v>96</v>
      </c>
      <c r="B1476" s="233" t="s">
        <v>303</v>
      </c>
      <c r="C1476" s="233" t="s">
        <v>13</v>
      </c>
      <c r="D1476" s="233" t="s">
        <v>30</v>
      </c>
      <c r="E1476" s="233" t="s">
        <v>195</v>
      </c>
      <c r="F1476" s="233" t="s">
        <v>68</v>
      </c>
      <c r="G1476" s="233" t="s">
        <v>140</v>
      </c>
      <c r="H1476" s="233" t="s">
        <v>256</v>
      </c>
      <c r="I1476" s="234" t="s">
        <v>93</v>
      </c>
      <c r="J1476" s="235">
        <v>57800</v>
      </c>
      <c r="K1476" s="235">
        <v>57800</v>
      </c>
      <c r="L1476" s="235">
        <v>57800</v>
      </c>
      <c r="M1476" s="235"/>
      <c r="N1476" s="235"/>
      <c r="O1476" s="235"/>
      <c r="P1476" s="235">
        <f t="shared" si="2496"/>
        <v>57800</v>
      </c>
      <c r="Q1476" s="235">
        <f t="shared" si="2497"/>
        <v>57800</v>
      </c>
      <c r="R1476" s="235">
        <f t="shared" si="2498"/>
        <v>57800</v>
      </c>
      <c r="S1476" s="235"/>
      <c r="T1476" s="235"/>
      <c r="U1476" s="235"/>
      <c r="V1476" s="235">
        <f t="shared" si="2538"/>
        <v>57800</v>
      </c>
      <c r="W1476" s="235">
        <f t="shared" si="2539"/>
        <v>57800</v>
      </c>
      <c r="X1476" s="235">
        <f t="shared" si="2540"/>
        <v>57800</v>
      </c>
      <c r="Y1476" s="235"/>
      <c r="Z1476" s="235"/>
      <c r="AA1476" s="235"/>
      <c r="AB1476" s="235">
        <f t="shared" si="2542"/>
        <v>57800</v>
      </c>
      <c r="AC1476" s="235">
        <f t="shared" si="2523"/>
        <v>57800</v>
      </c>
      <c r="AD1476" s="235">
        <f t="shared" si="2524"/>
        <v>57800</v>
      </c>
    </row>
    <row r="1477" spans="1:30" s="202" customFormat="1" ht="15.6" hidden="1">
      <c r="A1477" s="198" t="s">
        <v>15</v>
      </c>
      <c r="B1477" s="237" t="s">
        <v>303</v>
      </c>
      <c r="C1477" s="237" t="s">
        <v>16</v>
      </c>
      <c r="D1477" s="219"/>
      <c r="E1477" s="219"/>
      <c r="F1477" s="219"/>
      <c r="G1477" s="219"/>
      <c r="H1477" s="219"/>
      <c r="I1477" s="220"/>
      <c r="J1477" s="201">
        <f>J1478</f>
        <v>0</v>
      </c>
      <c r="K1477" s="201">
        <f t="shared" ref="K1477:O1477" si="2556">K1478</f>
        <v>0</v>
      </c>
      <c r="L1477" s="201">
        <f t="shared" si="2556"/>
        <v>0</v>
      </c>
      <c r="M1477" s="201">
        <f t="shared" si="2556"/>
        <v>0</v>
      </c>
      <c r="N1477" s="201">
        <f t="shared" si="2556"/>
        <v>0</v>
      </c>
      <c r="O1477" s="201">
        <f t="shared" si="2556"/>
        <v>0</v>
      </c>
      <c r="P1477" s="201">
        <f t="shared" si="2496"/>
        <v>0</v>
      </c>
      <c r="Q1477" s="201">
        <f t="shared" si="2497"/>
        <v>0</v>
      </c>
      <c r="R1477" s="201">
        <f t="shared" si="2498"/>
        <v>0</v>
      </c>
      <c r="S1477" s="201">
        <f t="shared" ref="S1477:U1477" si="2557">S1478</f>
        <v>721000</v>
      </c>
      <c r="T1477" s="201">
        <f t="shared" si="2557"/>
        <v>0</v>
      </c>
      <c r="U1477" s="201">
        <f t="shared" si="2557"/>
        <v>0</v>
      </c>
      <c r="V1477" s="201">
        <f t="shared" si="2538"/>
        <v>721000</v>
      </c>
      <c r="W1477" s="201">
        <f t="shared" si="2539"/>
        <v>0</v>
      </c>
      <c r="X1477" s="201">
        <f t="shared" si="2540"/>
        <v>0</v>
      </c>
      <c r="Y1477" s="201">
        <f t="shared" ref="Y1477:AA1477" si="2558">Y1478</f>
        <v>0</v>
      </c>
      <c r="Z1477" s="201">
        <f t="shared" si="2558"/>
        <v>0</v>
      </c>
      <c r="AA1477" s="201">
        <f t="shared" si="2558"/>
        <v>0</v>
      </c>
      <c r="AB1477" s="201">
        <f t="shared" si="2542"/>
        <v>721000</v>
      </c>
      <c r="AC1477" s="201">
        <f t="shared" si="2523"/>
        <v>0</v>
      </c>
      <c r="AD1477" s="201">
        <f t="shared" si="2524"/>
        <v>0</v>
      </c>
    </row>
    <row r="1478" spans="1:30" s="202" customFormat="1" hidden="1">
      <c r="A1478" s="203" t="s">
        <v>59</v>
      </c>
      <c r="B1478" s="204" t="s">
        <v>303</v>
      </c>
      <c r="C1478" s="204" t="s">
        <v>16</v>
      </c>
      <c r="D1478" s="204" t="s">
        <v>14</v>
      </c>
      <c r="E1478" s="204"/>
      <c r="F1478" s="204"/>
      <c r="G1478" s="204"/>
      <c r="H1478" s="200"/>
      <c r="I1478" s="210"/>
      <c r="J1478" s="207">
        <f>+J1479</f>
        <v>0</v>
      </c>
      <c r="K1478" s="207">
        <f t="shared" ref="K1478:O1478" si="2559">+K1479</f>
        <v>0</v>
      </c>
      <c r="L1478" s="207">
        <f t="shared" si="2559"/>
        <v>0</v>
      </c>
      <c r="M1478" s="207">
        <f t="shared" si="2559"/>
        <v>0</v>
      </c>
      <c r="N1478" s="207">
        <f t="shared" si="2559"/>
        <v>0</v>
      </c>
      <c r="O1478" s="207">
        <f t="shared" si="2559"/>
        <v>0</v>
      </c>
      <c r="P1478" s="207">
        <f t="shared" si="2496"/>
        <v>0</v>
      </c>
      <c r="Q1478" s="207">
        <f t="shared" si="2497"/>
        <v>0</v>
      </c>
      <c r="R1478" s="207">
        <f t="shared" si="2498"/>
        <v>0</v>
      </c>
      <c r="S1478" s="207">
        <f t="shared" ref="S1478:U1478" si="2560">+S1479</f>
        <v>721000</v>
      </c>
      <c r="T1478" s="207">
        <f t="shared" si="2560"/>
        <v>0</v>
      </c>
      <c r="U1478" s="207">
        <f t="shared" si="2560"/>
        <v>0</v>
      </c>
      <c r="V1478" s="207">
        <f t="shared" si="2538"/>
        <v>721000</v>
      </c>
      <c r="W1478" s="207">
        <f t="shared" si="2539"/>
        <v>0</v>
      </c>
      <c r="X1478" s="207">
        <f t="shared" si="2540"/>
        <v>0</v>
      </c>
      <c r="Y1478" s="207">
        <f t="shared" ref="Y1478:AA1478" si="2561">+Y1479</f>
        <v>0</v>
      </c>
      <c r="Z1478" s="207">
        <f t="shared" si="2561"/>
        <v>0</v>
      </c>
      <c r="AA1478" s="207">
        <f t="shared" si="2561"/>
        <v>0</v>
      </c>
      <c r="AB1478" s="207">
        <f t="shared" si="2542"/>
        <v>721000</v>
      </c>
      <c r="AC1478" s="207">
        <f t="shared" si="2523"/>
        <v>0</v>
      </c>
      <c r="AD1478" s="207">
        <f t="shared" si="2524"/>
        <v>0</v>
      </c>
    </row>
    <row r="1479" spans="1:30" s="202" customFormat="1" hidden="1">
      <c r="A1479" s="208" t="s">
        <v>82</v>
      </c>
      <c r="B1479" s="200" t="s">
        <v>303</v>
      </c>
      <c r="C1479" s="200" t="s">
        <v>16</v>
      </c>
      <c r="D1479" s="200" t="s">
        <v>14</v>
      </c>
      <c r="E1479" s="200" t="s">
        <v>80</v>
      </c>
      <c r="F1479" s="200" t="s">
        <v>68</v>
      </c>
      <c r="G1479" s="200" t="s">
        <v>140</v>
      </c>
      <c r="H1479" s="200" t="s">
        <v>141</v>
      </c>
      <c r="I1479" s="210"/>
      <c r="J1479" s="211">
        <f>J1480</f>
        <v>0</v>
      </c>
      <c r="K1479" s="211">
        <f t="shared" ref="K1479:O1481" si="2562">K1480</f>
        <v>0</v>
      </c>
      <c r="L1479" s="211">
        <f t="shared" si="2562"/>
        <v>0</v>
      </c>
      <c r="M1479" s="211">
        <f t="shared" si="2562"/>
        <v>0</v>
      </c>
      <c r="N1479" s="211">
        <f t="shared" si="2562"/>
        <v>0</v>
      </c>
      <c r="O1479" s="211">
        <f t="shared" si="2562"/>
        <v>0</v>
      </c>
      <c r="P1479" s="211">
        <f t="shared" si="2496"/>
        <v>0</v>
      </c>
      <c r="Q1479" s="211">
        <f t="shared" si="2497"/>
        <v>0</v>
      </c>
      <c r="R1479" s="211">
        <f t="shared" si="2498"/>
        <v>0</v>
      </c>
      <c r="S1479" s="211">
        <f t="shared" ref="S1479:U1481" si="2563">S1480</f>
        <v>721000</v>
      </c>
      <c r="T1479" s="211">
        <f t="shared" si="2563"/>
        <v>0</v>
      </c>
      <c r="U1479" s="211">
        <f t="shared" si="2563"/>
        <v>0</v>
      </c>
      <c r="V1479" s="211">
        <f t="shared" si="2538"/>
        <v>721000</v>
      </c>
      <c r="W1479" s="211">
        <f t="shared" si="2539"/>
        <v>0</v>
      </c>
      <c r="X1479" s="211">
        <f t="shared" si="2540"/>
        <v>0</v>
      </c>
      <c r="Y1479" s="211">
        <f t="shared" ref="Y1479:AA1481" si="2564">Y1480</f>
        <v>0</v>
      </c>
      <c r="Z1479" s="211">
        <f t="shared" si="2564"/>
        <v>0</v>
      </c>
      <c r="AA1479" s="211">
        <f t="shared" si="2564"/>
        <v>0</v>
      </c>
      <c r="AB1479" s="211">
        <f t="shared" si="2542"/>
        <v>721000</v>
      </c>
      <c r="AC1479" s="211">
        <f t="shared" si="2523"/>
        <v>0</v>
      </c>
      <c r="AD1479" s="211">
        <f t="shared" si="2524"/>
        <v>0</v>
      </c>
    </row>
    <row r="1480" spans="1:30" s="202" customFormat="1" ht="39.6" hidden="1">
      <c r="A1480" s="208" t="s">
        <v>270</v>
      </c>
      <c r="B1480" s="200" t="s">
        <v>303</v>
      </c>
      <c r="C1480" s="200" t="s">
        <v>16</v>
      </c>
      <c r="D1480" s="200" t="s">
        <v>14</v>
      </c>
      <c r="E1480" s="200" t="s">
        <v>80</v>
      </c>
      <c r="F1480" s="200" t="s">
        <v>68</v>
      </c>
      <c r="G1480" s="200" t="s">
        <v>140</v>
      </c>
      <c r="H1480" s="200" t="s">
        <v>414</v>
      </c>
      <c r="I1480" s="210"/>
      <c r="J1480" s="211">
        <f>J1481</f>
        <v>0</v>
      </c>
      <c r="K1480" s="211">
        <f t="shared" si="2562"/>
        <v>0</v>
      </c>
      <c r="L1480" s="211">
        <f t="shared" si="2562"/>
        <v>0</v>
      </c>
      <c r="M1480" s="211">
        <f t="shared" si="2562"/>
        <v>0</v>
      </c>
      <c r="N1480" s="211">
        <f t="shared" si="2562"/>
        <v>0</v>
      </c>
      <c r="O1480" s="211">
        <f t="shared" si="2562"/>
        <v>0</v>
      </c>
      <c r="P1480" s="211">
        <f t="shared" si="2496"/>
        <v>0</v>
      </c>
      <c r="Q1480" s="211">
        <f t="shared" si="2497"/>
        <v>0</v>
      </c>
      <c r="R1480" s="211">
        <f t="shared" si="2498"/>
        <v>0</v>
      </c>
      <c r="S1480" s="211">
        <f t="shared" si="2563"/>
        <v>721000</v>
      </c>
      <c r="T1480" s="211">
        <f t="shared" si="2563"/>
        <v>0</v>
      </c>
      <c r="U1480" s="211">
        <f t="shared" si="2563"/>
        <v>0</v>
      </c>
      <c r="V1480" s="211">
        <f t="shared" si="2538"/>
        <v>721000</v>
      </c>
      <c r="W1480" s="211">
        <f t="shared" si="2539"/>
        <v>0</v>
      </c>
      <c r="X1480" s="211">
        <f t="shared" si="2540"/>
        <v>0</v>
      </c>
      <c r="Y1480" s="211">
        <f t="shared" si="2564"/>
        <v>0</v>
      </c>
      <c r="Z1480" s="211">
        <f t="shared" si="2564"/>
        <v>0</v>
      </c>
      <c r="AA1480" s="211">
        <f t="shared" si="2564"/>
        <v>0</v>
      </c>
      <c r="AB1480" s="211">
        <f t="shared" si="2542"/>
        <v>721000</v>
      </c>
      <c r="AC1480" s="211">
        <f t="shared" si="2523"/>
        <v>0</v>
      </c>
      <c r="AD1480" s="211">
        <f t="shared" si="2524"/>
        <v>0</v>
      </c>
    </row>
    <row r="1481" spans="1:30" s="202" customFormat="1" ht="26.4" hidden="1">
      <c r="A1481" s="213" t="s">
        <v>222</v>
      </c>
      <c r="B1481" s="200" t="s">
        <v>303</v>
      </c>
      <c r="C1481" s="200" t="s">
        <v>16</v>
      </c>
      <c r="D1481" s="200" t="s">
        <v>14</v>
      </c>
      <c r="E1481" s="200" t="s">
        <v>80</v>
      </c>
      <c r="F1481" s="200" t="s">
        <v>68</v>
      </c>
      <c r="G1481" s="200" t="s">
        <v>140</v>
      </c>
      <c r="H1481" s="200" t="s">
        <v>414</v>
      </c>
      <c r="I1481" s="210" t="s">
        <v>92</v>
      </c>
      <c r="J1481" s="211">
        <f>J1482</f>
        <v>0</v>
      </c>
      <c r="K1481" s="211">
        <f t="shared" si="2562"/>
        <v>0</v>
      </c>
      <c r="L1481" s="211">
        <f t="shared" si="2562"/>
        <v>0</v>
      </c>
      <c r="M1481" s="211">
        <f t="shared" si="2562"/>
        <v>0</v>
      </c>
      <c r="N1481" s="211">
        <f t="shared" si="2562"/>
        <v>0</v>
      </c>
      <c r="O1481" s="211">
        <f t="shared" si="2562"/>
        <v>0</v>
      </c>
      <c r="P1481" s="211">
        <f t="shared" si="2496"/>
        <v>0</v>
      </c>
      <c r="Q1481" s="211">
        <f t="shared" si="2497"/>
        <v>0</v>
      </c>
      <c r="R1481" s="211">
        <f t="shared" si="2498"/>
        <v>0</v>
      </c>
      <c r="S1481" s="211">
        <f t="shared" si="2563"/>
        <v>721000</v>
      </c>
      <c r="T1481" s="211">
        <f t="shared" si="2563"/>
        <v>0</v>
      </c>
      <c r="U1481" s="211">
        <f t="shared" si="2563"/>
        <v>0</v>
      </c>
      <c r="V1481" s="211">
        <f t="shared" si="2538"/>
        <v>721000</v>
      </c>
      <c r="W1481" s="211">
        <f t="shared" si="2539"/>
        <v>0</v>
      </c>
      <c r="X1481" s="211">
        <f t="shared" si="2540"/>
        <v>0</v>
      </c>
      <c r="Y1481" s="211">
        <f t="shared" si="2564"/>
        <v>0</v>
      </c>
      <c r="Z1481" s="211">
        <f t="shared" si="2564"/>
        <v>0</v>
      </c>
      <c r="AA1481" s="211">
        <f t="shared" si="2564"/>
        <v>0</v>
      </c>
      <c r="AB1481" s="211">
        <f t="shared" si="2542"/>
        <v>721000</v>
      </c>
      <c r="AC1481" s="211">
        <f t="shared" si="2523"/>
        <v>0</v>
      </c>
      <c r="AD1481" s="211">
        <f t="shared" si="2524"/>
        <v>0</v>
      </c>
    </row>
    <row r="1482" spans="1:30" s="202" customFormat="1" ht="26.4" hidden="1">
      <c r="A1482" s="212" t="s">
        <v>96</v>
      </c>
      <c r="B1482" s="200" t="s">
        <v>303</v>
      </c>
      <c r="C1482" s="200" t="s">
        <v>16</v>
      </c>
      <c r="D1482" s="200" t="s">
        <v>14</v>
      </c>
      <c r="E1482" s="200" t="s">
        <v>80</v>
      </c>
      <c r="F1482" s="200" t="s">
        <v>68</v>
      </c>
      <c r="G1482" s="200" t="s">
        <v>140</v>
      </c>
      <c r="H1482" s="200" t="s">
        <v>414</v>
      </c>
      <c r="I1482" s="210" t="s">
        <v>93</v>
      </c>
      <c r="J1482" s="211"/>
      <c r="K1482" s="211"/>
      <c r="L1482" s="211"/>
      <c r="M1482" s="211"/>
      <c r="N1482" s="211"/>
      <c r="O1482" s="211"/>
      <c r="P1482" s="211">
        <f t="shared" si="2496"/>
        <v>0</v>
      </c>
      <c r="Q1482" s="211">
        <f t="shared" si="2497"/>
        <v>0</v>
      </c>
      <c r="R1482" s="211">
        <f t="shared" si="2498"/>
        <v>0</v>
      </c>
      <c r="S1482" s="211">
        <v>721000</v>
      </c>
      <c r="T1482" s="211"/>
      <c r="U1482" s="211"/>
      <c r="V1482" s="211">
        <f t="shared" si="2538"/>
        <v>721000</v>
      </c>
      <c r="W1482" s="211">
        <f t="shared" si="2539"/>
        <v>0</v>
      </c>
      <c r="X1482" s="211">
        <f t="shared" si="2540"/>
        <v>0</v>
      </c>
      <c r="Y1482" s="211"/>
      <c r="Z1482" s="211"/>
      <c r="AA1482" s="211"/>
      <c r="AB1482" s="211">
        <f t="shared" si="2542"/>
        <v>721000</v>
      </c>
      <c r="AC1482" s="211">
        <f t="shared" si="2523"/>
        <v>0</v>
      </c>
      <c r="AD1482" s="211">
        <f t="shared" si="2524"/>
        <v>0</v>
      </c>
    </row>
    <row r="1483" spans="1:30" s="202" customFormat="1" ht="15.6" hidden="1">
      <c r="A1483" s="242" t="s">
        <v>45</v>
      </c>
      <c r="B1483" s="243" t="s">
        <v>303</v>
      </c>
      <c r="C1483" s="243" t="s">
        <v>18</v>
      </c>
      <c r="D1483" s="243"/>
      <c r="E1483" s="243"/>
      <c r="F1483" s="243"/>
      <c r="G1483" s="243"/>
      <c r="H1483" s="243"/>
      <c r="I1483" s="244"/>
      <c r="J1483" s="201">
        <f>J1484</f>
        <v>497600</v>
      </c>
      <c r="K1483" s="201">
        <f t="shared" ref="K1483:O1483" si="2565">K1484</f>
        <v>503504</v>
      </c>
      <c r="L1483" s="201">
        <f t="shared" si="2565"/>
        <v>509644.16</v>
      </c>
      <c r="M1483" s="201">
        <f t="shared" si="2565"/>
        <v>0</v>
      </c>
      <c r="N1483" s="201">
        <f t="shared" si="2565"/>
        <v>0</v>
      </c>
      <c r="O1483" s="201">
        <f t="shared" si="2565"/>
        <v>0</v>
      </c>
      <c r="P1483" s="201">
        <f t="shared" si="2496"/>
        <v>497600</v>
      </c>
      <c r="Q1483" s="201">
        <f t="shared" si="2497"/>
        <v>503504</v>
      </c>
      <c r="R1483" s="201">
        <f t="shared" si="2498"/>
        <v>509644.16</v>
      </c>
      <c r="S1483" s="201">
        <f t="shared" ref="S1483:U1483" si="2566">S1484</f>
        <v>0</v>
      </c>
      <c r="T1483" s="201">
        <f t="shared" si="2566"/>
        <v>0</v>
      </c>
      <c r="U1483" s="201">
        <f t="shared" si="2566"/>
        <v>0</v>
      </c>
      <c r="V1483" s="201">
        <f t="shared" si="2538"/>
        <v>497600</v>
      </c>
      <c r="W1483" s="201">
        <f t="shared" si="2539"/>
        <v>503504</v>
      </c>
      <c r="X1483" s="201">
        <f t="shared" si="2540"/>
        <v>509644.16</v>
      </c>
      <c r="Y1483" s="201">
        <f t="shared" ref="Y1483:AA1483" si="2567">Y1484</f>
        <v>363151</v>
      </c>
      <c r="Z1483" s="201">
        <f t="shared" si="2567"/>
        <v>0</v>
      </c>
      <c r="AA1483" s="201">
        <f t="shared" si="2567"/>
        <v>0</v>
      </c>
      <c r="AB1483" s="201">
        <f t="shared" si="2542"/>
        <v>860751</v>
      </c>
      <c r="AC1483" s="201">
        <f t="shared" si="2523"/>
        <v>503504</v>
      </c>
      <c r="AD1483" s="201">
        <f t="shared" si="2524"/>
        <v>509644.16</v>
      </c>
    </row>
    <row r="1484" spans="1:30" s="227" customFormat="1" hidden="1">
      <c r="A1484" s="247" t="s">
        <v>66</v>
      </c>
      <c r="B1484" s="204" t="s">
        <v>303</v>
      </c>
      <c r="C1484" s="204" t="s">
        <v>18</v>
      </c>
      <c r="D1484" s="204" t="s">
        <v>13</v>
      </c>
      <c r="E1484" s="204"/>
      <c r="F1484" s="204"/>
      <c r="G1484" s="204"/>
      <c r="H1484" s="204"/>
      <c r="I1484" s="215"/>
      <c r="J1484" s="207">
        <f>+J1500</f>
        <v>497600</v>
      </c>
      <c r="K1484" s="207">
        <f t="shared" ref="K1484:O1484" si="2568">+K1500</f>
        <v>503504</v>
      </c>
      <c r="L1484" s="207">
        <f t="shared" si="2568"/>
        <v>509644.16</v>
      </c>
      <c r="M1484" s="207">
        <f t="shared" si="2568"/>
        <v>0</v>
      </c>
      <c r="N1484" s="207">
        <f t="shared" si="2568"/>
        <v>0</v>
      </c>
      <c r="O1484" s="207">
        <f t="shared" si="2568"/>
        <v>0</v>
      </c>
      <c r="P1484" s="207">
        <f t="shared" si="2496"/>
        <v>497600</v>
      </c>
      <c r="Q1484" s="207">
        <f t="shared" si="2497"/>
        <v>503504</v>
      </c>
      <c r="R1484" s="207">
        <f t="shared" si="2498"/>
        <v>509644.16</v>
      </c>
      <c r="S1484" s="207">
        <f t="shared" ref="S1484:U1484" si="2569">+S1500</f>
        <v>0</v>
      </c>
      <c r="T1484" s="207">
        <f t="shared" si="2569"/>
        <v>0</v>
      </c>
      <c r="U1484" s="207">
        <f t="shared" si="2569"/>
        <v>0</v>
      </c>
      <c r="V1484" s="207">
        <f t="shared" si="2538"/>
        <v>497600</v>
      </c>
      <c r="W1484" s="207">
        <f t="shared" si="2539"/>
        <v>503504</v>
      </c>
      <c r="X1484" s="207">
        <f t="shared" si="2540"/>
        <v>509644.16</v>
      </c>
      <c r="Y1484" s="207">
        <f>+Y1500+Y1485</f>
        <v>363151</v>
      </c>
      <c r="Z1484" s="207">
        <f>+Z1500+Z1485</f>
        <v>0</v>
      </c>
      <c r="AA1484" s="207">
        <f>+AA1500+AA1485</f>
        <v>0</v>
      </c>
      <c r="AB1484" s="207">
        <f t="shared" si="2542"/>
        <v>860751</v>
      </c>
      <c r="AC1484" s="207">
        <f t="shared" si="2523"/>
        <v>503504</v>
      </c>
      <c r="AD1484" s="207">
        <f t="shared" si="2524"/>
        <v>509644.16</v>
      </c>
    </row>
    <row r="1485" spans="1:30" s="202" customFormat="1" ht="32.25" hidden="1" customHeight="1">
      <c r="A1485" s="347" t="s">
        <v>367</v>
      </c>
      <c r="B1485" s="200" t="s">
        <v>303</v>
      </c>
      <c r="C1485" s="200" t="s">
        <v>18</v>
      </c>
      <c r="D1485" s="200" t="s">
        <v>13</v>
      </c>
      <c r="E1485" s="200" t="s">
        <v>365</v>
      </c>
      <c r="F1485" s="200" t="s">
        <v>68</v>
      </c>
      <c r="G1485" s="200" t="s">
        <v>140</v>
      </c>
      <c r="H1485" s="200" t="s">
        <v>141</v>
      </c>
      <c r="I1485" s="210"/>
      <c r="J1485" s="346"/>
      <c r="K1485" s="346"/>
      <c r="L1485" s="346"/>
      <c r="M1485" s="346"/>
      <c r="N1485" s="346"/>
      <c r="O1485" s="346"/>
      <c r="P1485" s="346"/>
      <c r="Q1485" s="346"/>
      <c r="R1485" s="346"/>
      <c r="S1485" s="346"/>
      <c r="T1485" s="346"/>
      <c r="U1485" s="346"/>
      <c r="V1485" s="346"/>
      <c r="W1485" s="346"/>
      <c r="X1485" s="346"/>
      <c r="Y1485" s="346">
        <f>Y1486+Y1493</f>
        <v>363151</v>
      </c>
      <c r="Z1485" s="346">
        <f t="shared" ref="Z1485:AA1485" si="2570">Z1486+Z1493</f>
        <v>0</v>
      </c>
      <c r="AA1485" s="346">
        <f t="shared" si="2570"/>
        <v>0</v>
      </c>
      <c r="AB1485" s="346">
        <f t="shared" si="2542"/>
        <v>363151</v>
      </c>
      <c r="AC1485" s="346">
        <f t="shared" si="2523"/>
        <v>0</v>
      </c>
      <c r="AD1485" s="346">
        <f t="shared" si="2524"/>
        <v>0</v>
      </c>
    </row>
    <row r="1486" spans="1:30" s="202" customFormat="1" ht="26.4" hidden="1">
      <c r="A1486" s="347" t="s">
        <v>368</v>
      </c>
      <c r="B1486" s="200" t="s">
        <v>303</v>
      </c>
      <c r="C1486" s="200" t="s">
        <v>18</v>
      </c>
      <c r="D1486" s="200" t="s">
        <v>13</v>
      </c>
      <c r="E1486" s="200" t="s">
        <v>365</v>
      </c>
      <c r="F1486" s="200" t="s">
        <v>68</v>
      </c>
      <c r="G1486" s="200" t="s">
        <v>140</v>
      </c>
      <c r="H1486" s="200" t="s">
        <v>366</v>
      </c>
      <c r="I1486" s="210"/>
      <c r="J1486" s="211">
        <f>J1514</f>
        <v>237210</v>
      </c>
      <c r="K1486" s="211">
        <f t="shared" ref="K1486:O1486" si="2571">K1514</f>
        <v>241018.4</v>
      </c>
      <c r="L1486" s="211">
        <f t="shared" si="2571"/>
        <v>244979.14</v>
      </c>
      <c r="M1486" s="211">
        <f t="shared" si="2571"/>
        <v>-237210</v>
      </c>
      <c r="N1486" s="211">
        <f t="shared" si="2571"/>
        <v>-241018.4</v>
      </c>
      <c r="O1486" s="211">
        <f t="shared" si="2571"/>
        <v>-244979.14</v>
      </c>
      <c r="P1486" s="211">
        <f t="shared" ref="P1486" si="2572">J1486+M1486</f>
        <v>0</v>
      </c>
      <c r="Q1486" s="211">
        <f t="shared" ref="Q1486" si="2573">K1486+N1486</f>
        <v>0</v>
      </c>
      <c r="R1486" s="211">
        <f t="shared" ref="R1486" si="2574">L1486+O1486</f>
        <v>0</v>
      </c>
      <c r="S1486" s="211">
        <f t="shared" ref="S1486:U1486" si="2575">S1514</f>
        <v>0</v>
      </c>
      <c r="T1486" s="211">
        <f t="shared" si="2575"/>
        <v>0</v>
      </c>
      <c r="U1486" s="211">
        <f t="shared" si="2575"/>
        <v>0</v>
      </c>
      <c r="V1486" s="211">
        <f>P1486+S1486</f>
        <v>0</v>
      </c>
      <c r="W1486" s="211">
        <f>Q1486+T1486</f>
        <v>0</v>
      </c>
      <c r="X1486" s="211">
        <f>R1486+U1486</f>
        <v>0</v>
      </c>
      <c r="Y1486" s="211">
        <f>Y1487+Y1490</f>
        <v>28394</v>
      </c>
      <c r="Z1486" s="211">
        <f t="shared" ref="Z1486:AA1486" si="2576">Z1487+Z1490</f>
        <v>0</v>
      </c>
      <c r="AA1486" s="211">
        <f t="shared" si="2576"/>
        <v>0</v>
      </c>
      <c r="AB1486" s="211">
        <f t="shared" si="2542"/>
        <v>28394</v>
      </c>
      <c r="AC1486" s="211">
        <f t="shared" si="2523"/>
        <v>0</v>
      </c>
      <c r="AD1486" s="211">
        <f t="shared" si="2524"/>
        <v>0</v>
      </c>
    </row>
    <row r="1487" spans="1:30" s="202" customFormat="1" ht="26.4" hidden="1">
      <c r="A1487" s="345" t="s">
        <v>463</v>
      </c>
      <c r="B1487" s="200" t="s">
        <v>303</v>
      </c>
      <c r="C1487" s="200" t="s">
        <v>18</v>
      </c>
      <c r="D1487" s="200" t="s">
        <v>13</v>
      </c>
      <c r="E1487" s="200" t="s">
        <v>365</v>
      </c>
      <c r="F1487" s="200" t="s">
        <v>68</v>
      </c>
      <c r="G1487" s="200" t="s">
        <v>140</v>
      </c>
      <c r="H1487" s="200" t="s">
        <v>487</v>
      </c>
      <c r="I1487" s="210"/>
      <c r="J1487" s="211"/>
      <c r="K1487" s="211"/>
      <c r="L1487" s="211"/>
      <c r="M1487" s="211"/>
      <c r="N1487" s="211"/>
      <c r="O1487" s="211"/>
      <c r="P1487" s="211"/>
      <c r="Q1487" s="211"/>
      <c r="R1487" s="211"/>
      <c r="S1487" s="211"/>
      <c r="T1487" s="211"/>
      <c r="U1487" s="211"/>
      <c r="V1487" s="211"/>
      <c r="W1487" s="211"/>
      <c r="X1487" s="211"/>
      <c r="Y1487" s="211">
        <f>Y1488</f>
        <v>19090</v>
      </c>
      <c r="Z1487" s="211">
        <f t="shared" ref="Z1487:AA1488" si="2577">Z1488</f>
        <v>0</v>
      </c>
      <c r="AA1487" s="211">
        <f t="shared" si="2577"/>
        <v>0</v>
      </c>
      <c r="AB1487" s="346">
        <f t="shared" ref="AB1487:AB1492" si="2578">V1487+Y1487</f>
        <v>19090</v>
      </c>
      <c r="AC1487" s="346">
        <f t="shared" ref="AC1487:AC1492" si="2579">W1487+Z1487</f>
        <v>0</v>
      </c>
      <c r="AD1487" s="346">
        <f t="shared" ref="AD1487:AD1492" si="2580">X1487+AA1487</f>
        <v>0</v>
      </c>
    </row>
    <row r="1488" spans="1:30" s="202" customFormat="1" ht="26.4" hidden="1">
      <c r="A1488" s="213" t="s">
        <v>222</v>
      </c>
      <c r="B1488" s="200" t="s">
        <v>303</v>
      </c>
      <c r="C1488" s="200" t="s">
        <v>18</v>
      </c>
      <c r="D1488" s="200" t="s">
        <v>13</v>
      </c>
      <c r="E1488" s="200" t="s">
        <v>365</v>
      </c>
      <c r="F1488" s="200" t="s">
        <v>68</v>
      </c>
      <c r="G1488" s="200" t="s">
        <v>140</v>
      </c>
      <c r="H1488" s="200" t="s">
        <v>487</v>
      </c>
      <c r="I1488" s="210" t="s">
        <v>92</v>
      </c>
      <c r="J1488" s="211"/>
      <c r="K1488" s="211"/>
      <c r="L1488" s="211"/>
      <c r="M1488" s="211"/>
      <c r="N1488" s="211"/>
      <c r="O1488" s="211"/>
      <c r="P1488" s="211"/>
      <c r="Q1488" s="211"/>
      <c r="R1488" s="211"/>
      <c r="S1488" s="211"/>
      <c r="T1488" s="211"/>
      <c r="U1488" s="211"/>
      <c r="V1488" s="211"/>
      <c r="W1488" s="211"/>
      <c r="X1488" s="211"/>
      <c r="Y1488" s="211">
        <f>Y1489</f>
        <v>19090</v>
      </c>
      <c r="Z1488" s="211">
        <f t="shared" si="2577"/>
        <v>0</v>
      </c>
      <c r="AA1488" s="211">
        <f t="shared" si="2577"/>
        <v>0</v>
      </c>
      <c r="AB1488" s="346">
        <f t="shared" si="2578"/>
        <v>19090</v>
      </c>
      <c r="AC1488" s="346">
        <f t="shared" si="2579"/>
        <v>0</v>
      </c>
      <c r="AD1488" s="346">
        <f t="shared" si="2580"/>
        <v>0</v>
      </c>
    </row>
    <row r="1489" spans="1:30" s="202" customFormat="1" ht="26.4" hidden="1">
      <c r="A1489" s="212" t="s">
        <v>96</v>
      </c>
      <c r="B1489" s="200" t="s">
        <v>303</v>
      </c>
      <c r="C1489" s="200" t="s">
        <v>18</v>
      </c>
      <c r="D1489" s="200" t="s">
        <v>13</v>
      </c>
      <c r="E1489" s="200" t="s">
        <v>365</v>
      </c>
      <c r="F1489" s="200" t="s">
        <v>68</v>
      </c>
      <c r="G1489" s="200" t="s">
        <v>140</v>
      </c>
      <c r="H1489" s="200" t="s">
        <v>487</v>
      </c>
      <c r="I1489" s="210" t="s">
        <v>93</v>
      </c>
      <c r="J1489" s="211"/>
      <c r="K1489" s="211"/>
      <c r="L1489" s="211"/>
      <c r="M1489" s="211"/>
      <c r="N1489" s="211"/>
      <c r="O1489" s="211"/>
      <c r="P1489" s="211"/>
      <c r="Q1489" s="211"/>
      <c r="R1489" s="211"/>
      <c r="S1489" s="211"/>
      <c r="T1489" s="211"/>
      <c r="U1489" s="211"/>
      <c r="V1489" s="211"/>
      <c r="W1489" s="211"/>
      <c r="X1489" s="211"/>
      <c r="Y1489" s="333">
        <f>9545+9545</f>
        <v>19090</v>
      </c>
      <c r="Z1489" s="211"/>
      <c r="AA1489" s="211"/>
      <c r="AB1489" s="346">
        <f t="shared" si="2578"/>
        <v>19090</v>
      </c>
      <c r="AC1489" s="346">
        <f t="shared" si="2579"/>
        <v>0</v>
      </c>
      <c r="AD1489" s="346">
        <f t="shared" si="2580"/>
        <v>0</v>
      </c>
    </row>
    <row r="1490" spans="1:30" s="202" customFormat="1" hidden="1">
      <c r="A1490" s="345" t="s">
        <v>471</v>
      </c>
      <c r="B1490" s="200" t="s">
        <v>303</v>
      </c>
      <c r="C1490" s="200" t="s">
        <v>18</v>
      </c>
      <c r="D1490" s="200" t="s">
        <v>13</v>
      </c>
      <c r="E1490" s="200" t="s">
        <v>365</v>
      </c>
      <c r="F1490" s="200" t="s">
        <v>68</v>
      </c>
      <c r="G1490" s="200" t="s">
        <v>140</v>
      </c>
      <c r="H1490" s="200" t="s">
        <v>488</v>
      </c>
      <c r="I1490" s="210"/>
      <c r="J1490" s="211"/>
      <c r="K1490" s="211"/>
      <c r="L1490" s="211"/>
      <c r="M1490" s="211"/>
      <c r="N1490" s="211"/>
      <c r="O1490" s="211"/>
      <c r="P1490" s="211"/>
      <c r="Q1490" s="211"/>
      <c r="R1490" s="211"/>
      <c r="S1490" s="211"/>
      <c r="T1490" s="211"/>
      <c r="U1490" s="211"/>
      <c r="V1490" s="211"/>
      <c r="W1490" s="211"/>
      <c r="X1490" s="211"/>
      <c r="Y1490" s="211">
        <f>Y1491</f>
        <v>9304</v>
      </c>
      <c r="Z1490" s="211">
        <f t="shared" ref="Z1490:AA1491" si="2581">Z1491</f>
        <v>0</v>
      </c>
      <c r="AA1490" s="211">
        <f t="shared" si="2581"/>
        <v>0</v>
      </c>
      <c r="AB1490" s="346">
        <f t="shared" si="2578"/>
        <v>9304</v>
      </c>
      <c r="AC1490" s="346">
        <f t="shared" si="2579"/>
        <v>0</v>
      </c>
      <c r="AD1490" s="346">
        <f t="shared" si="2580"/>
        <v>0</v>
      </c>
    </row>
    <row r="1491" spans="1:30" s="202" customFormat="1" ht="26.4" hidden="1">
      <c r="A1491" s="213" t="s">
        <v>222</v>
      </c>
      <c r="B1491" s="200" t="s">
        <v>303</v>
      </c>
      <c r="C1491" s="200" t="s">
        <v>18</v>
      </c>
      <c r="D1491" s="200" t="s">
        <v>13</v>
      </c>
      <c r="E1491" s="200" t="s">
        <v>365</v>
      </c>
      <c r="F1491" s="200" t="s">
        <v>68</v>
      </c>
      <c r="G1491" s="200" t="s">
        <v>140</v>
      </c>
      <c r="H1491" s="200" t="s">
        <v>488</v>
      </c>
      <c r="I1491" s="210" t="s">
        <v>92</v>
      </c>
      <c r="J1491" s="211"/>
      <c r="K1491" s="211"/>
      <c r="L1491" s="211"/>
      <c r="M1491" s="211"/>
      <c r="N1491" s="211"/>
      <c r="O1491" s="211"/>
      <c r="P1491" s="211"/>
      <c r="Q1491" s="211"/>
      <c r="R1491" s="211"/>
      <c r="S1491" s="211"/>
      <c r="T1491" s="211"/>
      <c r="U1491" s="211"/>
      <c r="V1491" s="211"/>
      <c r="W1491" s="211"/>
      <c r="X1491" s="211"/>
      <c r="Y1491" s="211">
        <f>Y1492</f>
        <v>9304</v>
      </c>
      <c r="Z1491" s="211">
        <f t="shared" si="2581"/>
        <v>0</v>
      </c>
      <c r="AA1491" s="211">
        <f t="shared" si="2581"/>
        <v>0</v>
      </c>
      <c r="AB1491" s="346">
        <f t="shared" si="2578"/>
        <v>9304</v>
      </c>
      <c r="AC1491" s="346">
        <f t="shared" si="2579"/>
        <v>0</v>
      </c>
      <c r="AD1491" s="346">
        <f t="shared" si="2580"/>
        <v>0</v>
      </c>
    </row>
    <row r="1492" spans="1:30" s="202" customFormat="1" ht="26.4" hidden="1">
      <c r="A1492" s="212" t="s">
        <v>96</v>
      </c>
      <c r="B1492" s="200" t="s">
        <v>303</v>
      </c>
      <c r="C1492" s="200" t="s">
        <v>18</v>
      </c>
      <c r="D1492" s="200" t="s">
        <v>13</v>
      </c>
      <c r="E1492" s="200" t="s">
        <v>365</v>
      </c>
      <c r="F1492" s="200" t="s">
        <v>68</v>
      </c>
      <c r="G1492" s="200" t="s">
        <v>140</v>
      </c>
      <c r="H1492" s="200" t="s">
        <v>488</v>
      </c>
      <c r="I1492" s="210" t="s">
        <v>93</v>
      </c>
      <c r="J1492" s="211"/>
      <c r="K1492" s="211"/>
      <c r="L1492" s="211"/>
      <c r="M1492" s="211"/>
      <c r="N1492" s="211"/>
      <c r="O1492" s="211"/>
      <c r="P1492" s="211"/>
      <c r="Q1492" s="211"/>
      <c r="R1492" s="211"/>
      <c r="S1492" s="211"/>
      <c r="T1492" s="211"/>
      <c r="U1492" s="211"/>
      <c r="V1492" s="211"/>
      <c r="W1492" s="211"/>
      <c r="X1492" s="211"/>
      <c r="Y1492" s="333">
        <v>9304</v>
      </c>
      <c r="Z1492" s="211"/>
      <c r="AA1492" s="211"/>
      <c r="AB1492" s="346">
        <f t="shared" si="2578"/>
        <v>9304</v>
      </c>
      <c r="AC1492" s="346">
        <f t="shared" si="2579"/>
        <v>0</v>
      </c>
      <c r="AD1492" s="346">
        <f t="shared" si="2580"/>
        <v>0</v>
      </c>
    </row>
    <row r="1493" spans="1:30" s="202" customFormat="1" ht="26.4" hidden="1">
      <c r="A1493" s="345" t="s">
        <v>448</v>
      </c>
      <c r="B1493" s="200" t="s">
        <v>303</v>
      </c>
      <c r="C1493" s="200" t="s">
        <v>18</v>
      </c>
      <c r="D1493" s="200" t="s">
        <v>13</v>
      </c>
      <c r="E1493" s="200" t="s">
        <v>365</v>
      </c>
      <c r="F1493" s="200" t="s">
        <v>68</v>
      </c>
      <c r="G1493" s="200" t="s">
        <v>140</v>
      </c>
      <c r="H1493" s="200" t="s">
        <v>445</v>
      </c>
      <c r="I1493" s="210"/>
      <c r="J1493" s="346"/>
      <c r="K1493" s="346"/>
      <c r="L1493" s="346"/>
      <c r="M1493" s="346"/>
      <c r="N1493" s="346"/>
      <c r="O1493" s="346"/>
      <c r="P1493" s="346"/>
      <c r="Q1493" s="346"/>
      <c r="R1493" s="346"/>
      <c r="S1493" s="346"/>
      <c r="T1493" s="346"/>
      <c r="U1493" s="346"/>
      <c r="V1493" s="346"/>
      <c r="W1493" s="346"/>
      <c r="X1493" s="346"/>
      <c r="Y1493" s="346">
        <f>Y1494+Y1497</f>
        <v>334757</v>
      </c>
      <c r="Z1493" s="346">
        <f t="shared" ref="Z1493:AA1493" si="2582">Z1494+Z1497</f>
        <v>0</v>
      </c>
      <c r="AA1493" s="346">
        <f t="shared" si="2582"/>
        <v>0</v>
      </c>
      <c r="AB1493" s="346">
        <f t="shared" si="2542"/>
        <v>334757</v>
      </c>
      <c r="AC1493" s="346">
        <f t="shared" si="2523"/>
        <v>0</v>
      </c>
      <c r="AD1493" s="346">
        <f t="shared" si="2524"/>
        <v>0</v>
      </c>
    </row>
    <row r="1494" spans="1:30" s="202" customFormat="1" ht="20.25" hidden="1" customHeight="1">
      <c r="A1494" s="345" t="s">
        <v>463</v>
      </c>
      <c r="B1494" s="200" t="s">
        <v>303</v>
      </c>
      <c r="C1494" s="200" t="s">
        <v>18</v>
      </c>
      <c r="D1494" s="200" t="s">
        <v>13</v>
      </c>
      <c r="E1494" s="200" t="s">
        <v>365</v>
      </c>
      <c r="F1494" s="200" t="s">
        <v>68</v>
      </c>
      <c r="G1494" s="200" t="s">
        <v>140</v>
      </c>
      <c r="H1494" s="200" t="s">
        <v>446</v>
      </c>
      <c r="I1494" s="210"/>
      <c r="J1494" s="346"/>
      <c r="K1494" s="346"/>
      <c r="L1494" s="346"/>
      <c r="M1494" s="346"/>
      <c r="N1494" s="346"/>
      <c r="O1494" s="346"/>
      <c r="P1494" s="346"/>
      <c r="Q1494" s="346"/>
      <c r="R1494" s="346"/>
      <c r="S1494" s="346"/>
      <c r="T1494" s="346"/>
      <c r="U1494" s="346"/>
      <c r="V1494" s="346"/>
      <c r="W1494" s="346"/>
      <c r="X1494" s="346"/>
      <c r="Y1494" s="346">
        <f>Y1495</f>
        <v>171843</v>
      </c>
      <c r="Z1494" s="346">
        <f t="shared" ref="Z1494:Z1495" si="2583">Z1495</f>
        <v>0</v>
      </c>
      <c r="AA1494" s="346">
        <f t="shared" ref="AA1494:AA1495" si="2584">AA1495</f>
        <v>0</v>
      </c>
      <c r="AB1494" s="346">
        <f t="shared" si="2542"/>
        <v>171843</v>
      </c>
      <c r="AC1494" s="346">
        <f t="shared" si="2523"/>
        <v>0</v>
      </c>
      <c r="AD1494" s="346">
        <f t="shared" si="2524"/>
        <v>0</v>
      </c>
    </row>
    <row r="1495" spans="1:30" s="202" customFormat="1" ht="26.4" hidden="1">
      <c r="A1495" s="213" t="s">
        <v>222</v>
      </c>
      <c r="B1495" s="200" t="s">
        <v>303</v>
      </c>
      <c r="C1495" s="200" t="s">
        <v>18</v>
      </c>
      <c r="D1495" s="200" t="s">
        <v>13</v>
      </c>
      <c r="E1495" s="200" t="s">
        <v>365</v>
      </c>
      <c r="F1495" s="200" t="s">
        <v>68</v>
      </c>
      <c r="G1495" s="200" t="s">
        <v>140</v>
      </c>
      <c r="H1495" s="200" t="s">
        <v>446</v>
      </c>
      <c r="I1495" s="210" t="s">
        <v>92</v>
      </c>
      <c r="J1495" s="346"/>
      <c r="K1495" s="346"/>
      <c r="L1495" s="346"/>
      <c r="M1495" s="346"/>
      <c r="N1495" s="346"/>
      <c r="O1495" s="346"/>
      <c r="P1495" s="346"/>
      <c r="Q1495" s="346"/>
      <c r="R1495" s="346"/>
      <c r="S1495" s="346"/>
      <c r="T1495" s="346"/>
      <c r="U1495" s="346"/>
      <c r="V1495" s="346"/>
      <c r="W1495" s="346"/>
      <c r="X1495" s="346"/>
      <c r="Y1495" s="346">
        <f>Y1496</f>
        <v>171843</v>
      </c>
      <c r="Z1495" s="346">
        <f t="shared" si="2583"/>
        <v>0</v>
      </c>
      <c r="AA1495" s="346">
        <f t="shared" si="2584"/>
        <v>0</v>
      </c>
      <c r="AB1495" s="346">
        <f t="shared" si="2542"/>
        <v>171843</v>
      </c>
      <c r="AC1495" s="346">
        <f t="shared" si="2523"/>
        <v>0</v>
      </c>
      <c r="AD1495" s="346">
        <f t="shared" si="2524"/>
        <v>0</v>
      </c>
    </row>
    <row r="1496" spans="1:30" s="202" customFormat="1" ht="26.4" hidden="1">
      <c r="A1496" s="212" t="s">
        <v>96</v>
      </c>
      <c r="B1496" s="200" t="s">
        <v>303</v>
      </c>
      <c r="C1496" s="200" t="s">
        <v>18</v>
      </c>
      <c r="D1496" s="200" t="s">
        <v>13</v>
      </c>
      <c r="E1496" s="200" t="s">
        <v>365</v>
      </c>
      <c r="F1496" s="200" t="s">
        <v>68</v>
      </c>
      <c r="G1496" s="200" t="s">
        <v>140</v>
      </c>
      <c r="H1496" s="200" t="s">
        <v>446</v>
      </c>
      <c r="I1496" s="210" t="s">
        <v>93</v>
      </c>
      <c r="J1496" s="346"/>
      <c r="K1496" s="346"/>
      <c r="L1496" s="346"/>
      <c r="M1496" s="346"/>
      <c r="N1496" s="346"/>
      <c r="O1496" s="346"/>
      <c r="P1496" s="346"/>
      <c r="Q1496" s="346"/>
      <c r="R1496" s="346"/>
      <c r="S1496" s="346"/>
      <c r="T1496" s="346"/>
      <c r="U1496" s="346"/>
      <c r="V1496" s="346"/>
      <c r="W1496" s="346"/>
      <c r="X1496" s="346"/>
      <c r="Y1496" s="346">
        <v>171843</v>
      </c>
      <c r="Z1496" s="346"/>
      <c r="AA1496" s="346"/>
      <c r="AB1496" s="346">
        <f t="shared" si="2542"/>
        <v>171843</v>
      </c>
      <c r="AC1496" s="346">
        <f t="shared" si="2523"/>
        <v>0</v>
      </c>
      <c r="AD1496" s="346">
        <f t="shared" si="2524"/>
        <v>0</v>
      </c>
    </row>
    <row r="1497" spans="1:30" s="202" customFormat="1" hidden="1">
      <c r="A1497" s="345" t="s">
        <v>471</v>
      </c>
      <c r="B1497" s="200" t="s">
        <v>303</v>
      </c>
      <c r="C1497" s="200" t="s">
        <v>18</v>
      </c>
      <c r="D1497" s="200" t="s">
        <v>13</v>
      </c>
      <c r="E1497" s="200" t="s">
        <v>365</v>
      </c>
      <c r="F1497" s="200" t="s">
        <v>68</v>
      </c>
      <c r="G1497" s="200" t="s">
        <v>140</v>
      </c>
      <c r="H1497" s="200" t="s">
        <v>470</v>
      </c>
      <c r="I1497" s="210"/>
      <c r="J1497" s="346"/>
      <c r="K1497" s="346"/>
      <c r="L1497" s="346"/>
      <c r="M1497" s="346"/>
      <c r="N1497" s="346"/>
      <c r="O1497" s="346"/>
      <c r="P1497" s="346"/>
      <c r="Q1497" s="346"/>
      <c r="R1497" s="346"/>
      <c r="S1497" s="346"/>
      <c r="T1497" s="346"/>
      <c r="U1497" s="346"/>
      <c r="V1497" s="346"/>
      <c r="W1497" s="346"/>
      <c r="X1497" s="346"/>
      <c r="Y1497" s="346">
        <f>Y1498</f>
        <v>162914</v>
      </c>
      <c r="Z1497" s="346">
        <f t="shared" ref="Z1497:Z1498" si="2585">Z1498</f>
        <v>0</v>
      </c>
      <c r="AA1497" s="346">
        <f t="shared" ref="AA1497:AA1498" si="2586">AA1498</f>
        <v>0</v>
      </c>
      <c r="AB1497" s="346">
        <f t="shared" si="2542"/>
        <v>162914</v>
      </c>
      <c r="AC1497" s="346">
        <f t="shared" si="2523"/>
        <v>0</v>
      </c>
      <c r="AD1497" s="346">
        <f t="shared" si="2524"/>
        <v>0</v>
      </c>
    </row>
    <row r="1498" spans="1:30" s="202" customFormat="1" ht="26.4" hidden="1">
      <c r="A1498" s="213" t="s">
        <v>222</v>
      </c>
      <c r="B1498" s="200" t="s">
        <v>303</v>
      </c>
      <c r="C1498" s="200" t="s">
        <v>18</v>
      </c>
      <c r="D1498" s="200" t="s">
        <v>13</v>
      </c>
      <c r="E1498" s="200" t="s">
        <v>365</v>
      </c>
      <c r="F1498" s="200" t="s">
        <v>68</v>
      </c>
      <c r="G1498" s="200" t="s">
        <v>140</v>
      </c>
      <c r="H1498" s="200" t="s">
        <v>470</v>
      </c>
      <c r="I1498" s="210" t="s">
        <v>92</v>
      </c>
      <c r="J1498" s="346"/>
      <c r="K1498" s="346"/>
      <c r="L1498" s="346"/>
      <c r="M1498" s="346"/>
      <c r="N1498" s="346"/>
      <c r="O1498" s="346"/>
      <c r="P1498" s="346"/>
      <c r="Q1498" s="346"/>
      <c r="R1498" s="346"/>
      <c r="S1498" s="346"/>
      <c r="T1498" s="346"/>
      <c r="U1498" s="346"/>
      <c r="V1498" s="346"/>
      <c r="W1498" s="346"/>
      <c r="X1498" s="346"/>
      <c r="Y1498" s="346">
        <f>Y1499</f>
        <v>162914</v>
      </c>
      <c r="Z1498" s="346">
        <f t="shared" si="2585"/>
        <v>0</v>
      </c>
      <c r="AA1498" s="346">
        <f t="shared" si="2586"/>
        <v>0</v>
      </c>
      <c r="AB1498" s="346">
        <f t="shared" si="2542"/>
        <v>162914</v>
      </c>
      <c r="AC1498" s="346">
        <f t="shared" si="2523"/>
        <v>0</v>
      </c>
      <c r="AD1498" s="346">
        <f t="shared" si="2524"/>
        <v>0</v>
      </c>
    </row>
    <row r="1499" spans="1:30" s="202" customFormat="1" ht="26.4" hidden="1">
      <c r="A1499" s="212" t="s">
        <v>96</v>
      </c>
      <c r="B1499" s="200" t="s">
        <v>303</v>
      </c>
      <c r="C1499" s="200" t="s">
        <v>18</v>
      </c>
      <c r="D1499" s="200" t="s">
        <v>13</v>
      </c>
      <c r="E1499" s="200" t="s">
        <v>365</v>
      </c>
      <c r="F1499" s="200" t="s">
        <v>68</v>
      </c>
      <c r="G1499" s="200" t="s">
        <v>140</v>
      </c>
      <c r="H1499" s="200" t="s">
        <v>470</v>
      </c>
      <c r="I1499" s="210" t="s">
        <v>93</v>
      </c>
      <c r="J1499" s="346"/>
      <c r="K1499" s="346"/>
      <c r="L1499" s="346"/>
      <c r="M1499" s="346"/>
      <c r="N1499" s="346"/>
      <c r="O1499" s="346"/>
      <c r="P1499" s="346"/>
      <c r="Q1499" s="346"/>
      <c r="R1499" s="346"/>
      <c r="S1499" s="346"/>
      <c r="T1499" s="346"/>
      <c r="U1499" s="346"/>
      <c r="V1499" s="346"/>
      <c r="W1499" s="346"/>
      <c r="X1499" s="346"/>
      <c r="Y1499" s="346">
        <v>162914</v>
      </c>
      <c r="Z1499" s="346"/>
      <c r="AA1499" s="346"/>
      <c r="AB1499" s="346">
        <f t="shared" si="2542"/>
        <v>162914</v>
      </c>
      <c r="AC1499" s="346">
        <f t="shared" si="2523"/>
        <v>0</v>
      </c>
      <c r="AD1499" s="346">
        <f t="shared" si="2524"/>
        <v>0</v>
      </c>
    </row>
    <row r="1500" spans="1:30" s="202" customFormat="1" hidden="1">
      <c r="A1500" s="208" t="s">
        <v>81</v>
      </c>
      <c r="B1500" s="200" t="s">
        <v>303</v>
      </c>
      <c r="C1500" s="200" t="s">
        <v>18</v>
      </c>
      <c r="D1500" s="200" t="s">
        <v>13</v>
      </c>
      <c r="E1500" s="200" t="s">
        <v>80</v>
      </c>
      <c r="F1500" s="200" t="s">
        <v>68</v>
      </c>
      <c r="G1500" s="200" t="s">
        <v>140</v>
      </c>
      <c r="H1500" s="200" t="s">
        <v>141</v>
      </c>
      <c r="I1500" s="210"/>
      <c r="J1500" s="211">
        <f>J1501+J1504</f>
        <v>497600</v>
      </c>
      <c r="K1500" s="211">
        <f t="shared" ref="K1500:L1500" si="2587">K1501+K1504</f>
        <v>503504</v>
      </c>
      <c r="L1500" s="211">
        <f t="shared" si="2587"/>
        <v>509644.16</v>
      </c>
      <c r="M1500" s="211">
        <f t="shared" ref="M1500:O1500" si="2588">M1501+M1504</f>
        <v>0</v>
      </c>
      <c r="N1500" s="211">
        <f t="shared" si="2588"/>
        <v>0</v>
      </c>
      <c r="O1500" s="211">
        <f t="shared" si="2588"/>
        <v>0</v>
      </c>
      <c r="P1500" s="211">
        <f t="shared" si="2496"/>
        <v>497600</v>
      </c>
      <c r="Q1500" s="211">
        <f t="shared" si="2497"/>
        <v>503504</v>
      </c>
      <c r="R1500" s="211">
        <f t="shared" si="2498"/>
        <v>509644.16</v>
      </c>
      <c r="S1500" s="211">
        <f t="shared" ref="S1500:U1500" si="2589">S1501+S1504</f>
        <v>0</v>
      </c>
      <c r="T1500" s="211">
        <f t="shared" si="2589"/>
        <v>0</v>
      </c>
      <c r="U1500" s="211">
        <f t="shared" si="2589"/>
        <v>0</v>
      </c>
      <c r="V1500" s="211">
        <f t="shared" ref="V1500:V1531" si="2590">P1500+S1500</f>
        <v>497600</v>
      </c>
      <c r="W1500" s="211">
        <f t="shared" ref="W1500:W1531" si="2591">Q1500+T1500</f>
        <v>503504</v>
      </c>
      <c r="X1500" s="211">
        <f t="shared" ref="X1500:X1531" si="2592">R1500+U1500</f>
        <v>509644.16</v>
      </c>
      <c r="Y1500" s="211">
        <f t="shared" ref="Y1500:AA1500" si="2593">Y1501+Y1504</f>
        <v>0</v>
      </c>
      <c r="Z1500" s="211">
        <f t="shared" si="2593"/>
        <v>0</v>
      </c>
      <c r="AA1500" s="211">
        <f t="shared" si="2593"/>
        <v>0</v>
      </c>
      <c r="AB1500" s="211">
        <f t="shared" si="2542"/>
        <v>497600</v>
      </c>
      <c r="AC1500" s="211">
        <f t="shared" si="2523"/>
        <v>503504</v>
      </c>
      <c r="AD1500" s="211">
        <f t="shared" si="2524"/>
        <v>509644.16</v>
      </c>
    </row>
    <row r="1501" spans="1:30" s="202" customFormat="1" ht="13.8" hidden="1">
      <c r="A1501" s="248" t="s">
        <v>276</v>
      </c>
      <c r="B1501" s="200" t="s">
        <v>303</v>
      </c>
      <c r="C1501" s="200" t="s">
        <v>18</v>
      </c>
      <c r="D1501" s="200" t="s">
        <v>13</v>
      </c>
      <c r="E1501" s="200" t="s">
        <v>80</v>
      </c>
      <c r="F1501" s="200" t="s">
        <v>68</v>
      </c>
      <c r="G1501" s="200" t="s">
        <v>140</v>
      </c>
      <c r="H1501" s="200" t="s">
        <v>275</v>
      </c>
      <c r="I1501" s="210"/>
      <c r="J1501" s="211">
        <f>J1502</f>
        <v>40000</v>
      </c>
      <c r="K1501" s="211">
        <f t="shared" ref="K1501:O1502" si="2594">K1502</f>
        <v>40000</v>
      </c>
      <c r="L1501" s="211">
        <f t="shared" si="2594"/>
        <v>40000</v>
      </c>
      <c r="M1501" s="211">
        <f t="shared" si="2594"/>
        <v>0</v>
      </c>
      <c r="N1501" s="211">
        <f t="shared" si="2594"/>
        <v>0</v>
      </c>
      <c r="O1501" s="211">
        <f t="shared" si="2594"/>
        <v>0</v>
      </c>
      <c r="P1501" s="211">
        <f t="shared" si="2496"/>
        <v>40000</v>
      </c>
      <c r="Q1501" s="211">
        <f t="shared" si="2497"/>
        <v>40000</v>
      </c>
      <c r="R1501" s="211">
        <f t="shared" si="2498"/>
        <v>40000</v>
      </c>
      <c r="S1501" s="211">
        <f t="shared" ref="S1501:U1502" si="2595">S1502</f>
        <v>0</v>
      </c>
      <c r="T1501" s="211">
        <f t="shared" si="2595"/>
        <v>0</v>
      </c>
      <c r="U1501" s="211">
        <f t="shared" si="2595"/>
        <v>0</v>
      </c>
      <c r="V1501" s="211">
        <f t="shared" si="2590"/>
        <v>40000</v>
      </c>
      <c r="W1501" s="211">
        <f t="shared" si="2591"/>
        <v>40000</v>
      </c>
      <c r="X1501" s="211">
        <f t="shared" si="2592"/>
        <v>40000</v>
      </c>
      <c r="Y1501" s="211">
        <f t="shared" ref="Y1501:AA1502" si="2596">Y1502</f>
        <v>0</v>
      </c>
      <c r="Z1501" s="211">
        <f t="shared" si="2596"/>
        <v>0</v>
      </c>
      <c r="AA1501" s="211">
        <f t="shared" si="2596"/>
        <v>0</v>
      </c>
      <c r="AB1501" s="211">
        <f t="shared" si="2542"/>
        <v>40000</v>
      </c>
      <c r="AC1501" s="211">
        <f t="shared" si="2523"/>
        <v>40000</v>
      </c>
      <c r="AD1501" s="211">
        <f t="shared" si="2524"/>
        <v>40000</v>
      </c>
    </row>
    <row r="1502" spans="1:30" s="202" customFormat="1" ht="26.4" hidden="1">
      <c r="A1502" s="213" t="s">
        <v>222</v>
      </c>
      <c r="B1502" s="200" t="s">
        <v>303</v>
      </c>
      <c r="C1502" s="200" t="s">
        <v>18</v>
      </c>
      <c r="D1502" s="200" t="s">
        <v>13</v>
      </c>
      <c r="E1502" s="200" t="s">
        <v>80</v>
      </c>
      <c r="F1502" s="200" t="s">
        <v>68</v>
      </c>
      <c r="G1502" s="200" t="s">
        <v>140</v>
      </c>
      <c r="H1502" s="200" t="s">
        <v>275</v>
      </c>
      <c r="I1502" s="210" t="s">
        <v>92</v>
      </c>
      <c r="J1502" s="211">
        <f>J1503</f>
        <v>40000</v>
      </c>
      <c r="K1502" s="211">
        <f t="shared" si="2594"/>
        <v>40000</v>
      </c>
      <c r="L1502" s="211">
        <f t="shared" si="2594"/>
        <v>40000</v>
      </c>
      <c r="M1502" s="211">
        <f t="shared" si="2594"/>
        <v>0</v>
      </c>
      <c r="N1502" s="211">
        <f t="shared" si="2594"/>
        <v>0</v>
      </c>
      <c r="O1502" s="211">
        <f t="shared" si="2594"/>
        <v>0</v>
      </c>
      <c r="P1502" s="211">
        <f t="shared" si="2496"/>
        <v>40000</v>
      </c>
      <c r="Q1502" s="211">
        <f t="shared" si="2497"/>
        <v>40000</v>
      </c>
      <c r="R1502" s="211">
        <f t="shared" si="2498"/>
        <v>40000</v>
      </c>
      <c r="S1502" s="211">
        <f t="shared" si="2595"/>
        <v>0</v>
      </c>
      <c r="T1502" s="211">
        <f t="shared" si="2595"/>
        <v>0</v>
      </c>
      <c r="U1502" s="211">
        <f t="shared" si="2595"/>
        <v>0</v>
      </c>
      <c r="V1502" s="211">
        <f t="shared" si="2590"/>
        <v>40000</v>
      </c>
      <c r="W1502" s="211">
        <f t="shared" si="2591"/>
        <v>40000</v>
      </c>
      <c r="X1502" s="211">
        <f t="shared" si="2592"/>
        <v>40000</v>
      </c>
      <c r="Y1502" s="211">
        <f t="shared" si="2596"/>
        <v>0</v>
      </c>
      <c r="Z1502" s="211">
        <f t="shared" si="2596"/>
        <v>0</v>
      </c>
      <c r="AA1502" s="211">
        <f t="shared" si="2596"/>
        <v>0</v>
      </c>
      <c r="AB1502" s="211">
        <f t="shared" si="2542"/>
        <v>40000</v>
      </c>
      <c r="AC1502" s="211">
        <f t="shared" si="2523"/>
        <v>40000</v>
      </c>
      <c r="AD1502" s="211">
        <f t="shared" si="2524"/>
        <v>40000</v>
      </c>
    </row>
    <row r="1503" spans="1:30" s="202" customFormat="1" ht="26.4" hidden="1">
      <c r="A1503" s="212" t="s">
        <v>96</v>
      </c>
      <c r="B1503" s="200" t="s">
        <v>303</v>
      </c>
      <c r="C1503" s="200" t="s">
        <v>18</v>
      </c>
      <c r="D1503" s="200" t="s">
        <v>13</v>
      </c>
      <c r="E1503" s="200" t="s">
        <v>80</v>
      </c>
      <c r="F1503" s="200" t="s">
        <v>68</v>
      </c>
      <c r="G1503" s="200" t="s">
        <v>140</v>
      </c>
      <c r="H1503" s="200" t="s">
        <v>275</v>
      </c>
      <c r="I1503" s="210" t="s">
        <v>93</v>
      </c>
      <c r="J1503" s="211">
        <v>40000</v>
      </c>
      <c r="K1503" s="211">
        <v>40000</v>
      </c>
      <c r="L1503" s="211">
        <v>40000</v>
      </c>
      <c r="M1503" s="211"/>
      <c r="N1503" s="211"/>
      <c r="O1503" s="211"/>
      <c r="P1503" s="211">
        <f t="shared" si="2496"/>
        <v>40000</v>
      </c>
      <c r="Q1503" s="211">
        <f t="shared" si="2497"/>
        <v>40000</v>
      </c>
      <c r="R1503" s="211">
        <f t="shared" si="2498"/>
        <v>40000</v>
      </c>
      <c r="S1503" s="211"/>
      <c r="T1503" s="211"/>
      <c r="U1503" s="211"/>
      <c r="V1503" s="211">
        <f t="shared" si="2590"/>
        <v>40000</v>
      </c>
      <c r="W1503" s="211">
        <f t="shared" si="2591"/>
        <v>40000</v>
      </c>
      <c r="X1503" s="211">
        <f t="shared" si="2592"/>
        <v>40000</v>
      </c>
      <c r="Y1503" s="211"/>
      <c r="Z1503" s="211"/>
      <c r="AA1503" s="211"/>
      <c r="AB1503" s="211">
        <f t="shared" si="2542"/>
        <v>40000</v>
      </c>
      <c r="AC1503" s="211">
        <f t="shared" si="2523"/>
        <v>40000</v>
      </c>
      <c r="AD1503" s="211">
        <f t="shared" si="2524"/>
        <v>40000</v>
      </c>
    </row>
    <row r="1504" spans="1:30" s="202" customFormat="1" hidden="1">
      <c r="A1504" s="212" t="s">
        <v>278</v>
      </c>
      <c r="B1504" s="200" t="s">
        <v>303</v>
      </c>
      <c r="C1504" s="200" t="s">
        <v>18</v>
      </c>
      <c r="D1504" s="200" t="s">
        <v>13</v>
      </c>
      <c r="E1504" s="200" t="s">
        <v>80</v>
      </c>
      <c r="F1504" s="200" t="s">
        <v>68</v>
      </c>
      <c r="G1504" s="200" t="s">
        <v>140</v>
      </c>
      <c r="H1504" s="200" t="s">
        <v>274</v>
      </c>
      <c r="I1504" s="210"/>
      <c r="J1504" s="211">
        <f>J1505</f>
        <v>457600</v>
      </c>
      <c r="K1504" s="211">
        <f t="shared" ref="K1504:O1505" si="2597">K1505</f>
        <v>463504</v>
      </c>
      <c r="L1504" s="211">
        <f t="shared" si="2597"/>
        <v>469644.16</v>
      </c>
      <c r="M1504" s="211">
        <f t="shared" si="2597"/>
        <v>0</v>
      </c>
      <c r="N1504" s="211">
        <f t="shared" si="2597"/>
        <v>0</v>
      </c>
      <c r="O1504" s="211">
        <f t="shared" si="2597"/>
        <v>0</v>
      </c>
      <c r="P1504" s="211">
        <f t="shared" si="2496"/>
        <v>457600</v>
      </c>
      <c r="Q1504" s="211">
        <f t="shared" si="2497"/>
        <v>463504</v>
      </c>
      <c r="R1504" s="211">
        <f t="shared" si="2498"/>
        <v>469644.16</v>
      </c>
      <c r="S1504" s="211">
        <f t="shared" ref="S1504:U1505" si="2598">S1505</f>
        <v>0</v>
      </c>
      <c r="T1504" s="211">
        <f t="shared" si="2598"/>
        <v>0</v>
      </c>
      <c r="U1504" s="211">
        <f t="shared" si="2598"/>
        <v>0</v>
      </c>
      <c r="V1504" s="211">
        <f t="shared" si="2590"/>
        <v>457600</v>
      </c>
      <c r="W1504" s="211">
        <f t="shared" si="2591"/>
        <v>463504</v>
      </c>
      <c r="X1504" s="211">
        <f t="shared" si="2592"/>
        <v>469644.16</v>
      </c>
      <c r="Y1504" s="211">
        <f t="shared" ref="Y1504:AA1505" si="2599">Y1505</f>
        <v>0</v>
      </c>
      <c r="Z1504" s="211">
        <f t="shared" si="2599"/>
        <v>0</v>
      </c>
      <c r="AA1504" s="211">
        <f t="shared" si="2599"/>
        <v>0</v>
      </c>
      <c r="AB1504" s="211">
        <f t="shared" si="2542"/>
        <v>457600</v>
      </c>
      <c r="AC1504" s="211">
        <f t="shared" si="2523"/>
        <v>463504</v>
      </c>
      <c r="AD1504" s="211">
        <f t="shared" si="2524"/>
        <v>469644.16</v>
      </c>
    </row>
    <row r="1505" spans="1:30" s="202" customFormat="1" ht="26.4" hidden="1">
      <c r="A1505" s="213" t="s">
        <v>222</v>
      </c>
      <c r="B1505" s="200" t="s">
        <v>303</v>
      </c>
      <c r="C1505" s="200" t="s">
        <v>18</v>
      </c>
      <c r="D1505" s="200" t="s">
        <v>13</v>
      </c>
      <c r="E1505" s="200" t="s">
        <v>80</v>
      </c>
      <c r="F1505" s="200" t="s">
        <v>68</v>
      </c>
      <c r="G1505" s="200" t="s">
        <v>140</v>
      </c>
      <c r="H1505" s="200" t="s">
        <v>274</v>
      </c>
      <c r="I1505" s="210" t="s">
        <v>92</v>
      </c>
      <c r="J1505" s="211">
        <f>J1506</f>
        <v>457600</v>
      </c>
      <c r="K1505" s="211">
        <f t="shared" si="2597"/>
        <v>463504</v>
      </c>
      <c r="L1505" s="211">
        <f t="shared" si="2597"/>
        <v>469644.16</v>
      </c>
      <c r="M1505" s="211">
        <f t="shared" si="2597"/>
        <v>0</v>
      </c>
      <c r="N1505" s="211">
        <f t="shared" si="2597"/>
        <v>0</v>
      </c>
      <c r="O1505" s="211">
        <f t="shared" si="2597"/>
        <v>0</v>
      </c>
      <c r="P1505" s="211">
        <f t="shared" si="2496"/>
        <v>457600</v>
      </c>
      <c r="Q1505" s="211">
        <f t="shared" si="2497"/>
        <v>463504</v>
      </c>
      <c r="R1505" s="211">
        <f t="shared" si="2498"/>
        <v>469644.16</v>
      </c>
      <c r="S1505" s="211">
        <f t="shared" si="2598"/>
        <v>0</v>
      </c>
      <c r="T1505" s="211">
        <f t="shared" si="2598"/>
        <v>0</v>
      </c>
      <c r="U1505" s="211">
        <f t="shared" si="2598"/>
        <v>0</v>
      </c>
      <c r="V1505" s="211">
        <f t="shared" si="2590"/>
        <v>457600</v>
      </c>
      <c r="W1505" s="211">
        <f t="shared" si="2591"/>
        <v>463504</v>
      </c>
      <c r="X1505" s="211">
        <f t="shared" si="2592"/>
        <v>469644.16</v>
      </c>
      <c r="Y1505" s="211">
        <f t="shared" si="2599"/>
        <v>0</v>
      </c>
      <c r="Z1505" s="211">
        <f t="shared" si="2599"/>
        <v>0</v>
      </c>
      <c r="AA1505" s="211">
        <f t="shared" si="2599"/>
        <v>0</v>
      </c>
      <c r="AB1505" s="211">
        <f t="shared" si="2542"/>
        <v>457600</v>
      </c>
      <c r="AC1505" s="211">
        <f t="shared" si="2523"/>
        <v>463504</v>
      </c>
      <c r="AD1505" s="211">
        <f t="shared" si="2524"/>
        <v>469644.16</v>
      </c>
    </row>
    <row r="1506" spans="1:30" s="202" customFormat="1" ht="26.4" hidden="1">
      <c r="A1506" s="212" t="s">
        <v>96</v>
      </c>
      <c r="B1506" s="200" t="s">
        <v>303</v>
      </c>
      <c r="C1506" s="200" t="s">
        <v>18</v>
      </c>
      <c r="D1506" s="200" t="s">
        <v>13</v>
      </c>
      <c r="E1506" s="200" t="s">
        <v>80</v>
      </c>
      <c r="F1506" s="200" t="s">
        <v>68</v>
      </c>
      <c r="G1506" s="200" t="s">
        <v>140</v>
      </c>
      <c r="H1506" s="200" t="s">
        <v>274</v>
      </c>
      <c r="I1506" s="210" t="s">
        <v>93</v>
      </c>
      <c r="J1506" s="211">
        <v>457600</v>
      </c>
      <c r="K1506" s="211">
        <v>463504</v>
      </c>
      <c r="L1506" s="211">
        <v>469644.16</v>
      </c>
      <c r="M1506" s="211"/>
      <c r="N1506" s="211"/>
      <c r="O1506" s="211"/>
      <c r="P1506" s="211">
        <f t="shared" si="2496"/>
        <v>457600</v>
      </c>
      <c r="Q1506" s="211">
        <f t="shared" si="2497"/>
        <v>463504</v>
      </c>
      <c r="R1506" s="211">
        <f t="shared" si="2498"/>
        <v>469644.16</v>
      </c>
      <c r="S1506" s="211"/>
      <c r="T1506" s="211"/>
      <c r="U1506" s="211"/>
      <c r="V1506" s="211">
        <f t="shared" si="2590"/>
        <v>457600</v>
      </c>
      <c r="W1506" s="211">
        <f t="shared" si="2591"/>
        <v>463504</v>
      </c>
      <c r="X1506" s="211">
        <f t="shared" si="2592"/>
        <v>469644.16</v>
      </c>
      <c r="Y1506" s="211"/>
      <c r="Z1506" s="211"/>
      <c r="AA1506" s="211"/>
      <c r="AB1506" s="211">
        <f t="shared" si="2542"/>
        <v>457600</v>
      </c>
      <c r="AC1506" s="211">
        <f t="shared" si="2523"/>
        <v>463504</v>
      </c>
      <c r="AD1506" s="211">
        <f t="shared" si="2524"/>
        <v>469644.16</v>
      </c>
    </row>
    <row r="1507" spans="1:30" s="195" customFormat="1" ht="15.6" hidden="1">
      <c r="A1507" s="194" t="s">
        <v>323</v>
      </c>
      <c r="J1507" s="196">
        <f>J1508+J1521+J1529+J1535+J1541</f>
        <v>3572640.78</v>
      </c>
      <c r="K1507" s="196">
        <f>K1508+K1521+K1529+K1535+K1541</f>
        <v>3524293.0199999996</v>
      </c>
      <c r="L1507" s="196">
        <f>L1508+L1521+L1529+L1535+L1541</f>
        <v>3562281.01</v>
      </c>
      <c r="M1507" s="196">
        <f t="shared" ref="M1507:O1507" si="2600">M1508+M1521+M1529+M1535+M1541</f>
        <v>-3572640.78</v>
      </c>
      <c r="N1507" s="196">
        <f t="shared" si="2600"/>
        <v>-3524293.0199999996</v>
      </c>
      <c r="O1507" s="196">
        <f t="shared" si="2600"/>
        <v>-3562281.0100000007</v>
      </c>
      <c r="P1507" s="196">
        <f t="shared" si="2496"/>
        <v>0</v>
      </c>
      <c r="Q1507" s="196">
        <f t="shared" si="2497"/>
        <v>0</v>
      </c>
      <c r="R1507" s="196">
        <f t="shared" si="2498"/>
        <v>0</v>
      </c>
      <c r="S1507" s="196">
        <f t="shared" ref="S1507:U1507" si="2601">S1508+S1521+S1529+S1535+S1541</f>
        <v>0</v>
      </c>
      <c r="T1507" s="196">
        <f t="shared" si="2601"/>
        <v>0</v>
      </c>
      <c r="U1507" s="196">
        <f t="shared" si="2601"/>
        <v>0</v>
      </c>
      <c r="V1507" s="196">
        <f t="shared" si="2590"/>
        <v>0</v>
      </c>
      <c r="W1507" s="196">
        <f t="shared" si="2591"/>
        <v>0</v>
      </c>
      <c r="X1507" s="196">
        <f t="shared" si="2592"/>
        <v>0</v>
      </c>
      <c r="Y1507" s="196">
        <f t="shared" ref="Y1507:AA1507" si="2602">Y1508+Y1521+Y1529+Y1535+Y1541</f>
        <v>0</v>
      </c>
      <c r="Z1507" s="196">
        <f t="shared" si="2602"/>
        <v>0</v>
      </c>
      <c r="AA1507" s="196">
        <f t="shared" si="2602"/>
        <v>0</v>
      </c>
      <c r="AB1507" s="196">
        <f t="shared" si="2542"/>
        <v>0</v>
      </c>
      <c r="AC1507" s="196">
        <f t="shared" si="2523"/>
        <v>0</v>
      </c>
      <c r="AD1507" s="196">
        <f t="shared" si="2524"/>
        <v>0</v>
      </c>
    </row>
    <row r="1508" spans="1:30" s="202" customFormat="1" ht="15.6" hidden="1">
      <c r="A1508" s="198" t="s">
        <v>32</v>
      </c>
      <c r="B1508" s="199" t="s">
        <v>303</v>
      </c>
      <c r="C1508" s="199" t="s">
        <v>20</v>
      </c>
      <c r="D1508" s="200"/>
      <c r="E1508" s="200"/>
      <c r="F1508" s="200"/>
      <c r="G1508" s="200"/>
      <c r="H1508" s="200"/>
      <c r="I1508" s="200"/>
      <c r="J1508" s="201">
        <f>J1509</f>
        <v>3110210</v>
      </c>
      <c r="K1508" s="201">
        <f t="shared" ref="K1508:O1509" si="2603">K1509</f>
        <v>3141476.2199999997</v>
      </c>
      <c r="L1508" s="201">
        <f t="shared" si="2603"/>
        <v>3173591.54</v>
      </c>
      <c r="M1508" s="201">
        <f t="shared" si="2603"/>
        <v>-3110210</v>
      </c>
      <c r="N1508" s="201">
        <f t="shared" si="2603"/>
        <v>-3141476.2199999997</v>
      </c>
      <c r="O1508" s="201">
        <f t="shared" si="2603"/>
        <v>-3173591.5400000005</v>
      </c>
      <c r="P1508" s="201">
        <f t="shared" si="2496"/>
        <v>0</v>
      </c>
      <c r="Q1508" s="201">
        <f t="shared" si="2497"/>
        <v>0</v>
      </c>
      <c r="R1508" s="201">
        <f t="shared" si="2498"/>
        <v>0</v>
      </c>
      <c r="S1508" s="201">
        <f t="shared" ref="S1508:U1509" si="2604">S1509</f>
        <v>0</v>
      </c>
      <c r="T1508" s="201">
        <f t="shared" si="2604"/>
        <v>0</v>
      </c>
      <c r="U1508" s="201">
        <f t="shared" si="2604"/>
        <v>0</v>
      </c>
      <c r="V1508" s="201">
        <f t="shared" si="2590"/>
        <v>0</v>
      </c>
      <c r="W1508" s="201">
        <f t="shared" si="2591"/>
        <v>0</v>
      </c>
      <c r="X1508" s="201">
        <f t="shared" si="2592"/>
        <v>0</v>
      </c>
      <c r="Y1508" s="201">
        <f t="shared" ref="Y1508:AA1509" si="2605">Y1509</f>
        <v>0</v>
      </c>
      <c r="Z1508" s="201">
        <f t="shared" si="2605"/>
        <v>0</v>
      </c>
      <c r="AA1508" s="201">
        <f t="shared" si="2605"/>
        <v>0</v>
      </c>
      <c r="AB1508" s="201">
        <f t="shared" si="2542"/>
        <v>0</v>
      </c>
      <c r="AC1508" s="201">
        <f t="shared" si="2523"/>
        <v>0</v>
      </c>
      <c r="AD1508" s="201">
        <f t="shared" si="2524"/>
        <v>0</v>
      </c>
    </row>
    <row r="1509" spans="1:30" s="202" customFormat="1" ht="39.6" hidden="1">
      <c r="A1509" s="203" t="s">
        <v>0</v>
      </c>
      <c r="B1509" s="204" t="s">
        <v>303</v>
      </c>
      <c r="C1509" s="204" t="s">
        <v>20</v>
      </c>
      <c r="D1509" s="204" t="s">
        <v>16</v>
      </c>
      <c r="E1509" s="204"/>
      <c r="F1509" s="204"/>
      <c r="G1509" s="204"/>
      <c r="H1509" s="200"/>
      <c r="I1509" s="210"/>
      <c r="J1509" s="207">
        <f>J1510</f>
        <v>3110210</v>
      </c>
      <c r="K1509" s="207">
        <f t="shared" si="2603"/>
        <v>3141476.2199999997</v>
      </c>
      <c r="L1509" s="207">
        <f t="shared" si="2603"/>
        <v>3173591.54</v>
      </c>
      <c r="M1509" s="207">
        <f t="shared" si="2603"/>
        <v>-3110210</v>
      </c>
      <c r="N1509" s="207">
        <f t="shared" si="2603"/>
        <v>-3141476.2199999997</v>
      </c>
      <c r="O1509" s="207">
        <f t="shared" si="2603"/>
        <v>-3173591.5400000005</v>
      </c>
      <c r="P1509" s="207">
        <f t="shared" si="2496"/>
        <v>0</v>
      </c>
      <c r="Q1509" s="207">
        <f t="shared" si="2497"/>
        <v>0</v>
      </c>
      <c r="R1509" s="207">
        <f t="shared" si="2498"/>
        <v>0</v>
      </c>
      <c r="S1509" s="207">
        <f t="shared" si="2604"/>
        <v>0</v>
      </c>
      <c r="T1509" s="207">
        <f t="shared" si="2604"/>
        <v>0</v>
      </c>
      <c r="U1509" s="207">
        <f t="shared" si="2604"/>
        <v>0</v>
      </c>
      <c r="V1509" s="207">
        <f t="shared" si="2590"/>
        <v>0</v>
      </c>
      <c r="W1509" s="207">
        <f t="shared" si="2591"/>
        <v>0</v>
      </c>
      <c r="X1509" s="207">
        <f t="shared" si="2592"/>
        <v>0</v>
      </c>
      <c r="Y1509" s="207">
        <f t="shared" si="2605"/>
        <v>0</v>
      </c>
      <c r="Z1509" s="207">
        <f t="shared" si="2605"/>
        <v>0</v>
      </c>
      <c r="AA1509" s="207">
        <f t="shared" si="2605"/>
        <v>0</v>
      </c>
      <c r="AB1509" s="207">
        <f t="shared" si="2542"/>
        <v>0</v>
      </c>
      <c r="AC1509" s="207">
        <f t="shared" si="2523"/>
        <v>0</v>
      </c>
      <c r="AD1509" s="207">
        <f t="shared" si="2524"/>
        <v>0</v>
      </c>
    </row>
    <row r="1510" spans="1:30" s="202" customFormat="1" hidden="1">
      <c r="A1510" s="208" t="s">
        <v>81</v>
      </c>
      <c r="B1510" s="200" t="s">
        <v>303</v>
      </c>
      <c r="C1510" s="200" t="s">
        <v>20</v>
      </c>
      <c r="D1510" s="200" t="s">
        <v>16</v>
      </c>
      <c r="E1510" s="200" t="s">
        <v>80</v>
      </c>
      <c r="F1510" s="200" t="s">
        <v>68</v>
      </c>
      <c r="G1510" s="200" t="s">
        <v>140</v>
      </c>
      <c r="H1510" s="200" t="s">
        <v>141</v>
      </c>
      <c r="I1510" s="210"/>
      <c r="J1510" s="211">
        <f>J1511+J1518</f>
        <v>3110210</v>
      </c>
      <c r="K1510" s="211">
        <f t="shared" ref="K1510:L1510" si="2606">K1511+K1518</f>
        <v>3141476.2199999997</v>
      </c>
      <c r="L1510" s="211">
        <f t="shared" si="2606"/>
        <v>3173591.54</v>
      </c>
      <c r="M1510" s="211">
        <f t="shared" ref="M1510:O1510" si="2607">M1511+M1518</f>
        <v>-3110210</v>
      </c>
      <c r="N1510" s="211">
        <f t="shared" si="2607"/>
        <v>-3141476.2199999997</v>
      </c>
      <c r="O1510" s="211">
        <f t="shared" si="2607"/>
        <v>-3173591.5400000005</v>
      </c>
      <c r="P1510" s="211">
        <f t="shared" si="2496"/>
        <v>0</v>
      </c>
      <c r="Q1510" s="211">
        <f t="shared" si="2497"/>
        <v>0</v>
      </c>
      <c r="R1510" s="211">
        <f t="shared" si="2498"/>
        <v>0</v>
      </c>
      <c r="S1510" s="211">
        <f t="shared" ref="S1510:U1510" si="2608">S1511+S1518</f>
        <v>0</v>
      </c>
      <c r="T1510" s="211">
        <f t="shared" si="2608"/>
        <v>0</v>
      </c>
      <c r="U1510" s="211">
        <f t="shared" si="2608"/>
        <v>0</v>
      </c>
      <c r="V1510" s="211">
        <f t="shared" si="2590"/>
        <v>0</v>
      </c>
      <c r="W1510" s="211">
        <f t="shared" si="2591"/>
        <v>0</v>
      </c>
      <c r="X1510" s="211">
        <f t="shared" si="2592"/>
        <v>0</v>
      </c>
      <c r="Y1510" s="211">
        <f t="shared" ref="Y1510:AA1510" si="2609">Y1511+Y1518</f>
        <v>0</v>
      </c>
      <c r="Z1510" s="211">
        <f t="shared" si="2609"/>
        <v>0</v>
      </c>
      <c r="AA1510" s="211">
        <f t="shared" si="2609"/>
        <v>0</v>
      </c>
      <c r="AB1510" s="211">
        <f t="shared" si="2542"/>
        <v>0</v>
      </c>
      <c r="AC1510" s="211">
        <f t="shared" si="2523"/>
        <v>0</v>
      </c>
      <c r="AD1510" s="211">
        <f t="shared" si="2524"/>
        <v>0</v>
      </c>
    </row>
    <row r="1511" spans="1:30" s="202" customFormat="1" ht="26.4" hidden="1">
      <c r="A1511" s="208" t="s">
        <v>85</v>
      </c>
      <c r="B1511" s="200" t="s">
        <v>303</v>
      </c>
      <c r="C1511" s="200" t="s">
        <v>20</v>
      </c>
      <c r="D1511" s="200" t="s">
        <v>16</v>
      </c>
      <c r="E1511" s="200" t="s">
        <v>80</v>
      </c>
      <c r="F1511" s="200" t="s">
        <v>68</v>
      </c>
      <c r="G1511" s="200" t="s">
        <v>140</v>
      </c>
      <c r="H1511" s="200" t="s">
        <v>149</v>
      </c>
      <c r="I1511" s="210"/>
      <c r="J1511" s="211">
        <f>J1512+J1514+J1516</f>
        <v>3110210</v>
      </c>
      <c r="K1511" s="211">
        <f t="shared" ref="K1511:L1511" si="2610">K1512+K1514+K1516</f>
        <v>3141476.2199999997</v>
      </c>
      <c r="L1511" s="211">
        <f t="shared" si="2610"/>
        <v>3173591.54</v>
      </c>
      <c r="M1511" s="211">
        <f t="shared" ref="M1511:O1511" si="2611">M1512+M1514+M1516</f>
        <v>-3110210</v>
      </c>
      <c r="N1511" s="211">
        <f t="shared" si="2611"/>
        <v>-3141476.2199999997</v>
      </c>
      <c r="O1511" s="211">
        <f t="shared" si="2611"/>
        <v>-3173591.5400000005</v>
      </c>
      <c r="P1511" s="211">
        <f t="shared" si="2496"/>
        <v>0</v>
      </c>
      <c r="Q1511" s="211">
        <f t="shared" si="2497"/>
        <v>0</v>
      </c>
      <c r="R1511" s="211">
        <f t="shared" si="2498"/>
        <v>0</v>
      </c>
      <c r="S1511" s="211">
        <f t="shared" ref="S1511:U1511" si="2612">S1512+S1514+S1516</f>
        <v>0</v>
      </c>
      <c r="T1511" s="211">
        <f t="shared" si="2612"/>
        <v>0</v>
      </c>
      <c r="U1511" s="211">
        <f t="shared" si="2612"/>
        <v>0</v>
      </c>
      <c r="V1511" s="211">
        <f t="shared" si="2590"/>
        <v>0</v>
      </c>
      <c r="W1511" s="211">
        <f t="shared" si="2591"/>
        <v>0</v>
      </c>
      <c r="X1511" s="211">
        <f t="shared" si="2592"/>
        <v>0</v>
      </c>
      <c r="Y1511" s="211">
        <f t="shared" ref="Y1511:AA1511" si="2613">Y1512+Y1514+Y1516</f>
        <v>0</v>
      </c>
      <c r="Z1511" s="211">
        <f t="shared" si="2613"/>
        <v>0</v>
      </c>
      <c r="AA1511" s="211">
        <f t="shared" si="2613"/>
        <v>0</v>
      </c>
      <c r="AB1511" s="211">
        <f t="shared" si="2542"/>
        <v>0</v>
      </c>
      <c r="AC1511" s="211">
        <f t="shared" si="2523"/>
        <v>0</v>
      </c>
      <c r="AD1511" s="211">
        <f t="shared" si="2524"/>
        <v>0</v>
      </c>
    </row>
    <row r="1512" spans="1:30" s="202" customFormat="1" ht="39.6" hidden="1">
      <c r="A1512" s="212" t="s">
        <v>94</v>
      </c>
      <c r="B1512" s="200" t="s">
        <v>303</v>
      </c>
      <c r="C1512" s="200" t="s">
        <v>20</v>
      </c>
      <c r="D1512" s="200" t="s">
        <v>16</v>
      </c>
      <c r="E1512" s="200" t="s">
        <v>80</v>
      </c>
      <c r="F1512" s="200" t="s">
        <v>68</v>
      </c>
      <c r="G1512" s="200" t="s">
        <v>140</v>
      </c>
      <c r="H1512" s="200" t="s">
        <v>149</v>
      </c>
      <c r="I1512" s="210" t="s">
        <v>90</v>
      </c>
      <c r="J1512" s="211">
        <f>J1513</f>
        <v>2873000</v>
      </c>
      <c r="K1512" s="211">
        <f t="shared" ref="K1512:O1512" si="2614">K1513</f>
        <v>2900457.82</v>
      </c>
      <c r="L1512" s="211">
        <f t="shared" si="2614"/>
        <v>2928612.4</v>
      </c>
      <c r="M1512" s="211">
        <f t="shared" si="2614"/>
        <v>-2873000</v>
      </c>
      <c r="N1512" s="211">
        <f t="shared" si="2614"/>
        <v>-2900457.82</v>
      </c>
      <c r="O1512" s="211">
        <f t="shared" si="2614"/>
        <v>-2928612.4000000004</v>
      </c>
      <c r="P1512" s="211">
        <f t="shared" si="2496"/>
        <v>0</v>
      </c>
      <c r="Q1512" s="211">
        <f t="shared" si="2497"/>
        <v>0</v>
      </c>
      <c r="R1512" s="211">
        <f t="shared" si="2498"/>
        <v>0</v>
      </c>
      <c r="S1512" s="211">
        <f t="shared" ref="S1512:U1512" si="2615">S1513</f>
        <v>0</v>
      </c>
      <c r="T1512" s="211">
        <f t="shared" si="2615"/>
        <v>0</v>
      </c>
      <c r="U1512" s="211">
        <f t="shared" si="2615"/>
        <v>0</v>
      </c>
      <c r="V1512" s="211">
        <f t="shared" si="2590"/>
        <v>0</v>
      </c>
      <c r="W1512" s="211">
        <f t="shared" si="2591"/>
        <v>0</v>
      </c>
      <c r="X1512" s="211">
        <f t="shared" si="2592"/>
        <v>0</v>
      </c>
      <c r="Y1512" s="211">
        <f t="shared" ref="Y1512:AA1512" si="2616">Y1513</f>
        <v>0</v>
      </c>
      <c r="Z1512" s="211">
        <f t="shared" si="2616"/>
        <v>0</v>
      </c>
      <c r="AA1512" s="211">
        <f t="shared" si="2616"/>
        <v>0</v>
      </c>
      <c r="AB1512" s="211">
        <f t="shared" si="2542"/>
        <v>0</v>
      </c>
      <c r="AC1512" s="211">
        <f t="shared" si="2523"/>
        <v>0</v>
      </c>
      <c r="AD1512" s="211">
        <f t="shared" si="2524"/>
        <v>0</v>
      </c>
    </row>
    <row r="1513" spans="1:30" s="202" customFormat="1" hidden="1">
      <c r="A1513" s="212" t="s">
        <v>101</v>
      </c>
      <c r="B1513" s="200" t="s">
        <v>303</v>
      </c>
      <c r="C1513" s="200" t="s">
        <v>20</v>
      </c>
      <c r="D1513" s="200" t="s">
        <v>16</v>
      </c>
      <c r="E1513" s="200" t="s">
        <v>80</v>
      </c>
      <c r="F1513" s="200" t="s">
        <v>68</v>
      </c>
      <c r="G1513" s="200" t="s">
        <v>140</v>
      </c>
      <c r="H1513" s="200" t="s">
        <v>149</v>
      </c>
      <c r="I1513" s="210" t="s">
        <v>100</v>
      </c>
      <c r="J1513" s="211">
        <v>2873000</v>
      </c>
      <c r="K1513" s="211">
        <v>2900457.82</v>
      </c>
      <c r="L1513" s="211">
        <v>2928612.4</v>
      </c>
      <c r="M1513" s="211">
        <f>-2141000-85000-647000</f>
        <v>-2873000</v>
      </c>
      <c r="N1513" s="211">
        <f>-2162410-85000-653047.82</f>
        <v>-2900457.82</v>
      </c>
      <c r="O1513" s="211">
        <f>-2184034.1-85000-659578.3</f>
        <v>-2928612.4000000004</v>
      </c>
      <c r="P1513" s="211">
        <f t="shared" si="2496"/>
        <v>0</v>
      </c>
      <c r="Q1513" s="211">
        <f t="shared" si="2497"/>
        <v>0</v>
      </c>
      <c r="R1513" s="211">
        <f t="shared" si="2498"/>
        <v>0</v>
      </c>
      <c r="S1513" s="211"/>
      <c r="T1513" s="211"/>
      <c r="U1513" s="211"/>
      <c r="V1513" s="211">
        <f t="shared" si="2590"/>
        <v>0</v>
      </c>
      <c r="W1513" s="211">
        <f t="shared" si="2591"/>
        <v>0</v>
      </c>
      <c r="X1513" s="211">
        <f t="shared" si="2592"/>
        <v>0</v>
      </c>
      <c r="Y1513" s="211"/>
      <c r="Z1513" s="211"/>
      <c r="AA1513" s="211"/>
      <c r="AB1513" s="211">
        <f t="shared" si="2542"/>
        <v>0</v>
      </c>
      <c r="AC1513" s="211">
        <f t="shared" si="2523"/>
        <v>0</v>
      </c>
      <c r="AD1513" s="211">
        <f t="shared" si="2524"/>
        <v>0</v>
      </c>
    </row>
    <row r="1514" spans="1:30" s="202" customFormat="1" ht="26.4" hidden="1">
      <c r="A1514" s="213" t="s">
        <v>222</v>
      </c>
      <c r="B1514" s="200" t="s">
        <v>303</v>
      </c>
      <c r="C1514" s="200" t="s">
        <v>20</v>
      </c>
      <c r="D1514" s="200" t="s">
        <v>16</v>
      </c>
      <c r="E1514" s="200" t="s">
        <v>80</v>
      </c>
      <c r="F1514" s="200" t="s">
        <v>68</v>
      </c>
      <c r="G1514" s="200" t="s">
        <v>140</v>
      </c>
      <c r="H1514" s="200" t="s">
        <v>149</v>
      </c>
      <c r="I1514" s="210" t="s">
        <v>92</v>
      </c>
      <c r="J1514" s="211">
        <f>J1515</f>
        <v>237210</v>
      </c>
      <c r="K1514" s="211">
        <f t="shared" ref="K1514:O1514" si="2617">K1515</f>
        <v>241018.4</v>
      </c>
      <c r="L1514" s="211">
        <f t="shared" si="2617"/>
        <v>244979.14</v>
      </c>
      <c r="M1514" s="211">
        <f t="shared" si="2617"/>
        <v>-237210</v>
      </c>
      <c r="N1514" s="211">
        <f t="shared" si="2617"/>
        <v>-241018.4</v>
      </c>
      <c r="O1514" s="211">
        <f t="shared" si="2617"/>
        <v>-244979.14</v>
      </c>
      <c r="P1514" s="211">
        <f t="shared" si="2496"/>
        <v>0</v>
      </c>
      <c r="Q1514" s="211">
        <f t="shared" si="2497"/>
        <v>0</v>
      </c>
      <c r="R1514" s="211">
        <f t="shared" si="2498"/>
        <v>0</v>
      </c>
      <c r="S1514" s="211">
        <f t="shared" ref="S1514:U1514" si="2618">S1515</f>
        <v>0</v>
      </c>
      <c r="T1514" s="211">
        <f t="shared" si="2618"/>
        <v>0</v>
      </c>
      <c r="U1514" s="211">
        <f t="shared" si="2618"/>
        <v>0</v>
      </c>
      <c r="V1514" s="211">
        <f t="shared" si="2590"/>
        <v>0</v>
      </c>
      <c r="W1514" s="211">
        <f t="shared" si="2591"/>
        <v>0</v>
      </c>
      <c r="X1514" s="211">
        <f t="shared" si="2592"/>
        <v>0</v>
      </c>
      <c r="Y1514" s="211">
        <f t="shared" ref="Y1514:AA1514" si="2619">Y1515</f>
        <v>0</v>
      </c>
      <c r="Z1514" s="211">
        <f t="shared" si="2619"/>
        <v>0</v>
      </c>
      <c r="AA1514" s="211">
        <f t="shared" si="2619"/>
        <v>0</v>
      </c>
      <c r="AB1514" s="211">
        <f t="shared" si="2542"/>
        <v>0</v>
      </c>
      <c r="AC1514" s="211">
        <f t="shared" si="2523"/>
        <v>0</v>
      </c>
      <c r="AD1514" s="211">
        <f t="shared" si="2524"/>
        <v>0</v>
      </c>
    </row>
    <row r="1515" spans="1:30" s="202" customFormat="1" ht="26.4" hidden="1">
      <c r="A1515" s="212" t="s">
        <v>96</v>
      </c>
      <c r="B1515" s="200" t="s">
        <v>303</v>
      </c>
      <c r="C1515" s="200" t="s">
        <v>20</v>
      </c>
      <c r="D1515" s="200" t="s">
        <v>16</v>
      </c>
      <c r="E1515" s="200" t="s">
        <v>80</v>
      </c>
      <c r="F1515" s="200" t="s">
        <v>68</v>
      </c>
      <c r="G1515" s="200" t="s">
        <v>140</v>
      </c>
      <c r="H1515" s="200" t="s">
        <v>149</v>
      </c>
      <c r="I1515" s="210" t="s">
        <v>93</v>
      </c>
      <c r="J1515" s="211">
        <v>237210</v>
      </c>
      <c r="K1515" s="211">
        <v>241018.4</v>
      </c>
      <c r="L1515" s="211">
        <v>244979.14</v>
      </c>
      <c r="M1515" s="211">
        <f>-142000-95210</f>
        <v>-237210</v>
      </c>
      <c r="N1515" s="211">
        <f>-142000-99018.4</f>
        <v>-241018.4</v>
      </c>
      <c r="O1515" s="211">
        <f>-142000-102979.14</f>
        <v>-244979.14</v>
      </c>
      <c r="P1515" s="211">
        <f t="shared" si="2496"/>
        <v>0</v>
      </c>
      <c r="Q1515" s="211">
        <f t="shared" si="2497"/>
        <v>0</v>
      </c>
      <c r="R1515" s="211">
        <f t="shared" si="2498"/>
        <v>0</v>
      </c>
      <c r="S1515" s="211"/>
      <c r="T1515" s="211"/>
      <c r="U1515" s="211"/>
      <c r="V1515" s="211">
        <f t="shared" si="2590"/>
        <v>0</v>
      </c>
      <c r="W1515" s="211">
        <f t="shared" si="2591"/>
        <v>0</v>
      </c>
      <c r="X1515" s="211">
        <f t="shared" si="2592"/>
        <v>0</v>
      </c>
      <c r="Y1515" s="211"/>
      <c r="Z1515" s="211"/>
      <c r="AA1515" s="211"/>
      <c r="AB1515" s="211">
        <f t="shared" si="2542"/>
        <v>0</v>
      </c>
      <c r="AC1515" s="211">
        <f t="shared" si="2523"/>
        <v>0</v>
      </c>
      <c r="AD1515" s="211">
        <f t="shared" si="2524"/>
        <v>0</v>
      </c>
    </row>
    <row r="1516" spans="1:30" s="202" customFormat="1" hidden="1">
      <c r="A1516" s="212" t="s">
        <v>78</v>
      </c>
      <c r="B1516" s="200" t="s">
        <v>303</v>
      </c>
      <c r="C1516" s="200" t="s">
        <v>20</v>
      </c>
      <c r="D1516" s="200" t="s">
        <v>16</v>
      </c>
      <c r="E1516" s="200" t="s">
        <v>80</v>
      </c>
      <c r="F1516" s="200" t="s">
        <v>68</v>
      </c>
      <c r="G1516" s="200" t="s">
        <v>140</v>
      </c>
      <c r="H1516" s="200" t="s">
        <v>149</v>
      </c>
      <c r="I1516" s="210" t="s">
        <v>75</v>
      </c>
      <c r="J1516" s="211">
        <f>J1517</f>
        <v>0</v>
      </c>
      <c r="K1516" s="211">
        <f t="shared" ref="K1516:O1516" si="2620">K1517</f>
        <v>0</v>
      </c>
      <c r="L1516" s="211">
        <f t="shared" si="2620"/>
        <v>0</v>
      </c>
      <c r="M1516" s="211">
        <f t="shared" si="2620"/>
        <v>0</v>
      </c>
      <c r="N1516" s="211">
        <f t="shared" si="2620"/>
        <v>0</v>
      </c>
      <c r="O1516" s="211">
        <f t="shared" si="2620"/>
        <v>0</v>
      </c>
      <c r="P1516" s="211">
        <f t="shared" si="2496"/>
        <v>0</v>
      </c>
      <c r="Q1516" s="211">
        <f t="shared" si="2497"/>
        <v>0</v>
      </c>
      <c r="R1516" s="211">
        <f t="shared" si="2498"/>
        <v>0</v>
      </c>
      <c r="S1516" s="211">
        <f t="shared" ref="S1516:U1516" si="2621">S1517</f>
        <v>0</v>
      </c>
      <c r="T1516" s="211">
        <f t="shared" si="2621"/>
        <v>0</v>
      </c>
      <c r="U1516" s="211">
        <f t="shared" si="2621"/>
        <v>0</v>
      </c>
      <c r="V1516" s="211">
        <f t="shared" si="2590"/>
        <v>0</v>
      </c>
      <c r="W1516" s="211">
        <f t="shared" si="2591"/>
        <v>0</v>
      </c>
      <c r="X1516" s="211">
        <f t="shared" si="2592"/>
        <v>0</v>
      </c>
      <c r="Y1516" s="211">
        <f t="shared" ref="Y1516:AA1516" si="2622">Y1517</f>
        <v>0</v>
      </c>
      <c r="Z1516" s="211">
        <f t="shared" si="2622"/>
        <v>0</v>
      </c>
      <c r="AA1516" s="211">
        <f t="shared" si="2622"/>
        <v>0</v>
      </c>
      <c r="AB1516" s="211">
        <f t="shared" si="2542"/>
        <v>0</v>
      </c>
      <c r="AC1516" s="211">
        <f t="shared" si="2523"/>
        <v>0</v>
      </c>
      <c r="AD1516" s="211">
        <f t="shared" si="2524"/>
        <v>0</v>
      </c>
    </row>
    <row r="1517" spans="1:30" s="202" customFormat="1" hidden="1">
      <c r="A1517" s="214" t="s">
        <v>118</v>
      </c>
      <c r="B1517" s="200" t="s">
        <v>303</v>
      </c>
      <c r="C1517" s="200" t="s">
        <v>20</v>
      </c>
      <c r="D1517" s="200" t="s">
        <v>16</v>
      </c>
      <c r="E1517" s="200" t="s">
        <v>80</v>
      </c>
      <c r="F1517" s="200" t="s">
        <v>68</v>
      </c>
      <c r="G1517" s="200" t="s">
        <v>140</v>
      </c>
      <c r="H1517" s="200" t="s">
        <v>149</v>
      </c>
      <c r="I1517" s="210" t="s">
        <v>117</v>
      </c>
      <c r="J1517" s="211"/>
      <c r="K1517" s="211"/>
      <c r="L1517" s="211"/>
      <c r="M1517" s="211"/>
      <c r="N1517" s="211"/>
      <c r="O1517" s="211"/>
      <c r="P1517" s="211">
        <f t="shared" si="2496"/>
        <v>0</v>
      </c>
      <c r="Q1517" s="211">
        <f t="shared" si="2497"/>
        <v>0</v>
      </c>
      <c r="R1517" s="211">
        <f t="shared" si="2498"/>
        <v>0</v>
      </c>
      <c r="S1517" s="211"/>
      <c r="T1517" s="211"/>
      <c r="U1517" s="211"/>
      <c r="V1517" s="211">
        <f t="shared" si="2590"/>
        <v>0</v>
      </c>
      <c r="W1517" s="211">
        <f t="shared" si="2591"/>
        <v>0</v>
      </c>
      <c r="X1517" s="211">
        <f t="shared" si="2592"/>
        <v>0</v>
      </c>
      <c r="Y1517" s="211"/>
      <c r="Z1517" s="211"/>
      <c r="AA1517" s="211"/>
      <c r="AB1517" s="211">
        <f t="shared" si="2542"/>
        <v>0</v>
      </c>
      <c r="AC1517" s="211">
        <f t="shared" si="2523"/>
        <v>0</v>
      </c>
      <c r="AD1517" s="211">
        <f t="shared" si="2524"/>
        <v>0</v>
      </c>
    </row>
    <row r="1518" spans="1:30" s="202" customFormat="1" hidden="1">
      <c r="A1518" s="212" t="s">
        <v>88</v>
      </c>
      <c r="B1518" s="200" t="s">
        <v>303</v>
      </c>
      <c r="C1518" s="200" t="s">
        <v>20</v>
      </c>
      <c r="D1518" s="200" t="s">
        <v>16</v>
      </c>
      <c r="E1518" s="200" t="s">
        <v>80</v>
      </c>
      <c r="F1518" s="200" t="s">
        <v>68</v>
      </c>
      <c r="G1518" s="200" t="s">
        <v>140</v>
      </c>
      <c r="H1518" s="200" t="s">
        <v>161</v>
      </c>
      <c r="I1518" s="210"/>
      <c r="J1518" s="211">
        <f>J1519</f>
        <v>0</v>
      </c>
      <c r="K1518" s="211">
        <f t="shared" ref="K1518:O1519" si="2623">K1519</f>
        <v>0</v>
      </c>
      <c r="L1518" s="211">
        <f t="shared" si="2623"/>
        <v>0</v>
      </c>
      <c r="M1518" s="211">
        <f t="shared" si="2623"/>
        <v>0</v>
      </c>
      <c r="N1518" s="211">
        <f t="shared" si="2623"/>
        <v>0</v>
      </c>
      <c r="O1518" s="211">
        <f t="shared" si="2623"/>
        <v>0</v>
      </c>
      <c r="P1518" s="211">
        <f t="shared" si="2496"/>
        <v>0</v>
      </c>
      <c r="Q1518" s="211">
        <f t="shared" si="2497"/>
        <v>0</v>
      </c>
      <c r="R1518" s="211">
        <f t="shared" si="2498"/>
        <v>0</v>
      </c>
      <c r="S1518" s="211">
        <f t="shared" ref="S1518:U1519" si="2624">S1519</f>
        <v>0</v>
      </c>
      <c r="T1518" s="211">
        <f t="shared" si="2624"/>
        <v>0</v>
      </c>
      <c r="U1518" s="211">
        <f t="shared" si="2624"/>
        <v>0</v>
      </c>
      <c r="V1518" s="211">
        <f t="shared" si="2590"/>
        <v>0</v>
      </c>
      <c r="W1518" s="211">
        <f t="shared" si="2591"/>
        <v>0</v>
      </c>
      <c r="X1518" s="211">
        <f t="shared" si="2592"/>
        <v>0</v>
      </c>
      <c r="Y1518" s="211">
        <f t="shared" ref="Y1518:AA1519" si="2625">Y1519</f>
        <v>0</v>
      </c>
      <c r="Z1518" s="211">
        <f t="shared" si="2625"/>
        <v>0</v>
      </c>
      <c r="AA1518" s="211">
        <f t="shared" si="2625"/>
        <v>0</v>
      </c>
      <c r="AB1518" s="211">
        <f t="shared" si="2542"/>
        <v>0</v>
      </c>
      <c r="AC1518" s="211">
        <f t="shared" si="2523"/>
        <v>0</v>
      </c>
      <c r="AD1518" s="211">
        <f t="shared" si="2524"/>
        <v>0</v>
      </c>
    </row>
    <row r="1519" spans="1:30" s="202" customFormat="1" ht="26.4" hidden="1">
      <c r="A1519" s="213" t="s">
        <v>222</v>
      </c>
      <c r="B1519" s="200" t="s">
        <v>303</v>
      </c>
      <c r="C1519" s="200" t="s">
        <v>20</v>
      </c>
      <c r="D1519" s="200" t="s">
        <v>16</v>
      </c>
      <c r="E1519" s="200" t="s">
        <v>80</v>
      </c>
      <c r="F1519" s="200" t="s">
        <v>68</v>
      </c>
      <c r="G1519" s="200" t="s">
        <v>140</v>
      </c>
      <c r="H1519" s="200" t="s">
        <v>161</v>
      </c>
      <c r="I1519" s="210" t="s">
        <v>92</v>
      </c>
      <c r="J1519" s="211">
        <f>J1520</f>
        <v>0</v>
      </c>
      <c r="K1519" s="211">
        <f t="shared" si="2623"/>
        <v>0</v>
      </c>
      <c r="L1519" s="211">
        <f t="shared" si="2623"/>
        <v>0</v>
      </c>
      <c r="M1519" s="211">
        <f t="shared" si="2623"/>
        <v>0</v>
      </c>
      <c r="N1519" s="211">
        <f t="shared" si="2623"/>
        <v>0</v>
      </c>
      <c r="O1519" s="211">
        <f t="shared" si="2623"/>
        <v>0</v>
      </c>
      <c r="P1519" s="211">
        <f t="shared" si="2496"/>
        <v>0</v>
      </c>
      <c r="Q1519" s="211">
        <f t="shared" si="2497"/>
        <v>0</v>
      </c>
      <c r="R1519" s="211">
        <f t="shared" si="2498"/>
        <v>0</v>
      </c>
      <c r="S1519" s="211">
        <f t="shared" si="2624"/>
        <v>0</v>
      </c>
      <c r="T1519" s="211">
        <f t="shared" si="2624"/>
        <v>0</v>
      </c>
      <c r="U1519" s="211">
        <f t="shared" si="2624"/>
        <v>0</v>
      </c>
      <c r="V1519" s="211">
        <f t="shared" si="2590"/>
        <v>0</v>
      </c>
      <c r="W1519" s="211">
        <f t="shared" si="2591"/>
        <v>0</v>
      </c>
      <c r="X1519" s="211">
        <f t="shared" si="2592"/>
        <v>0</v>
      </c>
      <c r="Y1519" s="211">
        <f t="shared" si="2625"/>
        <v>0</v>
      </c>
      <c r="Z1519" s="211">
        <f t="shared" si="2625"/>
        <v>0</v>
      </c>
      <c r="AA1519" s="211">
        <f t="shared" si="2625"/>
        <v>0</v>
      </c>
      <c r="AB1519" s="211">
        <f t="shared" si="2542"/>
        <v>0</v>
      </c>
      <c r="AC1519" s="211">
        <f t="shared" si="2523"/>
        <v>0</v>
      </c>
      <c r="AD1519" s="211">
        <f t="shared" si="2524"/>
        <v>0</v>
      </c>
    </row>
    <row r="1520" spans="1:30" s="202" customFormat="1" ht="26.4" hidden="1">
      <c r="A1520" s="212" t="s">
        <v>96</v>
      </c>
      <c r="B1520" s="200" t="s">
        <v>303</v>
      </c>
      <c r="C1520" s="200" t="s">
        <v>20</v>
      </c>
      <c r="D1520" s="200" t="s">
        <v>16</v>
      </c>
      <c r="E1520" s="200" t="s">
        <v>80</v>
      </c>
      <c r="F1520" s="200" t="s">
        <v>68</v>
      </c>
      <c r="G1520" s="200" t="s">
        <v>140</v>
      </c>
      <c r="H1520" s="200" t="s">
        <v>161</v>
      </c>
      <c r="I1520" s="210" t="s">
        <v>93</v>
      </c>
      <c r="J1520" s="211"/>
      <c r="K1520" s="211"/>
      <c r="L1520" s="211"/>
      <c r="M1520" s="211"/>
      <c r="N1520" s="211"/>
      <c r="O1520" s="211"/>
      <c r="P1520" s="211">
        <f t="shared" si="2496"/>
        <v>0</v>
      </c>
      <c r="Q1520" s="211">
        <f t="shared" si="2497"/>
        <v>0</v>
      </c>
      <c r="R1520" s="211">
        <f t="shared" si="2498"/>
        <v>0</v>
      </c>
      <c r="S1520" s="211"/>
      <c r="T1520" s="211"/>
      <c r="U1520" s="211"/>
      <c r="V1520" s="211">
        <f t="shared" si="2590"/>
        <v>0</v>
      </c>
      <c r="W1520" s="211">
        <f t="shared" si="2591"/>
        <v>0</v>
      </c>
      <c r="X1520" s="211">
        <f t="shared" si="2592"/>
        <v>0</v>
      </c>
      <c r="Y1520" s="211"/>
      <c r="Z1520" s="211"/>
      <c r="AA1520" s="211"/>
      <c r="AB1520" s="211">
        <f t="shared" si="2542"/>
        <v>0</v>
      </c>
      <c r="AC1520" s="211">
        <f t="shared" si="2523"/>
        <v>0</v>
      </c>
      <c r="AD1520" s="211">
        <f t="shared" si="2524"/>
        <v>0</v>
      </c>
    </row>
    <row r="1521" spans="1:30" s="202" customFormat="1" ht="15.6" hidden="1">
      <c r="A1521" s="221" t="s">
        <v>53</v>
      </c>
      <c r="B1521" s="199" t="s">
        <v>303</v>
      </c>
      <c r="C1521" s="199" t="s">
        <v>17</v>
      </c>
      <c r="D1521" s="200"/>
      <c r="E1521" s="200"/>
      <c r="F1521" s="200"/>
      <c r="G1521" s="200"/>
      <c r="H1521" s="200"/>
      <c r="I1521" s="210"/>
      <c r="J1521" s="201">
        <f>J1522</f>
        <v>85260.78</v>
      </c>
      <c r="K1521" s="201">
        <f t="shared" ref="K1521:O1523" si="2626">K1522</f>
        <v>0</v>
      </c>
      <c r="L1521" s="201">
        <f t="shared" si="2626"/>
        <v>0</v>
      </c>
      <c r="M1521" s="201">
        <f t="shared" si="2626"/>
        <v>-85260.78</v>
      </c>
      <c r="N1521" s="201">
        <f t="shared" si="2626"/>
        <v>0</v>
      </c>
      <c r="O1521" s="201">
        <f t="shared" si="2626"/>
        <v>0</v>
      </c>
      <c r="P1521" s="201">
        <f t="shared" si="2496"/>
        <v>0</v>
      </c>
      <c r="Q1521" s="201">
        <f t="shared" si="2497"/>
        <v>0</v>
      </c>
      <c r="R1521" s="201">
        <f t="shared" si="2498"/>
        <v>0</v>
      </c>
      <c r="S1521" s="201">
        <f t="shared" ref="S1521:U1523" si="2627">S1522</f>
        <v>0</v>
      </c>
      <c r="T1521" s="201">
        <f t="shared" si="2627"/>
        <v>0</v>
      </c>
      <c r="U1521" s="201">
        <f t="shared" si="2627"/>
        <v>0</v>
      </c>
      <c r="V1521" s="201">
        <f t="shared" si="2590"/>
        <v>0</v>
      </c>
      <c r="W1521" s="201">
        <f t="shared" si="2591"/>
        <v>0</v>
      </c>
      <c r="X1521" s="201">
        <f t="shared" si="2592"/>
        <v>0</v>
      </c>
      <c r="Y1521" s="201">
        <f t="shared" ref="Y1521:AA1523" si="2628">Y1522</f>
        <v>0</v>
      </c>
      <c r="Z1521" s="201">
        <f t="shared" si="2628"/>
        <v>0</v>
      </c>
      <c r="AA1521" s="201">
        <f t="shared" si="2628"/>
        <v>0</v>
      </c>
      <c r="AB1521" s="201">
        <f t="shared" si="2542"/>
        <v>0</v>
      </c>
      <c r="AC1521" s="201">
        <f t="shared" si="2523"/>
        <v>0</v>
      </c>
      <c r="AD1521" s="201">
        <f t="shared" si="2524"/>
        <v>0</v>
      </c>
    </row>
    <row r="1522" spans="1:30" s="202" customFormat="1" hidden="1">
      <c r="A1522" s="222" t="s">
        <v>54</v>
      </c>
      <c r="B1522" s="205" t="s">
        <v>303</v>
      </c>
      <c r="C1522" s="205" t="s">
        <v>17</v>
      </c>
      <c r="D1522" s="205" t="s">
        <v>13</v>
      </c>
      <c r="E1522" s="205"/>
      <c r="F1522" s="205"/>
      <c r="G1522" s="205"/>
      <c r="H1522" s="205"/>
      <c r="I1522" s="206"/>
      <c r="J1522" s="207">
        <f>J1523</f>
        <v>85260.78</v>
      </c>
      <c r="K1522" s="207">
        <f t="shared" si="2626"/>
        <v>0</v>
      </c>
      <c r="L1522" s="207">
        <f t="shared" si="2626"/>
        <v>0</v>
      </c>
      <c r="M1522" s="207">
        <f t="shared" si="2626"/>
        <v>-85260.78</v>
      </c>
      <c r="N1522" s="207">
        <f t="shared" si="2626"/>
        <v>0</v>
      </c>
      <c r="O1522" s="207">
        <f t="shared" si="2626"/>
        <v>0</v>
      </c>
      <c r="P1522" s="207">
        <f t="shared" ref="P1522:P1585" si="2629">J1522+M1522</f>
        <v>0</v>
      </c>
      <c r="Q1522" s="207">
        <f t="shared" ref="Q1522:Q1585" si="2630">K1522+N1522</f>
        <v>0</v>
      </c>
      <c r="R1522" s="207">
        <f t="shared" ref="R1522:R1585" si="2631">L1522+O1522</f>
        <v>0</v>
      </c>
      <c r="S1522" s="207">
        <f t="shared" si="2627"/>
        <v>0</v>
      </c>
      <c r="T1522" s="207">
        <f t="shared" si="2627"/>
        <v>0</v>
      </c>
      <c r="U1522" s="207">
        <f t="shared" si="2627"/>
        <v>0</v>
      </c>
      <c r="V1522" s="207">
        <f t="shared" si="2590"/>
        <v>0</v>
      </c>
      <c r="W1522" s="207">
        <f t="shared" si="2591"/>
        <v>0</v>
      </c>
      <c r="X1522" s="207">
        <f t="shared" si="2592"/>
        <v>0</v>
      </c>
      <c r="Y1522" s="207">
        <f t="shared" si="2628"/>
        <v>0</v>
      </c>
      <c r="Z1522" s="207">
        <f t="shared" si="2628"/>
        <v>0</v>
      </c>
      <c r="AA1522" s="207">
        <f t="shared" si="2628"/>
        <v>0</v>
      </c>
      <c r="AB1522" s="207">
        <f t="shared" si="2542"/>
        <v>0</v>
      </c>
      <c r="AC1522" s="207">
        <f t="shared" si="2523"/>
        <v>0</v>
      </c>
      <c r="AD1522" s="207">
        <f t="shared" si="2524"/>
        <v>0</v>
      </c>
    </row>
    <row r="1523" spans="1:30" s="202" customFormat="1" hidden="1">
      <c r="A1523" s="208" t="s">
        <v>81</v>
      </c>
      <c r="B1523" s="219" t="s">
        <v>303</v>
      </c>
      <c r="C1523" s="200" t="s">
        <v>17</v>
      </c>
      <c r="D1523" s="200" t="s">
        <v>13</v>
      </c>
      <c r="E1523" s="200" t="s">
        <v>80</v>
      </c>
      <c r="F1523" s="200" t="s">
        <v>68</v>
      </c>
      <c r="G1523" s="200" t="s">
        <v>140</v>
      </c>
      <c r="H1523" s="200" t="s">
        <v>141</v>
      </c>
      <c r="I1523" s="210"/>
      <c r="J1523" s="217">
        <f>J1524</f>
        <v>85260.78</v>
      </c>
      <c r="K1523" s="217">
        <f t="shared" si="2626"/>
        <v>0</v>
      </c>
      <c r="L1523" s="217">
        <f t="shared" si="2626"/>
        <v>0</v>
      </c>
      <c r="M1523" s="217">
        <f t="shared" si="2626"/>
        <v>-85260.78</v>
      </c>
      <c r="N1523" s="217">
        <f t="shared" si="2626"/>
        <v>0</v>
      </c>
      <c r="O1523" s="217">
        <f t="shared" si="2626"/>
        <v>0</v>
      </c>
      <c r="P1523" s="217">
        <f t="shared" si="2629"/>
        <v>0</v>
      </c>
      <c r="Q1523" s="217">
        <f t="shared" si="2630"/>
        <v>0</v>
      </c>
      <c r="R1523" s="217">
        <f t="shared" si="2631"/>
        <v>0</v>
      </c>
      <c r="S1523" s="217">
        <f t="shared" si="2627"/>
        <v>0</v>
      </c>
      <c r="T1523" s="217">
        <f t="shared" si="2627"/>
        <v>0</v>
      </c>
      <c r="U1523" s="217">
        <f t="shared" si="2627"/>
        <v>0</v>
      </c>
      <c r="V1523" s="217">
        <f t="shared" si="2590"/>
        <v>0</v>
      </c>
      <c r="W1523" s="217">
        <f t="shared" si="2591"/>
        <v>0</v>
      </c>
      <c r="X1523" s="217">
        <f t="shared" si="2592"/>
        <v>0</v>
      </c>
      <c r="Y1523" s="217">
        <f t="shared" si="2628"/>
        <v>0</v>
      </c>
      <c r="Z1523" s="217">
        <f t="shared" si="2628"/>
        <v>0</v>
      </c>
      <c r="AA1523" s="217">
        <f t="shared" si="2628"/>
        <v>0</v>
      </c>
      <c r="AB1523" s="217">
        <f t="shared" si="2542"/>
        <v>0</v>
      </c>
      <c r="AC1523" s="217">
        <f t="shared" si="2523"/>
        <v>0</v>
      </c>
      <c r="AD1523" s="217">
        <f t="shared" si="2524"/>
        <v>0</v>
      </c>
    </row>
    <row r="1524" spans="1:30" s="202" customFormat="1" ht="26.4" hidden="1">
      <c r="A1524" s="208" t="s">
        <v>240</v>
      </c>
      <c r="B1524" s="219" t="s">
        <v>303</v>
      </c>
      <c r="C1524" s="200" t="s">
        <v>17</v>
      </c>
      <c r="D1524" s="200" t="s">
        <v>13</v>
      </c>
      <c r="E1524" s="200" t="s">
        <v>80</v>
      </c>
      <c r="F1524" s="200" t="s">
        <v>68</v>
      </c>
      <c r="G1524" s="200" t="s">
        <v>140</v>
      </c>
      <c r="H1524" s="200" t="s">
        <v>335</v>
      </c>
      <c r="I1524" s="210"/>
      <c r="J1524" s="217">
        <f>J1525+J1527</f>
        <v>85260.78</v>
      </c>
      <c r="K1524" s="217">
        <f t="shared" ref="K1524:L1524" si="2632">K1525+K1527</f>
        <v>0</v>
      </c>
      <c r="L1524" s="217">
        <f t="shared" si="2632"/>
        <v>0</v>
      </c>
      <c r="M1524" s="217">
        <f t="shared" ref="M1524:O1524" si="2633">M1525+M1527</f>
        <v>-85260.78</v>
      </c>
      <c r="N1524" s="217">
        <f t="shared" si="2633"/>
        <v>0</v>
      </c>
      <c r="O1524" s="217">
        <f t="shared" si="2633"/>
        <v>0</v>
      </c>
      <c r="P1524" s="217">
        <f t="shared" si="2629"/>
        <v>0</v>
      </c>
      <c r="Q1524" s="217">
        <f t="shared" si="2630"/>
        <v>0</v>
      </c>
      <c r="R1524" s="217">
        <f t="shared" si="2631"/>
        <v>0</v>
      </c>
      <c r="S1524" s="217">
        <f t="shared" ref="S1524:U1524" si="2634">S1525+S1527</f>
        <v>0</v>
      </c>
      <c r="T1524" s="217">
        <f t="shared" si="2634"/>
        <v>0</v>
      </c>
      <c r="U1524" s="217">
        <f t="shared" si="2634"/>
        <v>0</v>
      </c>
      <c r="V1524" s="217">
        <f t="shared" si="2590"/>
        <v>0</v>
      </c>
      <c r="W1524" s="217">
        <f t="shared" si="2591"/>
        <v>0</v>
      </c>
      <c r="X1524" s="217">
        <f t="shared" si="2592"/>
        <v>0</v>
      </c>
      <c r="Y1524" s="217">
        <f t="shared" ref="Y1524:AA1524" si="2635">Y1525+Y1527</f>
        <v>0</v>
      </c>
      <c r="Z1524" s="217">
        <f t="shared" si="2635"/>
        <v>0</v>
      </c>
      <c r="AA1524" s="217">
        <f t="shared" si="2635"/>
        <v>0</v>
      </c>
      <c r="AB1524" s="217">
        <f t="shared" si="2542"/>
        <v>0</v>
      </c>
      <c r="AC1524" s="217">
        <f t="shared" si="2523"/>
        <v>0</v>
      </c>
      <c r="AD1524" s="217">
        <f t="shared" si="2524"/>
        <v>0</v>
      </c>
    </row>
    <row r="1525" spans="1:30" s="202" customFormat="1" ht="39.6" hidden="1">
      <c r="A1525" s="212" t="s">
        <v>94</v>
      </c>
      <c r="B1525" s="219" t="s">
        <v>303</v>
      </c>
      <c r="C1525" s="200" t="s">
        <v>17</v>
      </c>
      <c r="D1525" s="200" t="s">
        <v>13</v>
      </c>
      <c r="E1525" s="200" t="s">
        <v>80</v>
      </c>
      <c r="F1525" s="200" t="s">
        <v>68</v>
      </c>
      <c r="G1525" s="200" t="s">
        <v>140</v>
      </c>
      <c r="H1525" s="200" t="s">
        <v>335</v>
      </c>
      <c r="I1525" s="210" t="s">
        <v>90</v>
      </c>
      <c r="J1525" s="217">
        <f>J1526</f>
        <v>33138.5</v>
      </c>
      <c r="K1525" s="217">
        <f t="shared" ref="K1525:O1525" si="2636">K1526</f>
        <v>0</v>
      </c>
      <c r="L1525" s="217">
        <f t="shared" si="2636"/>
        <v>0</v>
      </c>
      <c r="M1525" s="217">
        <f t="shared" si="2636"/>
        <v>-33138.5</v>
      </c>
      <c r="N1525" s="217">
        <f t="shared" si="2636"/>
        <v>0</v>
      </c>
      <c r="O1525" s="217">
        <f t="shared" si="2636"/>
        <v>0</v>
      </c>
      <c r="P1525" s="217">
        <f t="shared" si="2629"/>
        <v>0</v>
      </c>
      <c r="Q1525" s="217">
        <f t="shared" si="2630"/>
        <v>0</v>
      </c>
      <c r="R1525" s="217">
        <f t="shared" si="2631"/>
        <v>0</v>
      </c>
      <c r="S1525" s="217">
        <f t="shared" ref="S1525:U1525" si="2637">S1526</f>
        <v>0</v>
      </c>
      <c r="T1525" s="217">
        <f t="shared" si="2637"/>
        <v>0</v>
      </c>
      <c r="U1525" s="217">
        <f t="shared" si="2637"/>
        <v>0</v>
      </c>
      <c r="V1525" s="217">
        <f t="shared" si="2590"/>
        <v>0</v>
      </c>
      <c r="W1525" s="217">
        <f t="shared" si="2591"/>
        <v>0</v>
      </c>
      <c r="X1525" s="217">
        <f t="shared" si="2592"/>
        <v>0</v>
      </c>
      <c r="Y1525" s="217">
        <f t="shared" ref="Y1525:AA1525" si="2638">Y1526</f>
        <v>0</v>
      </c>
      <c r="Z1525" s="217">
        <f t="shared" si="2638"/>
        <v>0</v>
      </c>
      <c r="AA1525" s="217">
        <f t="shared" si="2638"/>
        <v>0</v>
      </c>
      <c r="AB1525" s="217">
        <f t="shared" si="2542"/>
        <v>0</v>
      </c>
      <c r="AC1525" s="217">
        <f t="shared" si="2523"/>
        <v>0</v>
      </c>
      <c r="AD1525" s="217">
        <f t="shared" si="2524"/>
        <v>0</v>
      </c>
    </row>
    <row r="1526" spans="1:30" s="202" customFormat="1" hidden="1">
      <c r="A1526" s="212" t="s">
        <v>101</v>
      </c>
      <c r="B1526" s="219" t="s">
        <v>303</v>
      </c>
      <c r="C1526" s="200" t="s">
        <v>17</v>
      </c>
      <c r="D1526" s="200" t="s">
        <v>13</v>
      </c>
      <c r="E1526" s="200" t="s">
        <v>80</v>
      </c>
      <c r="F1526" s="200" t="s">
        <v>68</v>
      </c>
      <c r="G1526" s="200" t="s">
        <v>140</v>
      </c>
      <c r="H1526" s="200" t="s">
        <v>335</v>
      </c>
      <c r="I1526" s="210" t="s">
        <v>100</v>
      </c>
      <c r="J1526" s="217">
        <v>33138.5</v>
      </c>
      <c r="K1526" s="217"/>
      <c r="L1526" s="217"/>
      <c r="M1526" s="217">
        <v>-33138.5</v>
      </c>
      <c r="N1526" s="217"/>
      <c r="O1526" s="217"/>
      <c r="P1526" s="217">
        <f t="shared" si="2629"/>
        <v>0</v>
      </c>
      <c r="Q1526" s="217">
        <f t="shared" si="2630"/>
        <v>0</v>
      </c>
      <c r="R1526" s="217">
        <f t="shared" si="2631"/>
        <v>0</v>
      </c>
      <c r="S1526" s="217"/>
      <c r="T1526" s="217"/>
      <c r="U1526" s="217"/>
      <c r="V1526" s="217">
        <f t="shared" si="2590"/>
        <v>0</v>
      </c>
      <c r="W1526" s="217">
        <f t="shared" si="2591"/>
        <v>0</v>
      </c>
      <c r="X1526" s="217">
        <f t="shared" si="2592"/>
        <v>0</v>
      </c>
      <c r="Y1526" s="217"/>
      <c r="Z1526" s="217"/>
      <c r="AA1526" s="217"/>
      <c r="AB1526" s="217">
        <f t="shared" si="2542"/>
        <v>0</v>
      </c>
      <c r="AC1526" s="217">
        <f t="shared" si="2523"/>
        <v>0</v>
      </c>
      <c r="AD1526" s="217">
        <f t="shared" si="2524"/>
        <v>0</v>
      </c>
    </row>
    <row r="1527" spans="1:30" s="202" customFormat="1" ht="26.4" hidden="1">
      <c r="A1527" s="213" t="s">
        <v>222</v>
      </c>
      <c r="B1527" s="219" t="s">
        <v>303</v>
      </c>
      <c r="C1527" s="200" t="s">
        <v>17</v>
      </c>
      <c r="D1527" s="200" t="s">
        <v>13</v>
      </c>
      <c r="E1527" s="200" t="s">
        <v>80</v>
      </c>
      <c r="F1527" s="200" t="s">
        <v>68</v>
      </c>
      <c r="G1527" s="200" t="s">
        <v>140</v>
      </c>
      <c r="H1527" s="200" t="s">
        <v>335</v>
      </c>
      <c r="I1527" s="210" t="s">
        <v>92</v>
      </c>
      <c r="J1527" s="217">
        <f>J1528</f>
        <v>52122.28</v>
      </c>
      <c r="K1527" s="217">
        <f t="shared" ref="K1527:O1527" si="2639">K1528</f>
        <v>0</v>
      </c>
      <c r="L1527" s="217">
        <f t="shared" si="2639"/>
        <v>0</v>
      </c>
      <c r="M1527" s="217">
        <f t="shared" si="2639"/>
        <v>-52122.28</v>
      </c>
      <c r="N1527" s="217">
        <f t="shared" si="2639"/>
        <v>0</v>
      </c>
      <c r="O1527" s="217">
        <f t="shared" si="2639"/>
        <v>0</v>
      </c>
      <c r="P1527" s="217">
        <f t="shared" si="2629"/>
        <v>0</v>
      </c>
      <c r="Q1527" s="217">
        <f t="shared" si="2630"/>
        <v>0</v>
      </c>
      <c r="R1527" s="217">
        <f t="shared" si="2631"/>
        <v>0</v>
      </c>
      <c r="S1527" s="217">
        <f t="shared" ref="S1527:U1527" si="2640">S1528</f>
        <v>0</v>
      </c>
      <c r="T1527" s="217">
        <f t="shared" si="2640"/>
        <v>0</v>
      </c>
      <c r="U1527" s="217">
        <f t="shared" si="2640"/>
        <v>0</v>
      </c>
      <c r="V1527" s="217">
        <f t="shared" si="2590"/>
        <v>0</v>
      </c>
      <c r="W1527" s="217">
        <f t="shared" si="2591"/>
        <v>0</v>
      </c>
      <c r="X1527" s="217">
        <f t="shared" si="2592"/>
        <v>0</v>
      </c>
      <c r="Y1527" s="217">
        <f t="shared" ref="Y1527:AA1527" si="2641">Y1528</f>
        <v>0</v>
      </c>
      <c r="Z1527" s="217">
        <f t="shared" si="2641"/>
        <v>0</v>
      </c>
      <c r="AA1527" s="217">
        <f t="shared" si="2641"/>
        <v>0</v>
      </c>
      <c r="AB1527" s="217">
        <f t="shared" si="2542"/>
        <v>0</v>
      </c>
      <c r="AC1527" s="217">
        <f t="shared" si="2523"/>
        <v>0</v>
      </c>
      <c r="AD1527" s="217">
        <f t="shared" si="2524"/>
        <v>0</v>
      </c>
    </row>
    <row r="1528" spans="1:30" s="202" customFormat="1" ht="26.4" hidden="1">
      <c r="A1528" s="212" t="s">
        <v>96</v>
      </c>
      <c r="B1528" s="219" t="s">
        <v>303</v>
      </c>
      <c r="C1528" s="200" t="s">
        <v>17</v>
      </c>
      <c r="D1528" s="200" t="s">
        <v>13</v>
      </c>
      <c r="E1528" s="200" t="s">
        <v>80</v>
      </c>
      <c r="F1528" s="200" t="s">
        <v>68</v>
      </c>
      <c r="G1528" s="200" t="s">
        <v>140</v>
      </c>
      <c r="H1528" s="200" t="s">
        <v>335</v>
      </c>
      <c r="I1528" s="210" t="s">
        <v>93</v>
      </c>
      <c r="J1528" s="217">
        <v>52122.28</v>
      </c>
      <c r="K1528" s="217"/>
      <c r="L1528" s="217"/>
      <c r="M1528" s="217">
        <v>-52122.28</v>
      </c>
      <c r="N1528" s="217"/>
      <c r="O1528" s="217"/>
      <c r="P1528" s="217">
        <f t="shared" si="2629"/>
        <v>0</v>
      </c>
      <c r="Q1528" s="217">
        <f t="shared" si="2630"/>
        <v>0</v>
      </c>
      <c r="R1528" s="217">
        <f t="shared" si="2631"/>
        <v>0</v>
      </c>
      <c r="S1528" s="217"/>
      <c r="T1528" s="217"/>
      <c r="U1528" s="217"/>
      <c r="V1528" s="217">
        <f t="shared" si="2590"/>
        <v>0</v>
      </c>
      <c r="W1528" s="217">
        <f t="shared" si="2591"/>
        <v>0</v>
      </c>
      <c r="X1528" s="217">
        <f t="shared" si="2592"/>
        <v>0</v>
      </c>
      <c r="Y1528" s="217"/>
      <c r="Z1528" s="217"/>
      <c r="AA1528" s="217"/>
      <c r="AB1528" s="217">
        <f t="shared" si="2542"/>
        <v>0</v>
      </c>
      <c r="AC1528" s="217">
        <f t="shared" si="2523"/>
        <v>0</v>
      </c>
      <c r="AD1528" s="217">
        <f t="shared" si="2524"/>
        <v>0</v>
      </c>
    </row>
    <row r="1529" spans="1:30" s="227" customFormat="1" ht="31.2" hidden="1">
      <c r="A1529" s="221" t="s">
        <v>26</v>
      </c>
      <c r="B1529" s="223" t="s">
        <v>303</v>
      </c>
      <c r="C1529" s="223" t="s">
        <v>13</v>
      </c>
      <c r="D1529" s="224"/>
      <c r="E1529" s="224"/>
      <c r="F1529" s="224"/>
      <c r="G1529" s="224"/>
      <c r="H1529" s="224"/>
      <c r="I1529" s="225"/>
      <c r="J1529" s="226">
        <f>J1530</f>
        <v>40000</v>
      </c>
      <c r="K1529" s="226">
        <f t="shared" ref="K1529:O1531" si="2642">K1530</f>
        <v>40000</v>
      </c>
      <c r="L1529" s="226">
        <f t="shared" si="2642"/>
        <v>40000</v>
      </c>
      <c r="M1529" s="226">
        <f t="shared" si="2642"/>
        <v>-40000</v>
      </c>
      <c r="N1529" s="226">
        <f t="shared" si="2642"/>
        <v>-40000</v>
      </c>
      <c r="O1529" s="226">
        <f t="shared" si="2642"/>
        <v>-40000</v>
      </c>
      <c r="P1529" s="226">
        <f t="shared" si="2629"/>
        <v>0</v>
      </c>
      <c r="Q1529" s="226">
        <f t="shared" si="2630"/>
        <v>0</v>
      </c>
      <c r="R1529" s="226">
        <f t="shared" si="2631"/>
        <v>0</v>
      </c>
      <c r="S1529" s="226">
        <f t="shared" ref="S1529:U1533" si="2643">S1530</f>
        <v>0</v>
      </c>
      <c r="T1529" s="226">
        <f t="shared" si="2643"/>
        <v>0</v>
      </c>
      <c r="U1529" s="226">
        <f t="shared" si="2643"/>
        <v>0</v>
      </c>
      <c r="V1529" s="226">
        <f t="shared" si="2590"/>
        <v>0</v>
      </c>
      <c r="W1529" s="226">
        <f t="shared" si="2591"/>
        <v>0</v>
      </c>
      <c r="X1529" s="226">
        <f t="shared" si="2592"/>
        <v>0</v>
      </c>
      <c r="Y1529" s="226">
        <f t="shared" ref="Y1529:AA1533" si="2644">Y1530</f>
        <v>0</v>
      </c>
      <c r="Z1529" s="226">
        <f t="shared" si="2644"/>
        <v>0</v>
      </c>
      <c r="AA1529" s="226">
        <f t="shared" si="2644"/>
        <v>0</v>
      </c>
      <c r="AB1529" s="226">
        <f t="shared" si="2542"/>
        <v>0</v>
      </c>
      <c r="AC1529" s="226">
        <f t="shared" si="2523"/>
        <v>0</v>
      </c>
      <c r="AD1529" s="226">
        <f t="shared" si="2524"/>
        <v>0</v>
      </c>
    </row>
    <row r="1530" spans="1:30" s="202" customFormat="1" ht="26.4" hidden="1">
      <c r="A1530" s="228" t="s">
        <v>204</v>
      </c>
      <c r="B1530" s="229" t="s">
        <v>303</v>
      </c>
      <c r="C1530" s="229" t="s">
        <v>13</v>
      </c>
      <c r="D1530" s="229" t="s">
        <v>30</v>
      </c>
      <c r="E1530" s="229"/>
      <c r="F1530" s="229"/>
      <c r="G1530" s="229"/>
      <c r="H1530" s="229"/>
      <c r="I1530" s="230"/>
      <c r="J1530" s="231">
        <f>J1531</f>
        <v>40000</v>
      </c>
      <c r="K1530" s="231">
        <f t="shared" si="2642"/>
        <v>40000</v>
      </c>
      <c r="L1530" s="231">
        <f t="shared" si="2642"/>
        <v>40000</v>
      </c>
      <c r="M1530" s="231">
        <f t="shared" si="2642"/>
        <v>-40000</v>
      </c>
      <c r="N1530" s="231">
        <f t="shared" si="2642"/>
        <v>-40000</v>
      </c>
      <c r="O1530" s="231">
        <f t="shared" si="2642"/>
        <v>-40000</v>
      </c>
      <c r="P1530" s="231">
        <f t="shared" si="2629"/>
        <v>0</v>
      </c>
      <c r="Q1530" s="231">
        <f t="shared" si="2630"/>
        <v>0</v>
      </c>
      <c r="R1530" s="231">
        <f t="shared" si="2631"/>
        <v>0</v>
      </c>
      <c r="S1530" s="231">
        <f t="shared" si="2643"/>
        <v>0</v>
      </c>
      <c r="T1530" s="231">
        <f t="shared" si="2643"/>
        <v>0</v>
      </c>
      <c r="U1530" s="231">
        <f t="shared" si="2643"/>
        <v>0</v>
      </c>
      <c r="V1530" s="231">
        <f t="shared" si="2590"/>
        <v>0</v>
      </c>
      <c r="W1530" s="231">
        <f t="shared" si="2591"/>
        <v>0</v>
      </c>
      <c r="X1530" s="231">
        <f t="shared" si="2592"/>
        <v>0</v>
      </c>
      <c r="Y1530" s="231">
        <f t="shared" si="2644"/>
        <v>0</v>
      </c>
      <c r="Z1530" s="231">
        <f t="shared" si="2644"/>
        <v>0</v>
      </c>
      <c r="AA1530" s="231">
        <f t="shared" si="2644"/>
        <v>0</v>
      </c>
      <c r="AB1530" s="231">
        <f t="shared" si="2542"/>
        <v>0</v>
      </c>
      <c r="AC1530" s="231">
        <f t="shared" si="2523"/>
        <v>0</v>
      </c>
      <c r="AD1530" s="231">
        <f t="shared" si="2524"/>
        <v>0</v>
      </c>
    </row>
    <row r="1531" spans="1:30" s="202" customFormat="1" ht="52.8" hidden="1">
      <c r="A1531" s="281" t="s">
        <v>355</v>
      </c>
      <c r="B1531" s="233" t="s">
        <v>303</v>
      </c>
      <c r="C1531" s="233" t="s">
        <v>13</v>
      </c>
      <c r="D1531" s="233" t="s">
        <v>30</v>
      </c>
      <c r="E1531" s="233" t="s">
        <v>195</v>
      </c>
      <c r="F1531" s="233" t="s">
        <v>68</v>
      </c>
      <c r="G1531" s="233" t="s">
        <v>140</v>
      </c>
      <c r="H1531" s="233" t="s">
        <v>141</v>
      </c>
      <c r="I1531" s="234"/>
      <c r="J1531" s="235">
        <f>J1532</f>
        <v>40000</v>
      </c>
      <c r="K1531" s="235">
        <f t="shared" si="2642"/>
        <v>40000</v>
      </c>
      <c r="L1531" s="235">
        <f t="shared" si="2642"/>
        <v>40000</v>
      </c>
      <c r="M1531" s="235">
        <f t="shared" si="2642"/>
        <v>-40000</v>
      </c>
      <c r="N1531" s="235">
        <f t="shared" si="2642"/>
        <v>-40000</v>
      </c>
      <c r="O1531" s="235">
        <f t="shared" si="2642"/>
        <v>-40000</v>
      </c>
      <c r="P1531" s="235">
        <f t="shared" si="2629"/>
        <v>0</v>
      </c>
      <c r="Q1531" s="235">
        <f t="shared" si="2630"/>
        <v>0</v>
      </c>
      <c r="R1531" s="235">
        <f t="shared" si="2631"/>
        <v>0</v>
      </c>
      <c r="S1531" s="235">
        <f t="shared" si="2643"/>
        <v>0</v>
      </c>
      <c r="T1531" s="235">
        <f t="shared" si="2643"/>
        <v>0</v>
      </c>
      <c r="U1531" s="235">
        <f t="shared" si="2643"/>
        <v>0</v>
      </c>
      <c r="V1531" s="235">
        <f t="shared" si="2590"/>
        <v>0</v>
      </c>
      <c r="W1531" s="235">
        <f t="shared" si="2591"/>
        <v>0</v>
      </c>
      <c r="X1531" s="235">
        <f t="shared" si="2592"/>
        <v>0</v>
      </c>
      <c r="Y1531" s="235">
        <f t="shared" si="2644"/>
        <v>0</v>
      </c>
      <c r="Z1531" s="235">
        <f t="shared" si="2644"/>
        <v>0</v>
      </c>
      <c r="AA1531" s="235">
        <f t="shared" si="2644"/>
        <v>0</v>
      </c>
      <c r="AB1531" s="235">
        <f t="shared" si="2542"/>
        <v>0</v>
      </c>
      <c r="AC1531" s="235">
        <f t="shared" si="2523"/>
        <v>0</v>
      </c>
      <c r="AD1531" s="235">
        <f t="shared" si="2524"/>
        <v>0</v>
      </c>
    </row>
    <row r="1532" spans="1:30" s="202" customFormat="1" hidden="1">
      <c r="A1532" s="214" t="s">
        <v>257</v>
      </c>
      <c r="B1532" s="233" t="s">
        <v>303</v>
      </c>
      <c r="C1532" s="233" t="s">
        <v>13</v>
      </c>
      <c r="D1532" s="233" t="s">
        <v>30</v>
      </c>
      <c r="E1532" s="233" t="s">
        <v>195</v>
      </c>
      <c r="F1532" s="233" t="s">
        <v>68</v>
      </c>
      <c r="G1532" s="233" t="s">
        <v>140</v>
      </c>
      <c r="H1532" s="233" t="s">
        <v>256</v>
      </c>
      <c r="I1532" s="234"/>
      <c r="J1532" s="235">
        <f>J1533</f>
        <v>40000</v>
      </c>
      <c r="K1532" s="235">
        <f t="shared" ref="K1532:O1533" si="2645">K1533</f>
        <v>40000</v>
      </c>
      <c r="L1532" s="235">
        <f t="shared" si="2645"/>
        <v>40000</v>
      </c>
      <c r="M1532" s="235">
        <f t="shared" si="2645"/>
        <v>-40000</v>
      </c>
      <c r="N1532" s="235">
        <f t="shared" si="2645"/>
        <v>-40000</v>
      </c>
      <c r="O1532" s="235">
        <f t="shared" si="2645"/>
        <v>-40000</v>
      </c>
      <c r="P1532" s="235">
        <f t="shared" si="2629"/>
        <v>0</v>
      </c>
      <c r="Q1532" s="235">
        <f t="shared" si="2630"/>
        <v>0</v>
      </c>
      <c r="R1532" s="235">
        <f t="shared" si="2631"/>
        <v>0</v>
      </c>
      <c r="S1532" s="235">
        <f t="shared" si="2643"/>
        <v>0</v>
      </c>
      <c r="T1532" s="235">
        <f t="shared" si="2643"/>
        <v>0</v>
      </c>
      <c r="U1532" s="235">
        <f t="shared" si="2643"/>
        <v>0</v>
      </c>
      <c r="V1532" s="235">
        <f t="shared" ref="V1532:V1563" si="2646">P1532+S1532</f>
        <v>0</v>
      </c>
      <c r="W1532" s="235">
        <f t="shared" ref="W1532:W1563" si="2647">Q1532+T1532</f>
        <v>0</v>
      </c>
      <c r="X1532" s="235">
        <f t="shared" ref="X1532:X1563" si="2648">R1532+U1532</f>
        <v>0</v>
      </c>
      <c r="Y1532" s="235">
        <f t="shared" si="2644"/>
        <v>0</v>
      </c>
      <c r="Z1532" s="235">
        <f t="shared" si="2644"/>
        <v>0</v>
      </c>
      <c r="AA1532" s="235">
        <f t="shared" si="2644"/>
        <v>0</v>
      </c>
      <c r="AB1532" s="235">
        <f t="shared" si="2542"/>
        <v>0</v>
      </c>
      <c r="AC1532" s="235">
        <f t="shared" si="2523"/>
        <v>0</v>
      </c>
      <c r="AD1532" s="235">
        <f t="shared" si="2524"/>
        <v>0</v>
      </c>
    </row>
    <row r="1533" spans="1:30" s="202" customFormat="1" ht="26.4" hidden="1">
      <c r="A1533" s="213" t="s">
        <v>222</v>
      </c>
      <c r="B1533" s="233" t="s">
        <v>303</v>
      </c>
      <c r="C1533" s="233" t="s">
        <v>13</v>
      </c>
      <c r="D1533" s="233" t="s">
        <v>30</v>
      </c>
      <c r="E1533" s="233" t="s">
        <v>195</v>
      </c>
      <c r="F1533" s="233" t="s">
        <v>68</v>
      </c>
      <c r="G1533" s="233" t="s">
        <v>140</v>
      </c>
      <c r="H1533" s="233" t="s">
        <v>256</v>
      </c>
      <c r="I1533" s="234" t="s">
        <v>92</v>
      </c>
      <c r="J1533" s="235">
        <f>J1534</f>
        <v>40000</v>
      </c>
      <c r="K1533" s="235">
        <f t="shared" si="2645"/>
        <v>40000</v>
      </c>
      <c r="L1533" s="235">
        <f t="shared" si="2645"/>
        <v>40000</v>
      </c>
      <c r="M1533" s="235">
        <f t="shared" si="2645"/>
        <v>-40000</v>
      </c>
      <c r="N1533" s="235">
        <f t="shared" si="2645"/>
        <v>-40000</v>
      </c>
      <c r="O1533" s="235">
        <f t="shared" si="2645"/>
        <v>-40000</v>
      </c>
      <c r="P1533" s="235">
        <f t="shared" si="2629"/>
        <v>0</v>
      </c>
      <c r="Q1533" s="235">
        <f t="shared" si="2630"/>
        <v>0</v>
      </c>
      <c r="R1533" s="235">
        <f t="shared" si="2631"/>
        <v>0</v>
      </c>
      <c r="S1533" s="235">
        <f t="shared" si="2643"/>
        <v>0</v>
      </c>
      <c r="T1533" s="235">
        <f t="shared" si="2643"/>
        <v>0</v>
      </c>
      <c r="U1533" s="235">
        <f t="shared" si="2643"/>
        <v>0</v>
      </c>
      <c r="V1533" s="235">
        <f t="shared" si="2646"/>
        <v>0</v>
      </c>
      <c r="W1533" s="235">
        <f t="shared" si="2647"/>
        <v>0</v>
      </c>
      <c r="X1533" s="235">
        <f t="shared" si="2648"/>
        <v>0</v>
      </c>
      <c r="Y1533" s="235">
        <f t="shared" si="2644"/>
        <v>0</v>
      </c>
      <c r="Z1533" s="235">
        <f t="shared" si="2644"/>
        <v>0</v>
      </c>
      <c r="AA1533" s="235">
        <f t="shared" si="2644"/>
        <v>0</v>
      </c>
      <c r="AB1533" s="235">
        <f t="shared" si="2542"/>
        <v>0</v>
      </c>
      <c r="AC1533" s="235">
        <f t="shared" si="2523"/>
        <v>0</v>
      </c>
      <c r="AD1533" s="235">
        <f t="shared" si="2524"/>
        <v>0</v>
      </c>
    </row>
    <row r="1534" spans="1:30" s="202" customFormat="1" ht="26.4" hidden="1">
      <c r="A1534" s="212" t="s">
        <v>96</v>
      </c>
      <c r="B1534" s="233" t="s">
        <v>303</v>
      </c>
      <c r="C1534" s="233" t="s">
        <v>13</v>
      </c>
      <c r="D1534" s="233" t="s">
        <v>30</v>
      </c>
      <c r="E1534" s="233" t="s">
        <v>195</v>
      </c>
      <c r="F1534" s="233" t="s">
        <v>68</v>
      </c>
      <c r="G1534" s="233" t="s">
        <v>140</v>
      </c>
      <c r="H1534" s="233" t="s">
        <v>256</v>
      </c>
      <c r="I1534" s="234" t="s">
        <v>93</v>
      </c>
      <c r="J1534" s="235">
        <v>40000</v>
      </c>
      <c r="K1534" s="235">
        <v>40000</v>
      </c>
      <c r="L1534" s="235">
        <v>40000</v>
      </c>
      <c r="M1534" s="235">
        <v>-40000</v>
      </c>
      <c r="N1534" s="235">
        <v>-40000</v>
      </c>
      <c r="O1534" s="235">
        <v>-40000</v>
      </c>
      <c r="P1534" s="235">
        <f t="shared" si="2629"/>
        <v>0</v>
      </c>
      <c r="Q1534" s="235">
        <f t="shared" si="2630"/>
        <v>0</v>
      </c>
      <c r="R1534" s="235">
        <f t="shared" si="2631"/>
        <v>0</v>
      </c>
      <c r="S1534" s="235"/>
      <c r="T1534" s="235"/>
      <c r="U1534" s="235"/>
      <c r="V1534" s="235">
        <f t="shared" si="2646"/>
        <v>0</v>
      </c>
      <c r="W1534" s="235">
        <f t="shared" si="2647"/>
        <v>0</v>
      </c>
      <c r="X1534" s="235">
        <f t="shared" si="2648"/>
        <v>0</v>
      </c>
      <c r="Y1534" s="235"/>
      <c r="Z1534" s="235"/>
      <c r="AA1534" s="235"/>
      <c r="AB1534" s="235">
        <f t="shared" si="2542"/>
        <v>0</v>
      </c>
      <c r="AC1534" s="235">
        <f t="shared" si="2523"/>
        <v>0</v>
      </c>
      <c r="AD1534" s="235">
        <f t="shared" si="2524"/>
        <v>0</v>
      </c>
    </row>
    <row r="1535" spans="1:30" s="202" customFormat="1" ht="15.6" hidden="1">
      <c r="A1535" s="198" t="s">
        <v>15</v>
      </c>
      <c r="B1535" s="237" t="s">
        <v>303</v>
      </c>
      <c r="C1535" s="237" t="s">
        <v>16</v>
      </c>
      <c r="D1535" s="219"/>
      <c r="E1535" s="219"/>
      <c r="F1535" s="219"/>
      <c r="G1535" s="219"/>
      <c r="H1535" s="219"/>
      <c r="I1535" s="220"/>
      <c r="J1535" s="201">
        <f>J1536</f>
        <v>0</v>
      </c>
      <c r="K1535" s="201">
        <f t="shared" ref="K1535:O1539" si="2649">K1536</f>
        <v>0</v>
      </c>
      <c r="L1535" s="201">
        <f t="shared" si="2649"/>
        <v>0</v>
      </c>
      <c r="M1535" s="201">
        <f t="shared" si="2649"/>
        <v>0</v>
      </c>
      <c r="N1535" s="201">
        <f t="shared" si="2649"/>
        <v>0</v>
      </c>
      <c r="O1535" s="201">
        <f t="shared" si="2649"/>
        <v>0</v>
      </c>
      <c r="P1535" s="201">
        <f t="shared" si="2629"/>
        <v>0</v>
      </c>
      <c r="Q1535" s="201">
        <f t="shared" si="2630"/>
        <v>0</v>
      </c>
      <c r="R1535" s="201">
        <f t="shared" si="2631"/>
        <v>0</v>
      </c>
      <c r="S1535" s="201">
        <f t="shared" ref="S1535:U1539" si="2650">S1536</f>
        <v>0</v>
      </c>
      <c r="T1535" s="201">
        <f t="shared" si="2650"/>
        <v>0</v>
      </c>
      <c r="U1535" s="201">
        <f t="shared" si="2650"/>
        <v>0</v>
      </c>
      <c r="V1535" s="201">
        <f t="shared" si="2646"/>
        <v>0</v>
      </c>
      <c r="W1535" s="201">
        <f t="shared" si="2647"/>
        <v>0</v>
      </c>
      <c r="X1535" s="201">
        <f t="shared" si="2648"/>
        <v>0</v>
      </c>
      <c r="Y1535" s="201">
        <f t="shared" ref="Y1535:AA1539" si="2651">Y1536</f>
        <v>0</v>
      </c>
      <c r="Z1535" s="201">
        <f t="shared" si="2651"/>
        <v>0</v>
      </c>
      <c r="AA1535" s="201">
        <f t="shared" si="2651"/>
        <v>0</v>
      </c>
      <c r="AB1535" s="201">
        <f t="shared" si="2542"/>
        <v>0</v>
      </c>
      <c r="AC1535" s="201">
        <f t="shared" ref="AC1535:AC1598" si="2652">W1535+Z1535</f>
        <v>0</v>
      </c>
      <c r="AD1535" s="201">
        <f t="shared" ref="AD1535:AD1598" si="2653">X1535+AA1535</f>
        <v>0</v>
      </c>
    </row>
    <row r="1536" spans="1:30" s="202" customFormat="1" hidden="1">
      <c r="A1536" s="203" t="s">
        <v>59</v>
      </c>
      <c r="B1536" s="204" t="s">
        <v>303</v>
      </c>
      <c r="C1536" s="204" t="s">
        <v>16</v>
      </c>
      <c r="D1536" s="204" t="s">
        <v>14</v>
      </c>
      <c r="E1536" s="204"/>
      <c r="F1536" s="204"/>
      <c r="G1536" s="204"/>
      <c r="H1536" s="200"/>
      <c r="I1536" s="210"/>
      <c r="J1536" s="207">
        <f>J1537</f>
        <v>0</v>
      </c>
      <c r="K1536" s="207">
        <f t="shared" si="2649"/>
        <v>0</v>
      </c>
      <c r="L1536" s="207">
        <f t="shared" si="2649"/>
        <v>0</v>
      </c>
      <c r="M1536" s="207">
        <f t="shared" si="2649"/>
        <v>0</v>
      </c>
      <c r="N1536" s="207">
        <f t="shared" si="2649"/>
        <v>0</v>
      </c>
      <c r="O1536" s="207">
        <f t="shared" si="2649"/>
        <v>0</v>
      </c>
      <c r="P1536" s="207">
        <f t="shared" si="2629"/>
        <v>0</v>
      </c>
      <c r="Q1536" s="207">
        <f t="shared" si="2630"/>
        <v>0</v>
      </c>
      <c r="R1536" s="207">
        <f t="shared" si="2631"/>
        <v>0</v>
      </c>
      <c r="S1536" s="207">
        <f t="shared" si="2650"/>
        <v>0</v>
      </c>
      <c r="T1536" s="207">
        <f t="shared" si="2650"/>
        <v>0</v>
      </c>
      <c r="U1536" s="207">
        <f t="shared" si="2650"/>
        <v>0</v>
      </c>
      <c r="V1536" s="207">
        <f t="shared" si="2646"/>
        <v>0</v>
      </c>
      <c r="W1536" s="207">
        <f t="shared" si="2647"/>
        <v>0</v>
      </c>
      <c r="X1536" s="207">
        <f t="shared" si="2648"/>
        <v>0</v>
      </c>
      <c r="Y1536" s="207">
        <f t="shared" si="2651"/>
        <v>0</v>
      </c>
      <c r="Z1536" s="207">
        <f t="shared" si="2651"/>
        <v>0</v>
      </c>
      <c r="AA1536" s="207">
        <f t="shared" si="2651"/>
        <v>0</v>
      </c>
      <c r="AB1536" s="207">
        <f t="shared" si="2542"/>
        <v>0</v>
      </c>
      <c r="AC1536" s="207">
        <f t="shared" si="2652"/>
        <v>0</v>
      </c>
      <c r="AD1536" s="207">
        <f t="shared" si="2653"/>
        <v>0</v>
      </c>
    </row>
    <row r="1537" spans="1:30" s="202" customFormat="1" hidden="1">
      <c r="A1537" s="208" t="s">
        <v>82</v>
      </c>
      <c r="B1537" s="200" t="s">
        <v>303</v>
      </c>
      <c r="C1537" s="200" t="s">
        <v>16</v>
      </c>
      <c r="D1537" s="200" t="s">
        <v>14</v>
      </c>
      <c r="E1537" s="200" t="s">
        <v>80</v>
      </c>
      <c r="F1537" s="200" t="s">
        <v>68</v>
      </c>
      <c r="G1537" s="200" t="s">
        <v>140</v>
      </c>
      <c r="H1537" s="200" t="s">
        <v>141</v>
      </c>
      <c r="I1537" s="210"/>
      <c r="J1537" s="211">
        <f>J1538</f>
        <v>0</v>
      </c>
      <c r="K1537" s="211">
        <f t="shared" si="2649"/>
        <v>0</v>
      </c>
      <c r="L1537" s="211">
        <f t="shared" si="2649"/>
        <v>0</v>
      </c>
      <c r="M1537" s="211">
        <f t="shared" si="2649"/>
        <v>0</v>
      </c>
      <c r="N1537" s="211">
        <f t="shared" si="2649"/>
        <v>0</v>
      </c>
      <c r="O1537" s="211">
        <f t="shared" si="2649"/>
        <v>0</v>
      </c>
      <c r="P1537" s="211">
        <f t="shared" si="2629"/>
        <v>0</v>
      </c>
      <c r="Q1537" s="211">
        <f t="shared" si="2630"/>
        <v>0</v>
      </c>
      <c r="R1537" s="211">
        <f t="shared" si="2631"/>
        <v>0</v>
      </c>
      <c r="S1537" s="211">
        <f t="shared" si="2650"/>
        <v>0</v>
      </c>
      <c r="T1537" s="211">
        <f t="shared" si="2650"/>
        <v>0</v>
      </c>
      <c r="U1537" s="211">
        <f t="shared" si="2650"/>
        <v>0</v>
      </c>
      <c r="V1537" s="211">
        <f t="shared" si="2646"/>
        <v>0</v>
      </c>
      <c r="W1537" s="211">
        <f t="shared" si="2647"/>
        <v>0</v>
      </c>
      <c r="X1537" s="211">
        <f t="shared" si="2648"/>
        <v>0</v>
      </c>
      <c r="Y1537" s="211">
        <f t="shared" si="2651"/>
        <v>0</v>
      </c>
      <c r="Z1537" s="211">
        <f t="shared" si="2651"/>
        <v>0</v>
      </c>
      <c r="AA1537" s="211">
        <f t="shared" si="2651"/>
        <v>0</v>
      </c>
      <c r="AB1537" s="211">
        <f t="shared" si="2542"/>
        <v>0</v>
      </c>
      <c r="AC1537" s="211">
        <f t="shared" si="2652"/>
        <v>0</v>
      </c>
      <c r="AD1537" s="211">
        <f t="shared" si="2653"/>
        <v>0</v>
      </c>
    </row>
    <row r="1538" spans="1:30" s="202" customFormat="1" ht="39.6" hidden="1">
      <c r="A1538" s="208" t="s">
        <v>270</v>
      </c>
      <c r="B1538" s="200" t="s">
        <v>303</v>
      </c>
      <c r="C1538" s="200" t="s">
        <v>16</v>
      </c>
      <c r="D1538" s="200" t="s">
        <v>14</v>
      </c>
      <c r="E1538" s="200" t="s">
        <v>80</v>
      </c>
      <c r="F1538" s="200" t="s">
        <v>68</v>
      </c>
      <c r="G1538" s="200" t="s">
        <v>140</v>
      </c>
      <c r="H1538" s="200" t="s">
        <v>414</v>
      </c>
      <c r="I1538" s="210"/>
      <c r="J1538" s="211">
        <f>J1539</f>
        <v>0</v>
      </c>
      <c r="K1538" s="211">
        <f t="shared" si="2649"/>
        <v>0</v>
      </c>
      <c r="L1538" s="211">
        <f t="shared" si="2649"/>
        <v>0</v>
      </c>
      <c r="M1538" s="211">
        <f t="shared" si="2649"/>
        <v>0</v>
      </c>
      <c r="N1538" s="211">
        <f t="shared" si="2649"/>
        <v>0</v>
      </c>
      <c r="O1538" s="211">
        <f t="shared" si="2649"/>
        <v>0</v>
      </c>
      <c r="P1538" s="211">
        <f t="shared" si="2629"/>
        <v>0</v>
      </c>
      <c r="Q1538" s="211">
        <f t="shared" si="2630"/>
        <v>0</v>
      </c>
      <c r="R1538" s="211">
        <f t="shared" si="2631"/>
        <v>0</v>
      </c>
      <c r="S1538" s="211">
        <f t="shared" si="2650"/>
        <v>0</v>
      </c>
      <c r="T1538" s="211">
        <f t="shared" si="2650"/>
        <v>0</v>
      </c>
      <c r="U1538" s="211">
        <f t="shared" si="2650"/>
        <v>0</v>
      </c>
      <c r="V1538" s="211">
        <f t="shared" si="2646"/>
        <v>0</v>
      </c>
      <c r="W1538" s="211">
        <f t="shared" si="2647"/>
        <v>0</v>
      </c>
      <c r="X1538" s="211">
        <f t="shared" si="2648"/>
        <v>0</v>
      </c>
      <c r="Y1538" s="211">
        <f t="shared" si="2651"/>
        <v>0</v>
      </c>
      <c r="Z1538" s="211">
        <f t="shared" si="2651"/>
        <v>0</v>
      </c>
      <c r="AA1538" s="211">
        <f t="shared" si="2651"/>
        <v>0</v>
      </c>
      <c r="AB1538" s="211">
        <f t="shared" si="2542"/>
        <v>0</v>
      </c>
      <c r="AC1538" s="211">
        <f t="shared" si="2652"/>
        <v>0</v>
      </c>
      <c r="AD1538" s="211">
        <f t="shared" si="2653"/>
        <v>0</v>
      </c>
    </row>
    <row r="1539" spans="1:30" s="202" customFormat="1" ht="26.4" hidden="1">
      <c r="A1539" s="213" t="s">
        <v>222</v>
      </c>
      <c r="B1539" s="200" t="s">
        <v>303</v>
      </c>
      <c r="C1539" s="200" t="s">
        <v>16</v>
      </c>
      <c r="D1539" s="200" t="s">
        <v>14</v>
      </c>
      <c r="E1539" s="200" t="s">
        <v>80</v>
      </c>
      <c r="F1539" s="200" t="s">
        <v>68</v>
      </c>
      <c r="G1539" s="200" t="s">
        <v>140</v>
      </c>
      <c r="H1539" s="200" t="s">
        <v>414</v>
      </c>
      <c r="I1539" s="210" t="s">
        <v>92</v>
      </c>
      <c r="J1539" s="211">
        <f>J1540</f>
        <v>0</v>
      </c>
      <c r="K1539" s="211">
        <f t="shared" si="2649"/>
        <v>0</v>
      </c>
      <c r="L1539" s="211">
        <f t="shared" si="2649"/>
        <v>0</v>
      </c>
      <c r="M1539" s="211">
        <f t="shared" si="2649"/>
        <v>0</v>
      </c>
      <c r="N1539" s="211">
        <f t="shared" si="2649"/>
        <v>0</v>
      </c>
      <c r="O1539" s="211">
        <f t="shared" si="2649"/>
        <v>0</v>
      </c>
      <c r="P1539" s="211">
        <f t="shared" si="2629"/>
        <v>0</v>
      </c>
      <c r="Q1539" s="211">
        <f t="shared" si="2630"/>
        <v>0</v>
      </c>
      <c r="R1539" s="211">
        <f t="shared" si="2631"/>
        <v>0</v>
      </c>
      <c r="S1539" s="211">
        <f t="shared" si="2650"/>
        <v>0</v>
      </c>
      <c r="T1539" s="211">
        <f t="shared" si="2650"/>
        <v>0</v>
      </c>
      <c r="U1539" s="211">
        <f t="shared" si="2650"/>
        <v>0</v>
      </c>
      <c r="V1539" s="211">
        <f t="shared" si="2646"/>
        <v>0</v>
      </c>
      <c r="W1539" s="211">
        <f t="shared" si="2647"/>
        <v>0</v>
      </c>
      <c r="X1539" s="211">
        <f t="shared" si="2648"/>
        <v>0</v>
      </c>
      <c r="Y1539" s="211">
        <f t="shared" si="2651"/>
        <v>0</v>
      </c>
      <c r="Z1539" s="211">
        <f t="shared" si="2651"/>
        <v>0</v>
      </c>
      <c r="AA1539" s="211">
        <f t="shared" si="2651"/>
        <v>0</v>
      </c>
      <c r="AB1539" s="211">
        <f t="shared" si="2542"/>
        <v>0</v>
      </c>
      <c r="AC1539" s="211">
        <f t="shared" si="2652"/>
        <v>0</v>
      </c>
      <c r="AD1539" s="211">
        <f t="shared" si="2653"/>
        <v>0</v>
      </c>
    </row>
    <row r="1540" spans="1:30" s="202" customFormat="1" ht="26.4" hidden="1">
      <c r="A1540" s="212" t="s">
        <v>96</v>
      </c>
      <c r="B1540" s="200" t="s">
        <v>303</v>
      </c>
      <c r="C1540" s="200" t="s">
        <v>16</v>
      </c>
      <c r="D1540" s="200" t="s">
        <v>14</v>
      </c>
      <c r="E1540" s="200" t="s">
        <v>80</v>
      </c>
      <c r="F1540" s="200" t="s">
        <v>68</v>
      </c>
      <c r="G1540" s="200" t="s">
        <v>140</v>
      </c>
      <c r="H1540" s="200" t="s">
        <v>414</v>
      </c>
      <c r="I1540" s="210" t="s">
        <v>93</v>
      </c>
      <c r="J1540" s="211"/>
      <c r="K1540" s="211"/>
      <c r="L1540" s="211"/>
      <c r="M1540" s="211"/>
      <c r="N1540" s="211"/>
      <c r="O1540" s="211"/>
      <c r="P1540" s="211">
        <f t="shared" si="2629"/>
        <v>0</v>
      </c>
      <c r="Q1540" s="211">
        <f t="shared" si="2630"/>
        <v>0</v>
      </c>
      <c r="R1540" s="211">
        <f t="shared" si="2631"/>
        <v>0</v>
      </c>
      <c r="S1540" s="211"/>
      <c r="T1540" s="211"/>
      <c r="U1540" s="211"/>
      <c r="V1540" s="211">
        <f t="shared" si="2646"/>
        <v>0</v>
      </c>
      <c r="W1540" s="211">
        <f t="shared" si="2647"/>
        <v>0</v>
      </c>
      <c r="X1540" s="211">
        <f t="shared" si="2648"/>
        <v>0</v>
      </c>
      <c r="Y1540" s="211"/>
      <c r="Z1540" s="211"/>
      <c r="AA1540" s="211"/>
      <c r="AB1540" s="211">
        <f t="shared" si="2542"/>
        <v>0</v>
      </c>
      <c r="AC1540" s="211">
        <f t="shared" si="2652"/>
        <v>0</v>
      </c>
      <c r="AD1540" s="211">
        <f t="shared" si="2653"/>
        <v>0</v>
      </c>
    </row>
    <row r="1541" spans="1:30" s="202" customFormat="1" ht="15.6" hidden="1">
      <c r="A1541" s="242" t="s">
        <v>45</v>
      </c>
      <c r="B1541" s="243" t="s">
        <v>303</v>
      </c>
      <c r="C1541" s="243" t="s">
        <v>18</v>
      </c>
      <c r="D1541" s="243"/>
      <c r="E1541" s="243"/>
      <c r="F1541" s="243"/>
      <c r="G1541" s="243"/>
      <c r="H1541" s="243"/>
      <c r="I1541" s="244"/>
      <c r="J1541" s="201">
        <f>J1542+J1547</f>
        <v>337170</v>
      </c>
      <c r="K1541" s="201">
        <f>K1542+K1547</f>
        <v>342816.8</v>
      </c>
      <c r="L1541" s="201">
        <f>L1542+L1547</f>
        <v>348689.47</v>
      </c>
      <c r="M1541" s="201">
        <f t="shared" ref="M1541:O1541" si="2654">M1542+M1547</f>
        <v>-337170</v>
      </c>
      <c r="N1541" s="201">
        <f t="shared" si="2654"/>
        <v>-342816.8</v>
      </c>
      <c r="O1541" s="201">
        <f t="shared" si="2654"/>
        <v>-348689.47</v>
      </c>
      <c r="P1541" s="201">
        <f t="shared" si="2629"/>
        <v>0</v>
      </c>
      <c r="Q1541" s="201">
        <f t="shared" si="2630"/>
        <v>0</v>
      </c>
      <c r="R1541" s="201">
        <f t="shared" si="2631"/>
        <v>0</v>
      </c>
      <c r="S1541" s="201">
        <f t="shared" ref="S1541:U1541" si="2655">S1542+S1547</f>
        <v>0</v>
      </c>
      <c r="T1541" s="201">
        <f t="shared" si="2655"/>
        <v>0</v>
      </c>
      <c r="U1541" s="201">
        <f t="shared" si="2655"/>
        <v>0</v>
      </c>
      <c r="V1541" s="201">
        <f t="shared" si="2646"/>
        <v>0</v>
      </c>
      <c r="W1541" s="201">
        <f t="shared" si="2647"/>
        <v>0</v>
      </c>
      <c r="X1541" s="201">
        <f t="shared" si="2648"/>
        <v>0</v>
      </c>
      <c r="Y1541" s="201">
        <f t="shared" ref="Y1541:AA1541" si="2656">Y1542+Y1547</f>
        <v>0</v>
      </c>
      <c r="Z1541" s="201">
        <f t="shared" si="2656"/>
        <v>0</v>
      </c>
      <c r="AA1541" s="201">
        <f t="shared" si="2656"/>
        <v>0</v>
      </c>
      <c r="AB1541" s="201">
        <f t="shared" si="2542"/>
        <v>0</v>
      </c>
      <c r="AC1541" s="201">
        <f t="shared" si="2652"/>
        <v>0</v>
      </c>
      <c r="AD1541" s="201">
        <f t="shared" si="2653"/>
        <v>0</v>
      </c>
    </row>
    <row r="1542" spans="1:30" s="202" customFormat="1" hidden="1">
      <c r="A1542" s="247" t="s">
        <v>46</v>
      </c>
      <c r="B1542" s="205" t="s">
        <v>303</v>
      </c>
      <c r="C1542" s="205" t="s">
        <v>18</v>
      </c>
      <c r="D1542" s="205" t="s">
        <v>17</v>
      </c>
      <c r="E1542" s="205"/>
      <c r="F1542" s="205"/>
      <c r="G1542" s="205"/>
      <c r="H1542" s="205"/>
      <c r="I1542" s="206"/>
      <c r="J1542" s="207">
        <f>J1543</f>
        <v>0</v>
      </c>
      <c r="K1542" s="207">
        <f t="shared" ref="K1542:O1542" si="2657">K1543</f>
        <v>0</v>
      </c>
      <c r="L1542" s="207">
        <f t="shared" si="2657"/>
        <v>0</v>
      </c>
      <c r="M1542" s="207">
        <f t="shared" si="2657"/>
        <v>0</v>
      </c>
      <c r="N1542" s="207">
        <f t="shared" si="2657"/>
        <v>0</v>
      </c>
      <c r="O1542" s="207">
        <f t="shared" si="2657"/>
        <v>0</v>
      </c>
      <c r="P1542" s="207">
        <f t="shared" si="2629"/>
        <v>0</v>
      </c>
      <c r="Q1542" s="207">
        <f t="shared" si="2630"/>
        <v>0</v>
      </c>
      <c r="R1542" s="207">
        <f t="shared" si="2631"/>
        <v>0</v>
      </c>
      <c r="S1542" s="207">
        <f t="shared" ref="S1542:U1545" si="2658">S1543</f>
        <v>0</v>
      </c>
      <c r="T1542" s="207">
        <f t="shared" si="2658"/>
        <v>0</v>
      </c>
      <c r="U1542" s="207">
        <f t="shared" si="2658"/>
        <v>0</v>
      </c>
      <c r="V1542" s="207">
        <f t="shared" si="2646"/>
        <v>0</v>
      </c>
      <c r="W1542" s="207">
        <f t="shared" si="2647"/>
        <v>0</v>
      </c>
      <c r="X1542" s="207">
        <f t="shared" si="2648"/>
        <v>0</v>
      </c>
      <c r="Y1542" s="207">
        <f t="shared" ref="Y1542:AA1545" si="2659">Y1543</f>
        <v>0</v>
      </c>
      <c r="Z1542" s="207">
        <f t="shared" si="2659"/>
        <v>0</v>
      </c>
      <c r="AA1542" s="207">
        <f t="shared" si="2659"/>
        <v>0</v>
      </c>
      <c r="AB1542" s="207">
        <f t="shared" ref="AB1542:AB1605" si="2660">V1542+Y1542</f>
        <v>0</v>
      </c>
      <c r="AC1542" s="207">
        <f t="shared" si="2652"/>
        <v>0</v>
      </c>
      <c r="AD1542" s="207">
        <f t="shared" si="2653"/>
        <v>0</v>
      </c>
    </row>
    <row r="1543" spans="1:30" s="202" customFormat="1" hidden="1">
      <c r="A1543" s="208" t="s">
        <v>81</v>
      </c>
      <c r="B1543" s="200" t="s">
        <v>303</v>
      </c>
      <c r="C1543" s="200" t="s">
        <v>18</v>
      </c>
      <c r="D1543" s="200" t="s">
        <v>17</v>
      </c>
      <c r="E1543" s="200" t="s">
        <v>80</v>
      </c>
      <c r="F1543" s="200" t="s">
        <v>68</v>
      </c>
      <c r="G1543" s="200" t="s">
        <v>140</v>
      </c>
      <c r="H1543" s="200" t="s">
        <v>141</v>
      </c>
      <c r="I1543" s="210"/>
      <c r="J1543" s="211">
        <f>J1544</f>
        <v>0</v>
      </c>
      <c r="K1543" s="211">
        <f t="shared" ref="K1543:O1545" si="2661">K1544</f>
        <v>0</v>
      </c>
      <c r="L1543" s="211">
        <f t="shared" si="2661"/>
        <v>0</v>
      </c>
      <c r="M1543" s="211">
        <f t="shared" si="2661"/>
        <v>0</v>
      </c>
      <c r="N1543" s="211">
        <f t="shared" si="2661"/>
        <v>0</v>
      </c>
      <c r="O1543" s="211">
        <f t="shared" si="2661"/>
        <v>0</v>
      </c>
      <c r="P1543" s="211">
        <f t="shared" si="2629"/>
        <v>0</v>
      </c>
      <c r="Q1543" s="211">
        <f t="shared" si="2630"/>
        <v>0</v>
      </c>
      <c r="R1543" s="211">
        <f t="shared" si="2631"/>
        <v>0</v>
      </c>
      <c r="S1543" s="211">
        <f t="shared" si="2658"/>
        <v>0</v>
      </c>
      <c r="T1543" s="211">
        <f t="shared" si="2658"/>
        <v>0</v>
      </c>
      <c r="U1543" s="211">
        <f t="shared" si="2658"/>
        <v>0</v>
      </c>
      <c r="V1543" s="211">
        <f t="shared" si="2646"/>
        <v>0</v>
      </c>
      <c r="W1543" s="211">
        <f t="shared" si="2647"/>
        <v>0</v>
      </c>
      <c r="X1543" s="211">
        <f t="shared" si="2648"/>
        <v>0</v>
      </c>
      <c r="Y1543" s="211">
        <f t="shared" si="2659"/>
        <v>0</v>
      </c>
      <c r="Z1543" s="211">
        <f t="shared" si="2659"/>
        <v>0</v>
      </c>
      <c r="AA1543" s="211">
        <f t="shared" si="2659"/>
        <v>0</v>
      </c>
      <c r="AB1543" s="211">
        <f t="shared" si="2660"/>
        <v>0</v>
      </c>
      <c r="AC1543" s="211">
        <f t="shared" si="2652"/>
        <v>0</v>
      </c>
      <c r="AD1543" s="211">
        <f t="shared" si="2653"/>
        <v>0</v>
      </c>
    </row>
    <row r="1544" spans="1:30" s="202" customFormat="1" hidden="1">
      <c r="A1544" s="239" t="s">
        <v>273</v>
      </c>
      <c r="B1544" s="200" t="s">
        <v>303</v>
      </c>
      <c r="C1544" s="200" t="s">
        <v>18</v>
      </c>
      <c r="D1544" s="200" t="s">
        <v>17</v>
      </c>
      <c r="E1544" s="200" t="s">
        <v>80</v>
      </c>
      <c r="F1544" s="200" t="s">
        <v>68</v>
      </c>
      <c r="G1544" s="200" t="s">
        <v>140</v>
      </c>
      <c r="H1544" s="200" t="s">
        <v>272</v>
      </c>
      <c r="I1544" s="210"/>
      <c r="J1544" s="211">
        <f>J1545</f>
        <v>0</v>
      </c>
      <c r="K1544" s="211">
        <f t="shared" si="2661"/>
        <v>0</v>
      </c>
      <c r="L1544" s="211">
        <f t="shared" si="2661"/>
        <v>0</v>
      </c>
      <c r="M1544" s="211">
        <f t="shared" si="2661"/>
        <v>0</v>
      </c>
      <c r="N1544" s="211">
        <f t="shared" si="2661"/>
        <v>0</v>
      </c>
      <c r="O1544" s="211">
        <f t="shared" si="2661"/>
        <v>0</v>
      </c>
      <c r="P1544" s="211">
        <f t="shared" si="2629"/>
        <v>0</v>
      </c>
      <c r="Q1544" s="211">
        <f t="shared" si="2630"/>
        <v>0</v>
      </c>
      <c r="R1544" s="211">
        <f t="shared" si="2631"/>
        <v>0</v>
      </c>
      <c r="S1544" s="211">
        <f t="shared" si="2658"/>
        <v>0</v>
      </c>
      <c r="T1544" s="211">
        <f t="shared" si="2658"/>
        <v>0</v>
      </c>
      <c r="U1544" s="211">
        <f t="shared" si="2658"/>
        <v>0</v>
      </c>
      <c r="V1544" s="211">
        <f t="shared" si="2646"/>
        <v>0</v>
      </c>
      <c r="W1544" s="211">
        <f t="shared" si="2647"/>
        <v>0</v>
      </c>
      <c r="X1544" s="211">
        <f t="shared" si="2648"/>
        <v>0</v>
      </c>
      <c r="Y1544" s="211">
        <f t="shared" si="2659"/>
        <v>0</v>
      </c>
      <c r="Z1544" s="211">
        <f t="shared" si="2659"/>
        <v>0</v>
      </c>
      <c r="AA1544" s="211">
        <f t="shared" si="2659"/>
        <v>0</v>
      </c>
      <c r="AB1544" s="211">
        <f t="shared" si="2660"/>
        <v>0</v>
      </c>
      <c r="AC1544" s="211">
        <f t="shared" si="2652"/>
        <v>0</v>
      </c>
      <c r="AD1544" s="211">
        <f t="shared" si="2653"/>
        <v>0</v>
      </c>
    </row>
    <row r="1545" spans="1:30" s="202" customFormat="1" ht="26.4" hidden="1">
      <c r="A1545" s="213" t="s">
        <v>222</v>
      </c>
      <c r="B1545" s="200" t="s">
        <v>303</v>
      </c>
      <c r="C1545" s="200" t="s">
        <v>18</v>
      </c>
      <c r="D1545" s="200" t="s">
        <v>17</v>
      </c>
      <c r="E1545" s="200" t="s">
        <v>80</v>
      </c>
      <c r="F1545" s="200" t="s">
        <v>68</v>
      </c>
      <c r="G1545" s="200" t="s">
        <v>140</v>
      </c>
      <c r="H1545" s="200" t="s">
        <v>272</v>
      </c>
      <c r="I1545" s="210" t="s">
        <v>92</v>
      </c>
      <c r="J1545" s="211">
        <f>J1546</f>
        <v>0</v>
      </c>
      <c r="K1545" s="211">
        <f t="shared" si="2661"/>
        <v>0</v>
      </c>
      <c r="L1545" s="211">
        <f t="shared" si="2661"/>
        <v>0</v>
      </c>
      <c r="M1545" s="211">
        <f t="shared" si="2661"/>
        <v>0</v>
      </c>
      <c r="N1545" s="211">
        <f t="shared" si="2661"/>
        <v>0</v>
      </c>
      <c r="O1545" s="211">
        <f t="shared" si="2661"/>
        <v>0</v>
      </c>
      <c r="P1545" s="211">
        <f t="shared" si="2629"/>
        <v>0</v>
      </c>
      <c r="Q1545" s="211">
        <f t="shared" si="2630"/>
        <v>0</v>
      </c>
      <c r="R1545" s="211">
        <f t="shared" si="2631"/>
        <v>0</v>
      </c>
      <c r="S1545" s="211">
        <f t="shared" si="2658"/>
        <v>0</v>
      </c>
      <c r="T1545" s="211">
        <f t="shared" si="2658"/>
        <v>0</v>
      </c>
      <c r="U1545" s="211">
        <f t="shared" si="2658"/>
        <v>0</v>
      </c>
      <c r="V1545" s="211">
        <f t="shared" si="2646"/>
        <v>0</v>
      </c>
      <c r="W1545" s="211">
        <f t="shared" si="2647"/>
        <v>0</v>
      </c>
      <c r="X1545" s="211">
        <f t="shared" si="2648"/>
        <v>0</v>
      </c>
      <c r="Y1545" s="211">
        <f t="shared" si="2659"/>
        <v>0</v>
      </c>
      <c r="Z1545" s="211">
        <f t="shared" si="2659"/>
        <v>0</v>
      </c>
      <c r="AA1545" s="211">
        <f t="shared" si="2659"/>
        <v>0</v>
      </c>
      <c r="AB1545" s="211">
        <f t="shared" si="2660"/>
        <v>0</v>
      </c>
      <c r="AC1545" s="211">
        <f t="shared" si="2652"/>
        <v>0</v>
      </c>
      <c r="AD1545" s="211">
        <f t="shared" si="2653"/>
        <v>0</v>
      </c>
    </row>
    <row r="1546" spans="1:30" s="202" customFormat="1" ht="26.4" hidden="1">
      <c r="A1546" s="212" t="s">
        <v>96</v>
      </c>
      <c r="B1546" s="200" t="s">
        <v>303</v>
      </c>
      <c r="C1546" s="200" t="s">
        <v>18</v>
      </c>
      <c r="D1546" s="200" t="s">
        <v>17</v>
      </c>
      <c r="E1546" s="200" t="s">
        <v>80</v>
      </c>
      <c r="F1546" s="200" t="s">
        <v>68</v>
      </c>
      <c r="G1546" s="200" t="s">
        <v>140</v>
      </c>
      <c r="H1546" s="200" t="s">
        <v>272</v>
      </c>
      <c r="I1546" s="210" t="s">
        <v>93</v>
      </c>
      <c r="J1546" s="211"/>
      <c r="K1546" s="211"/>
      <c r="L1546" s="211"/>
      <c r="M1546" s="211"/>
      <c r="N1546" s="211"/>
      <c r="O1546" s="211"/>
      <c r="P1546" s="211">
        <f t="shared" si="2629"/>
        <v>0</v>
      </c>
      <c r="Q1546" s="211">
        <f t="shared" si="2630"/>
        <v>0</v>
      </c>
      <c r="R1546" s="211">
        <f t="shared" si="2631"/>
        <v>0</v>
      </c>
      <c r="S1546" s="211"/>
      <c r="T1546" s="211"/>
      <c r="U1546" s="211"/>
      <c r="V1546" s="211">
        <f t="shared" si="2646"/>
        <v>0</v>
      </c>
      <c r="W1546" s="211">
        <f t="shared" si="2647"/>
        <v>0</v>
      </c>
      <c r="X1546" s="211">
        <f t="shared" si="2648"/>
        <v>0</v>
      </c>
      <c r="Y1546" s="211"/>
      <c r="Z1546" s="211"/>
      <c r="AA1546" s="211"/>
      <c r="AB1546" s="211">
        <f t="shared" si="2660"/>
        <v>0</v>
      </c>
      <c r="AC1546" s="211">
        <f t="shared" si="2652"/>
        <v>0</v>
      </c>
      <c r="AD1546" s="211">
        <f t="shared" si="2653"/>
        <v>0</v>
      </c>
    </row>
    <row r="1547" spans="1:30" s="227" customFormat="1" hidden="1">
      <c r="A1547" s="247" t="s">
        <v>66</v>
      </c>
      <c r="B1547" s="204" t="s">
        <v>303</v>
      </c>
      <c r="C1547" s="204" t="s">
        <v>18</v>
      </c>
      <c r="D1547" s="204" t="s">
        <v>13</v>
      </c>
      <c r="E1547" s="204"/>
      <c r="F1547" s="204"/>
      <c r="G1547" s="204"/>
      <c r="H1547" s="204"/>
      <c r="I1547" s="215"/>
      <c r="J1547" s="207">
        <f>+J1548</f>
        <v>337170</v>
      </c>
      <c r="K1547" s="207">
        <f t="shared" ref="K1547:O1547" si="2662">+K1548</f>
        <v>342816.8</v>
      </c>
      <c r="L1547" s="207">
        <f t="shared" si="2662"/>
        <v>348689.47</v>
      </c>
      <c r="M1547" s="207">
        <f t="shared" si="2662"/>
        <v>-337170</v>
      </c>
      <c r="N1547" s="207">
        <f t="shared" si="2662"/>
        <v>-342816.8</v>
      </c>
      <c r="O1547" s="207">
        <f t="shared" si="2662"/>
        <v>-348689.47</v>
      </c>
      <c r="P1547" s="207">
        <f t="shared" si="2629"/>
        <v>0</v>
      </c>
      <c r="Q1547" s="207">
        <f t="shared" si="2630"/>
        <v>0</v>
      </c>
      <c r="R1547" s="207">
        <f t="shared" si="2631"/>
        <v>0</v>
      </c>
      <c r="S1547" s="207">
        <f t="shared" ref="S1547:U1547" si="2663">+S1548</f>
        <v>0</v>
      </c>
      <c r="T1547" s="207">
        <f t="shared" si="2663"/>
        <v>0</v>
      </c>
      <c r="U1547" s="207">
        <f t="shared" si="2663"/>
        <v>0</v>
      </c>
      <c r="V1547" s="207">
        <f t="shared" si="2646"/>
        <v>0</v>
      </c>
      <c r="W1547" s="207">
        <f t="shared" si="2647"/>
        <v>0</v>
      </c>
      <c r="X1547" s="207">
        <f t="shared" si="2648"/>
        <v>0</v>
      </c>
      <c r="Y1547" s="207">
        <f t="shared" ref="Y1547:AA1547" si="2664">+Y1548</f>
        <v>0</v>
      </c>
      <c r="Z1547" s="207">
        <f t="shared" si="2664"/>
        <v>0</v>
      </c>
      <c r="AA1547" s="207">
        <f t="shared" si="2664"/>
        <v>0</v>
      </c>
      <c r="AB1547" s="207">
        <f t="shared" si="2660"/>
        <v>0</v>
      </c>
      <c r="AC1547" s="207">
        <f t="shared" si="2652"/>
        <v>0</v>
      </c>
      <c r="AD1547" s="207">
        <f t="shared" si="2653"/>
        <v>0</v>
      </c>
    </row>
    <row r="1548" spans="1:30" s="202" customFormat="1" hidden="1">
      <c r="A1548" s="208" t="s">
        <v>81</v>
      </c>
      <c r="B1548" s="200" t="s">
        <v>303</v>
      </c>
      <c r="C1548" s="200" t="s">
        <v>18</v>
      </c>
      <c r="D1548" s="200" t="s">
        <v>13</v>
      </c>
      <c r="E1548" s="200" t="s">
        <v>80</v>
      </c>
      <c r="F1548" s="200" t="s">
        <v>68</v>
      </c>
      <c r="G1548" s="200" t="s">
        <v>140</v>
      </c>
      <c r="H1548" s="200" t="s">
        <v>141</v>
      </c>
      <c r="I1548" s="210"/>
      <c r="J1548" s="211">
        <f>J1549+J1552</f>
        <v>337170</v>
      </c>
      <c r="K1548" s="211">
        <f t="shared" ref="K1548:L1548" si="2665">K1549+K1552</f>
        <v>342816.8</v>
      </c>
      <c r="L1548" s="211">
        <f t="shared" si="2665"/>
        <v>348689.47</v>
      </c>
      <c r="M1548" s="211">
        <f t="shared" ref="M1548:O1548" si="2666">M1549+M1552</f>
        <v>-337170</v>
      </c>
      <c r="N1548" s="211">
        <f t="shared" si="2666"/>
        <v>-342816.8</v>
      </c>
      <c r="O1548" s="211">
        <f t="shared" si="2666"/>
        <v>-348689.47</v>
      </c>
      <c r="P1548" s="211">
        <f t="shared" si="2629"/>
        <v>0</v>
      </c>
      <c r="Q1548" s="211">
        <f t="shared" si="2630"/>
        <v>0</v>
      </c>
      <c r="R1548" s="211">
        <f t="shared" si="2631"/>
        <v>0</v>
      </c>
      <c r="S1548" s="211">
        <f t="shared" ref="S1548:U1548" si="2667">S1549+S1552</f>
        <v>0</v>
      </c>
      <c r="T1548" s="211">
        <f t="shared" si="2667"/>
        <v>0</v>
      </c>
      <c r="U1548" s="211">
        <f t="shared" si="2667"/>
        <v>0</v>
      </c>
      <c r="V1548" s="211">
        <f t="shared" si="2646"/>
        <v>0</v>
      </c>
      <c r="W1548" s="211">
        <f t="shared" si="2647"/>
        <v>0</v>
      </c>
      <c r="X1548" s="211">
        <f t="shared" si="2648"/>
        <v>0</v>
      </c>
      <c r="Y1548" s="211">
        <f t="shared" ref="Y1548:AA1548" si="2668">Y1549+Y1552</f>
        <v>0</v>
      </c>
      <c r="Z1548" s="211">
        <f t="shared" si="2668"/>
        <v>0</v>
      </c>
      <c r="AA1548" s="211">
        <f t="shared" si="2668"/>
        <v>0</v>
      </c>
      <c r="AB1548" s="211">
        <f t="shared" si="2660"/>
        <v>0</v>
      </c>
      <c r="AC1548" s="211">
        <f t="shared" si="2652"/>
        <v>0</v>
      </c>
      <c r="AD1548" s="211">
        <f t="shared" si="2653"/>
        <v>0</v>
      </c>
    </row>
    <row r="1549" spans="1:30" s="202" customFormat="1" ht="13.8" hidden="1">
      <c r="A1549" s="248" t="s">
        <v>276</v>
      </c>
      <c r="B1549" s="200" t="s">
        <v>303</v>
      </c>
      <c r="C1549" s="200" t="s">
        <v>18</v>
      </c>
      <c r="D1549" s="200" t="s">
        <v>13</v>
      </c>
      <c r="E1549" s="200" t="s">
        <v>80</v>
      </c>
      <c r="F1549" s="200" t="s">
        <v>68</v>
      </c>
      <c r="G1549" s="200" t="s">
        <v>140</v>
      </c>
      <c r="H1549" s="200" t="s">
        <v>275</v>
      </c>
      <c r="I1549" s="210"/>
      <c r="J1549" s="211">
        <f>J1550</f>
        <v>20000</v>
      </c>
      <c r="K1549" s="211">
        <f t="shared" ref="K1549:O1550" si="2669">K1550</f>
        <v>20000</v>
      </c>
      <c r="L1549" s="211">
        <f t="shared" si="2669"/>
        <v>20000</v>
      </c>
      <c r="M1549" s="211">
        <f t="shared" si="2669"/>
        <v>-20000</v>
      </c>
      <c r="N1549" s="211">
        <f t="shared" si="2669"/>
        <v>-20000</v>
      </c>
      <c r="O1549" s="211">
        <f t="shared" si="2669"/>
        <v>-20000</v>
      </c>
      <c r="P1549" s="211">
        <f t="shared" si="2629"/>
        <v>0</v>
      </c>
      <c r="Q1549" s="211">
        <f t="shared" si="2630"/>
        <v>0</v>
      </c>
      <c r="R1549" s="211">
        <f t="shared" si="2631"/>
        <v>0</v>
      </c>
      <c r="S1549" s="211">
        <f t="shared" ref="S1549:U1550" si="2670">S1550</f>
        <v>0</v>
      </c>
      <c r="T1549" s="211">
        <f t="shared" si="2670"/>
        <v>0</v>
      </c>
      <c r="U1549" s="211">
        <f t="shared" si="2670"/>
        <v>0</v>
      </c>
      <c r="V1549" s="211">
        <f t="shared" si="2646"/>
        <v>0</v>
      </c>
      <c r="W1549" s="211">
        <f t="shared" si="2647"/>
        <v>0</v>
      </c>
      <c r="X1549" s="211">
        <f t="shared" si="2648"/>
        <v>0</v>
      </c>
      <c r="Y1549" s="211">
        <f t="shared" ref="Y1549:AA1550" si="2671">Y1550</f>
        <v>0</v>
      </c>
      <c r="Z1549" s="211">
        <f t="shared" si="2671"/>
        <v>0</v>
      </c>
      <c r="AA1549" s="211">
        <f t="shared" si="2671"/>
        <v>0</v>
      </c>
      <c r="AB1549" s="211">
        <f t="shared" si="2660"/>
        <v>0</v>
      </c>
      <c r="AC1549" s="211">
        <f t="shared" si="2652"/>
        <v>0</v>
      </c>
      <c r="AD1549" s="211">
        <f t="shared" si="2653"/>
        <v>0</v>
      </c>
    </row>
    <row r="1550" spans="1:30" s="202" customFormat="1" ht="26.4" hidden="1">
      <c r="A1550" s="213" t="s">
        <v>222</v>
      </c>
      <c r="B1550" s="200" t="s">
        <v>303</v>
      </c>
      <c r="C1550" s="200" t="s">
        <v>18</v>
      </c>
      <c r="D1550" s="200" t="s">
        <v>13</v>
      </c>
      <c r="E1550" s="200" t="s">
        <v>80</v>
      </c>
      <c r="F1550" s="200" t="s">
        <v>68</v>
      </c>
      <c r="G1550" s="200" t="s">
        <v>140</v>
      </c>
      <c r="H1550" s="200" t="s">
        <v>275</v>
      </c>
      <c r="I1550" s="210" t="s">
        <v>92</v>
      </c>
      <c r="J1550" s="211">
        <f>J1551</f>
        <v>20000</v>
      </c>
      <c r="K1550" s="211">
        <f t="shared" si="2669"/>
        <v>20000</v>
      </c>
      <c r="L1550" s="211">
        <f t="shared" si="2669"/>
        <v>20000</v>
      </c>
      <c r="M1550" s="211">
        <f t="shared" si="2669"/>
        <v>-20000</v>
      </c>
      <c r="N1550" s="211">
        <f t="shared" si="2669"/>
        <v>-20000</v>
      </c>
      <c r="O1550" s="211">
        <f t="shared" si="2669"/>
        <v>-20000</v>
      </c>
      <c r="P1550" s="211">
        <f t="shared" si="2629"/>
        <v>0</v>
      </c>
      <c r="Q1550" s="211">
        <f t="shared" si="2630"/>
        <v>0</v>
      </c>
      <c r="R1550" s="211">
        <f t="shared" si="2631"/>
        <v>0</v>
      </c>
      <c r="S1550" s="211">
        <f t="shared" si="2670"/>
        <v>0</v>
      </c>
      <c r="T1550" s="211">
        <f t="shared" si="2670"/>
        <v>0</v>
      </c>
      <c r="U1550" s="211">
        <f t="shared" si="2670"/>
        <v>0</v>
      </c>
      <c r="V1550" s="211">
        <f t="shared" si="2646"/>
        <v>0</v>
      </c>
      <c r="W1550" s="211">
        <f t="shared" si="2647"/>
        <v>0</v>
      </c>
      <c r="X1550" s="211">
        <f t="shared" si="2648"/>
        <v>0</v>
      </c>
      <c r="Y1550" s="211">
        <f t="shared" si="2671"/>
        <v>0</v>
      </c>
      <c r="Z1550" s="211">
        <f t="shared" si="2671"/>
        <v>0</v>
      </c>
      <c r="AA1550" s="211">
        <f t="shared" si="2671"/>
        <v>0</v>
      </c>
      <c r="AB1550" s="211">
        <f t="shared" si="2660"/>
        <v>0</v>
      </c>
      <c r="AC1550" s="211">
        <f t="shared" si="2652"/>
        <v>0</v>
      </c>
      <c r="AD1550" s="211">
        <f t="shared" si="2653"/>
        <v>0</v>
      </c>
    </row>
    <row r="1551" spans="1:30" s="202" customFormat="1" ht="26.4" hidden="1">
      <c r="A1551" s="212" t="s">
        <v>96</v>
      </c>
      <c r="B1551" s="200" t="s">
        <v>303</v>
      </c>
      <c r="C1551" s="200" t="s">
        <v>18</v>
      </c>
      <c r="D1551" s="200" t="s">
        <v>13</v>
      </c>
      <c r="E1551" s="200" t="s">
        <v>80</v>
      </c>
      <c r="F1551" s="200" t="s">
        <v>68</v>
      </c>
      <c r="G1551" s="200" t="s">
        <v>140</v>
      </c>
      <c r="H1551" s="200" t="s">
        <v>275</v>
      </c>
      <c r="I1551" s="210" t="s">
        <v>93</v>
      </c>
      <c r="J1551" s="211">
        <v>20000</v>
      </c>
      <c r="K1551" s="211">
        <v>20000</v>
      </c>
      <c r="L1551" s="211">
        <v>20000</v>
      </c>
      <c r="M1551" s="211">
        <v>-20000</v>
      </c>
      <c r="N1551" s="211">
        <v>-20000</v>
      </c>
      <c r="O1551" s="211">
        <v>-20000</v>
      </c>
      <c r="P1551" s="211">
        <f t="shared" si="2629"/>
        <v>0</v>
      </c>
      <c r="Q1551" s="211">
        <f t="shared" si="2630"/>
        <v>0</v>
      </c>
      <c r="R1551" s="211">
        <f t="shared" si="2631"/>
        <v>0</v>
      </c>
      <c r="S1551" s="211"/>
      <c r="T1551" s="211"/>
      <c r="U1551" s="211"/>
      <c r="V1551" s="211">
        <f t="shared" si="2646"/>
        <v>0</v>
      </c>
      <c r="W1551" s="211">
        <f t="shared" si="2647"/>
        <v>0</v>
      </c>
      <c r="X1551" s="211">
        <f t="shared" si="2648"/>
        <v>0</v>
      </c>
      <c r="Y1551" s="211"/>
      <c r="Z1551" s="211"/>
      <c r="AA1551" s="211"/>
      <c r="AB1551" s="211">
        <f t="shared" si="2660"/>
        <v>0</v>
      </c>
      <c r="AC1551" s="211">
        <f t="shared" si="2652"/>
        <v>0</v>
      </c>
      <c r="AD1551" s="211">
        <f t="shared" si="2653"/>
        <v>0</v>
      </c>
    </row>
    <row r="1552" spans="1:30" s="202" customFormat="1" hidden="1">
      <c r="A1552" s="212" t="s">
        <v>278</v>
      </c>
      <c r="B1552" s="200" t="s">
        <v>303</v>
      </c>
      <c r="C1552" s="200" t="s">
        <v>18</v>
      </c>
      <c r="D1552" s="200" t="s">
        <v>13</v>
      </c>
      <c r="E1552" s="200" t="s">
        <v>80</v>
      </c>
      <c r="F1552" s="200" t="s">
        <v>68</v>
      </c>
      <c r="G1552" s="200" t="s">
        <v>140</v>
      </c>
      <c r="H1552" s="200" t="s">
        <v>274</v>
      </c>
      <c r="I1552" s="210"/>
      <c r="J1552" s="211">
        <f>J1553</f>
        <v>317170</v>
      </c>
      <c r="K1552" s="211">
        <f t="shared" ref="K1552:O1553" si="2672">K1553</f>
        <v>322816.8</v>
      </c>
      <c r="L1552" s="211">
        <f t="shared" si="2672"/>
        <v>328689.46999999997</v>
      </c>
      <c r="M1552" s="211">
        <f t="shared" si="2672"/>
        <v>-317170</v>
      </c>
      <c r="N1552" s="211">
        <f t="shared" si="2672"/>
        <v>-322816.8</v>
      </c>
      <c r="O1552" s="211">
        <f t="shared" si="2672"/>
        <v>-328689.46999999997</v>
      </c>
      <c r="P1552" s="211">
        <f t="shared" si="2629"/>
        <v>0</v>
      </c>
      <c r="Q1552" s="211">
        <f t="shared" si="2630"/>
        <v>0</v>
      </c>
      <c r="R1552" s="211">
        <f t="shared" si="2631"/>
        <v>0</v>
      </c>
      <c r="S1552" s="211">
        <f t="shared" ref="S1552:U1553" si="2673">S1553</f>
        <v>0</v>
      </c>
      <c r="T1552" s="211">
        <f t="shared" si="2673"/>
        <v>0</v>
      </c>
      <c r="U1552" s="211">
        <f t="shared" si="2673"/>
        <v>0</v>
      </c>
      <c r="V1552" s="211">
        <f t="shared" si="2646"/>
        <v>0</v>
      </c>
      <c r="W1552" s="211">
        <f t="shared" si="2647"/>
        <v>0</v>
      </c>
      <c r="X1552" s="211">
        <f t="shared" si="2648"/>
        <v>0</v>
      </c>
      <c r="Y1552" s="211">
        <f t="shared" ref="Y1552:AA1553" si="2674">Y1553</f>
        <v>0</v>
      </c>
      <c r="Z1552" s="211">
        <f t="shared" si="2674"/>
        <v>0</v>
      </c>
      <c r="AA1552" s="211">
        <f t="shared" si="2674"/>
        <v>0</v>
      </c>
      <c r="AB1552" s="211">
        <f t="shared" si="2660"/>
        <v>0</v>
      </c>
      <c r="AC1552" s="211">
        <f t="shared" si="2652"/>
        <v>0</v>
      </c>
      <c r="AD1552" s="211">
        <f t="shared" si="2653"/>
        <v>0</v>
      </c>
    </row>
    <row r="1553" spans="1:30" s="202" customFormat="1" ht="26.4" hidden="1">
      <c r="A1553" s="213" t="s">
        <v>222</v>
      </c>
      <c r="B1553" s="200" t="s">
        <v>303</v>
      </c>
      <c r="C1553" s="200" t="s">
        <v>18</v>
      </c>
      <c r="D1553" s="200" t="s">
        <v>13</v>
      </c>
      <c r="E1553" s="200" t="s">
        <v>80</v>
      </c>
      <c r="F1553" s="200" t="s">
        <v>68</v>
      </c>
      <c r="G1553" s="200" t="s">
        <v>140</v>
      </c>
      <c r="H1553" s="200" t="s">
        <v>274</v>
      </c>
      <c r="I1553" s="210" t="s">
        <v>92</v>
      </c>
      <c r="J1553" s="211">
        <f>J1554</f>
        <v>317170</v>
      </c>
      <c r="K1553" s="211">
        <f t="shared" si="2672"/>
        <v>322816.8</v>
      </c>
      <c r="L1553" s="211">
        <f t="shared" si="2672"/>
        <v>328689.46999999997</v>
      </c>
      <c r="M1553" s="211">
        <f t="shared" si="2672"/>
        <v>-317170</v>
      </c>
      <c r="N1553" s="211">
        <f t="shared" si="2672"/>
        <v>-322816.8</v>
      </c>
      <c r="O1553" s="211">
        <f t="shared" si="2672"/>
        <v>-328689.46999999997</v>
      </c>
      <c r="P1553" s="211">
        <f t="shared" si="2629"/>
        <v>0</v>
      </c>
      <c r="Q1553" s="211">
        <f t="shared" si="2630"/>
        <v>0</v>
      </c>
      <c r="R1553" s="211">
        <f t="shared" si="2631"/>
        <v>0</v>
      </c>
      <c r="S1553" s="211">
        <f t="shared" si="2673"/>
        <v>0</v>
      </c>
      <c r="T1553" s="211">
        <f t="shared" si="2673"/>
        <v>0</v>
      </c>
      <c r="U1553" s="211">
        <f t="shared" si="2673"/>
        <v>0</v>
      </c>
      <c r="V1553" s="211">
        <f t="shared" si="2646"/>
        <v>0</v>
      </c>
      <c r="W1553" s="211">
        <f t="shared" si="2647"/>
        <v>0</v>
      </c>
      <c r="X1553" s="211">
        <f t="shared" si="2648"/>
        <v>0</v>
      </c>
      <c r="Y1553" s="211">
        <f t="shared" si="2674"/>
        <v>0</v>
      </c>
      <c r="Z1553" s="211">
        <f t="shared" si="2674"/>
        <v>0</v>
      </c>
      <c r="AA1553" s="211">
        <f t="shared" si="2674"/>
        <v>0</v>
      </c>
      <c r="AB1553" s="211">
        <f t="shared" si="2660"/>
        <v>0</v>
      </c>
      <c r="AC1553" s="211">
        <f t="shared" si="2652"/>
        <v>0</v>
      </c>
      <c r="AD1553" s="211">
        <f t="shared" si="2653"/>
        <v>0</v>
      </c>
    </row>
    <row r="1554" spans="1:30" s="202" customFormat="1" ht="26.4" hidden="1">
      <c r="A1554" s="212" t="s">
        <v>96</v>
      </c>
      <c r="B1554" s="200" t="s">
        <v>303</v>
      </c>
      <c r="C1554" s="200" t="s">
        <v>18</v>
      </c>
      <c r="D1554" s="200" t="s">
        <v>13</v>
      </c>
      <c r="E1554" s="200" t="s">
        <v>80</v>
      </c>
      <c r="F1554" s="200" t="s">
        <v>68</v>
      </c>
      <c r="G1554" s="200" t="s">
        <v>140</v>
      </c>
      <c r="H1554" s="200" t="s">
        <v>274</v>
      </c>
      <c r="I1554" s="210" t="s">
        <v>93</v>
      </c>
      <c r="J1554" s="211">
        <v>317170</v>
      </c>
      <c r="K1554" s="211">
        <v>322816.8</v>
      </c>
      <c r="L1554" s="211">
        <v>328689.46999999997</v>
      </c>
      <c r="M1554" s="211">
        <v>-317170</v>
      </c>
      <c r="N1554" s="211">
        <v>-322816.8</v>
      </c>
      <c r="O1554" s="211">
        <v>-328689.46999999997</v>
      </c>
      <c r="P1554" s="211">
        <f t="shared" si="2629"/>
        <v>0</v>
      </c>
      <c r="Q1554" s="211">
        <f t="shared" si="2630"/>
        <v>0</v>
      </c>
      <c r="R1554" s="211">
        <f t="shared" si="2631"/>
        <v>0</v>
      </c>
      <c r="S1554" s="211"/>
      <c r="T1554" s="211"/>
      <c r="U1554" s="211"/>
      <c r="V1554" s="211">
        <f t="shared" si="2646"/>
        <v>0</v>
      </c>
      <c r="W1554" s="211">
        <f t="shared" si="2647"/>
        <v>0</v>
      </c>
      <c r="X1554" s="211">
        <f t="shared" si="2648"/>
        <v>0</v>
      </c>
      <c r="Y1554" s="211"/>
      <c r="Z1554" s="211"/>
      <c r="AA1554" s="211"/>
      <c r="AB1554" s="211">
        <f t="shared" si="2660"/>
        <v>0</v>
      </c>
      <c r="AC1554" s="211">
        <f t="shared" si="2652"/>
        <v>0</v>
      </c>
      <c r="AD1554" s="211">
        <f t="shared" si="2653"/>
        <v>0</v>
      </c>
    </row>
    <row r="1555" spans="1:30" s="195" customFormat="1" ht="15.6" hidden="1">
      <c r="A1555" s="194" t="s">
        <v>324</v>
      </c>
      <c r="J1555" s="196">
        <f>J1556+J1569+J1577+J1585+J1591</f>
        <v>3424200.78</v>
      </c>
      <c r="K1555" s="196">
        <f>K1556+K1569+K1577+K1585+K1591</f>
        <v>3371449.8000000003</v>
      </c>
      <c r="L1555" s="196">
        <f>L1556+L1569+L1577+L1585+L1591</f>
        <v>3404207.0300000003</v>
      </c>
      <c r="M1555" s="196">
        <f t="shared" ref="M1555:O1555" si="2675">M1556+M1569+M1577+M1585+M1591</f>
        <v>-3424200.78</v>
      </c>
      <c r="N1555" s="196">
        <f t="shared" si="2675"/>
        <v>-3371449.8000000003</v>
      </c>
      <c r="O1555" s="196">
        <f t="shared" si="2675"/>
        <v>-3404207.0300000003</v>
      </c>
      <c r="P1555" s="196">
        <f t="shared" si="2629"/>
        <v>0</v>
      </c>
      <c r="Q1555" s="196">
        <f t="shared" si="2630"/>
        <v>0</v>
      </c>
      <c r="R1555" s="196">
        <f t="shared" si="2631"/>
        <v>0</v>
      </c>
      <c r="S1555" s="196">
        <f t="shared" ref="S1555:U1555" si="2676">S1556+S1569+S1577+S1585+S1591</f>
        <v>0</v>
      </c>
      <c r="T1555" s="196">
        <f t="shared" si="2676"/>
        <v>0</v>
      </c>
      <c r="U1555" s="196">
        <f t="shared" si="2676"/>
        <v>0</v>
      </c>
      <c r="V1555" s="196">
        <f t="shared" si="2646"/>
        <v>0</v>
      </c>
      <c r="W1555" s="196">
        <f t="shared" si="2647"/>
        <v>0</v>
      </c>
      <c r="X1555" s="196">
        <f t="shared" si="2648"/>
        <v>0</v>
      </c>
      <c r="Y1555" s="196">
        <f t="shared" ref="Y1555:AA1555" si="2677">Y1556+Y1569+Y1577+Y1585+Y1591</f>
        <v>0</v>
      </c>
      <c r="Z1555" s="196">
        <f t="shared" si="2677"/>
        <v>0</v>
      </c>
      <c r="AA1555" s="196">
        <f t="shared" si="2677"/>
        <v>0</v>
      </c>
      <c r="AB1555" s="196">
        <f t="shared" si="2660"/>
        <v>0</v>
      </c>
      <c r="AC1555" s="196">
        <f t="shared" si="2652"/>
        <v>0</v>
      </c>
      <c r="AD1555" s="196">
        <f t="shared" si="2653"/>
        <v>0</v>
      </c>
    </row>
    <row r="1556" spans="1:30" s="202" customFormat="1" ht="15.6" hidden="1">
      <c r="A1556" s="198" t="s">
        <v>32</v>
      </c>
      <c r="B1556" s="199" t="s">
        <v>303</v>
      </c>
      <c r="C1556" s="199" t="s">
        <v>20</v>
      </c>
      <c r="D1556" s="200"/>
      <c r="E1556" s="200"/>
      <c r="F1556" s="200"/>
      <c r="G1556" s="200"/>
      <c r="H1556" s="200"/>
      <c r="I1556" s="200"/>
      <c r="J1556" s="201">
        <f>J1557</f>
        <v>3017430</v>
      </c>
      <c r="K1556" s="201">
        <f t="shared" ref="K1556:O1557" si="2678">K1557</f>
        <v>3045659.4000000004</v>
      </c>
      <c r="L1556" s="201">
        <f t="shared" si="2678"/>
        <v>3073965.0100000002</v>
      </c>
      <c r="M1556" s="201">
        <f t="shared" si="2678"/>
        <v>-3017430</v>
      </c>
      <c r="N1556" s="201">
        <f t="shared" si="2678"/>
        <v>-3045659.4000000004</v>
      </c>
      <c r="O1556" s="201">
        <f t="shared" si="2678"/>
        <v>-3073965.0100000002</v>
      </c>
      <c r="P1556" s="201">
        <f t="shared" si="2629"/>
        <v>0</v>
      </c>
      <c r="Q1556" s="201">
        <f t="shared" si="2630"/>
        <v>0</v>
      </c>
      <c r="R1556" s="201">
        <f t="shared" si="2631"/>
        <v>0</v>
      </c>
      <c r="S1556" s="201">
        <f t="shared" ref="S1556:U1557" si="2679">S1557</f>
        <v>0</v>
      </c>
      <c r="T1556" s="201">
        <f t="shared" si="2679"/>
        <v>0</v>
      </c>
      <c r="U1556" s="201">
        <f t="shared" si="2679"/>
        <v>0</v>
      </c>
      <c r="V1556" s="201">
        <f t="shared" si="2646"/>
        <v>0</v>
      </c>
      <c r="W1556" s="201">
        <f t="shared" si="2647"/>
        <v>0</v>
      </c>
      <c r="X1556" s="201">
        <f t="shared" si="2648"/>
        <v>0</v>
      </c>
      <c r="Y1556" s="201">
        <f t="shared" ref="Y1556:AA1557" si="2680">Y1557</f>
        <v>0</v>
      </c>
      <c r="Z1556" s="201">
        <f t="shared" si="2680"/>
        <v>0</v>
      </c>
      <c r="AA1556" s="201">
        <f t="shared" si="2680"/>
        <v>0</v>
      </c>
      <c r="AB1556" s="201">
        <f t="shared" si="2660"/>
        <v>0</v>
      </c>
      <c r="AC1556" s="201">
        <f t="shared" si="2652"/>
        <v>0</v>
      </c>
      <c r="AD1556" s="201">
        <f t="shared" si="2653"/>
        <v>0</v>
      </c>
    </row>
    <row r="1557" spans="1:30" s="202" customFormat="1" ht="39.6" hidden="1">
      <c r="A1557" s="203" t="s">
        <v>0</v>
      </c>
      <c r="B1557" s="204" t="s">
        <v>303</v>
      </c>
      <c r="C1557" s="204" t="s">
        <v>20</v>
      </c>
      <c r="D1557" s="204" t="s">
        <v>16</v>
      </c>
      <c r="E1557" s="204"/>
      <c r="F1557" s="204"/>
      <c r="G1557" s="204"/>
      <c r="H1557" s="200"/>
      <c r="I1557" s="210"/>
      <c r="J1557" s="207">
        <f>J1558</f>
        <v>3017430</v>
      </c>
      <c r="K1557" s="207">
        <f t="shared" si="2678"/>
        <v>3045659.4000000004</v>
      </c>
      <c r="L1557" s="207">
        <f t="shared" si="2678"/>
        <v>3073965.0100000002</v>
      </c>
      <c r="M1557" s="207">
        <f t="shared" si="2678"/>
        <v>-3017430</v>
      </c>
      <c r="N1557" s="207">
        <f t="shared" si="2678"/>
        <v>-3045659.4000000004</v>
      </c>
      <c r="O1557" s="207">
        <f t="shared" si="2678"/>
        <v>-3073965.0100000002</v>
      </c>
      <c r="P1557" s="207">
        <f t="shared" si="2629"/>
        <v>0</v>
      </c>
      <c r="Q1557" s="207">
        <f t="shared" si="2630"/>
        <v>0</v>
      </c>
      <c r="R1557" s="207">
        <f t="shared" si="2631"/>
        <v>0</v>
      </c>
      <c r="S1557" s="207">
        <f t="shared" si="2679"/>
        <v>0</v>
      </c>
      <c r="T1557" s="207">
        <f t="shared" si="2679"/>
        <v>0</v>
      </c>
      <c r="U1557" s="207">
        <f t="shared" si="2679"/>
        <v>0</v>
      </c>
      <c r="V1557" s="207">
        <f t="shared" si="2646"/>
        <v>0</v>
      </c>
      <c r="W1557" s="207">
        <f t="shared" si="2647"/>
        <v>0</v>
      </c>
      <c r="X1557" s="207">
        <f t="shared" si="2648"/>
        <v>0</v>
      </c>
      <c r="Y1557" s="207">
        <f t="shared" si="2680"/>
        <v>0</v>
      </c>
      <c r="Z1557" s="207">
        <f t="shared" si="2680"/>
        <v>0</v>
      </c>
      <c r="AA1557" s="207">
        <f t="shared" si="2680"/>
        <v>0</v>
      </c>
      <c r="AB1557" s="207">
        <f t="shared" si="2660"/>
        <v>0</v>
      </c>
      <c r="AC1557" s="207">
        <f t="shared" si="2652"/>
        <v>0</v>
      </c>
      <c r="AD1557" s="207">
        <f t="shared" si="2653"/>
        <v>0</v>
      </c>
    </row>
    <row r="1558" spans="1:30" s="202" customFormat="1" hidden="1">
      <c r="A1558" s="208" t="s">
        <v>81</v>
      </c>
      <c r="B1558" s="200" t="s">
        <v>303</v>
      </c>
      <c r="C1558" s="200" t="s">
        <v>20</v>
      </c>
      <c r="D1558" s="200" t="s">
        <v>16</v>
      </c>
      <c r="E1558" s="200" t="s">
        <v>80</v>
      </c>
      <c r="F1558" s="200" t="s">
        <v>68</v>
      </c>
      <c r="G1558" s="200" t="s">
        <v>140</v>
      </c>
      <c r="H1558" s="200" t="s">
        <v>141</v>
      </c>
      <c r="I1558" s="210"/>
      <c r="J1558" s="211">
        <f>J1559+J1566</f>
        <v>3017430</v>
      </c>
      <c r="K1558" s="211">
        <f t="shared" ref="K1558:L1558" si="2681">K1559+K1566</f>
        <v>3045659.4000000004</v>
      </c>
      <c r="L1558" s="211">
        <f t="shared" si="2681"/>
        <v>3073965.0100000002</v>
      </c>
      <c r="M1558" s="211">
        <f t="shared" ref="M1558:O1558" si="2682">M1559+M1566</f>
        <v>-3017430</v>
      </c>
      <c r="N1558" s="211">
        <f t="shared" si="2682"/>
        <v>-3045659.4000000004</v>
      </c>
      <c r="O1558" s="211">
        <f t="shared" si="2682"/>
        <v>-3073965.0100000002</v>
      </c>
      <c r="P1558" s="211">
        <f t="shared" si="2629"/>
        <v>0</v>
      </c>
      <c r="Q1558" s="211">
        <f t="shared" si="2630"/>
        <v>0</v>
      </c>
      <c r="R1558" s="211">
        <f t="shared" si="2631"/>
        <v>0</v>
      </c>
      <c r="S1558" s="211">
        <f t="shared" ref="S1558:U1558" si="2683">S1559+S1566</f>
        <v>0</v>
      </c>
      <c r="T1558" s="211">
        <f t="shared" si="2683"/>
        <v>0</v>
      </c>
      <c r="U1558" s="211">
        <f t="shared" si="2683"/>
        <v>0</v>
      </c>
      <c r="V1558" s="211">
        <f t="shared" si="2646"/>
        <v>0</v>
      </c>
      <c r="W1558" s="211">
        <f t="shared" si="2647"/>
        <v>0</v>
      </c>
      <c r="X1558" s="211">
        <f t="shared" si="2648"/>
        <v>0</v>
      </c>
      <c r="Y1558" s="211">
        <f t="shared" ref="Y1558:AA1558" si="2684">Y1559+Y1566</f>
        <v>0</v>
      </c>
      <c r="Z1558" s="211">
        <f t="shared" si="2684"/>
        <v>0</v>
      </c>
      <c r="AA1558" s="211">
        <f t="shared" si="2684"/>
        <v>0</v>
      </c>
      <c r="AB1558" s="211">
        <f t="shared" si="2660"/>
        <v>0</v>
      </c>
      <c r="AC1558" s="211">
        <f t="shared" si="2652"/>
        <v>0</v>
      </c>
      <c r="AD1558" s="211">
        <f t="shared" si="2653"/>
        <v>0</v>
      </c>
    </row>
    <row r="1559" spans="1:30" s="202" customFormat="1" ht="26.4" hidden="1">
      <c r="A1559" s="208" t="s">
        <v>85</v>
      </c>
      <c r="B1559" s="200" t="s">
        <v>303</v>
      </c>
      <c r="C1559" s="200" t="s">
        <v>20</v>
      </c>
      <c r="D1559" s="200" t="s">
        <v>16</v>
      </c>
      <c r="E1559" s="200" t="s">
        <v>80</v>
      </c>
      <c r="F1559" s="200" t="s">
        <v>68</v>
      </c>
      <c r="G1559" s="200" t="s">
        <v>140</v>
      </c>
      <c r="H1559" s="200" t="s">
        <v>149</v>
      </c>
      <c r="I1559" s="210"/>
      <c r="J1559" s="211">
        <f>J1560+J1562+J1564</f>
        <v>3017430</v>
      </c>
      <c r="K1559" s="211">
        <f t="shared" ref="K1559:L1559" si="2685">K1560+K1562+K1564</f>
        <v>3045659.4000000004</v>
      </c>
      <c r="L1559" s="211">
        <f t="shared" si="2685"/>
        <v>3073965.0100000002</v>
      </c>
      <c r="M1559" s="211">
        <f t="shared" ref="M1559:O1559" si="2686">M1560+M1562+M1564</f>
        <v>-3017430</v>
      </c>
      <c r="N1559" s="211">
        <f t="shared" si="2686"/>
        <v>-3045659.4000000004</v>
      </c>
      <c r="O1559" s="211">
        <f t="shared" si="2686"/>
        <v>-3073965.0100000002</v>
      </c>
      <c r="P1559" s="211">
        <f t="shared" si="2629"/>
        <v>0</v>
      </c>
      <c r="Q1559" s="211">
        <f t="shared" si="2630"/>
        <v>0</v>
      </c>
      <c r="R1559" s="211">
        <f t="shared" si="2631"/>
        <v>0</v>
      </c>
      <c r="S1559" s="211">
        <f t="shared" ref="S1559:U1559" si="2687">S1560+S1562+S1564</f>
        <v>0</v>
      </c>
      <c r="T1559" s="211">
        <f t="shared" si="2687"/>
        <v>0</v>
      </c>
      <c r="U1559" s="211">
        <f t="shared" si="2687"/>
        <v>0</v>
      </c>
      <c r="V1559" s="211">
        <f t="shared" si="2646"/>
        <v>0</v>
      </c>
      <c r="W1559" s="211">
        <f t="shared" si="2647"/>
        <v>0</v>
      </c>
      <c r="X1559" s="211">
        <f t="shared" si="2648"/>
        <v>0</v>
      </c>
      <c r="Y1559" s="211">
        <f t="shared" ref="Y1559:AA1559" si="2688">Y1560+Y1562+Y1564</f>
        <v>0</v>
      </c>
      <c r="Z1559" s="211">
        <f t="shared" si="2688"/>
        <v>0</v>
      </c>
      <c r="AA1559" s="211">
        <f t="shared" si="2688"/>
        <v>0</v>
      </c>
      <c r="AB1559" s="211">
        <f t="shared" si="2660"/>
        <v>0</v>
      </c>
      <c r="AC1559" s="211">
        <f t="shared" si="2652"/>
        <v>0</v>
      </c>
      <c r="AD1559" s="211">
        <f t="shared" si="2653"/>
        <v>0</v>
      </c>
    </row>
    <row r="1560" spans="1:30" s="202" customFormat="1" ht="39.6" hidden="1">
      <c r="A1560" s="212" t="s">
        <v>94</v>
      </c>
      <c r="B1560" s="200" t="s">
        <v>303</v>
      </c>
      <c r="C1560" s="200" t="s">
        <v>20</v>
      </c>
      <c r="D1560" s="200" t="s">
        <v>16</v>
      </c>
      <c r="E1560" s="200" t="s">
        <v>80</v>
      </c>
      <c r="F1560" s="200" t="s">
        <v>68</v>
      </c>
      <c r="G1560" s="200" t="s">
        <v>140</v>
      </c>
      <c r="H1560" s="200" t="s">
        <v>149</v>
      </c>
      <c r="I1560" s="210" t="s">
        <v>90</v>
      </c>
      <c r="J1560" s="211">
        <f>J1561</f>
        <v>2815000</v>
      </c>
      <c r="K1560" s="211">
        <f t="shared" ref="K1560:O1560" si="2689">K1561</f>
        <v>2842692.2</v>
      </c>
      <c r="L1560" s="211">
        <f t="shared" si="2689"/>
        <v>2870439.12</v>
      </c>
      <c r="M1560" s="211">
        <f t="shared" si="2689"/>
        <v>-2815000</v>
      </c>
      <c r="N1560" s="211">
        <f t="shared" si="2689"/>
        <v>-2842692.2</v>
      </c>
      <c r="O1560" s="211">
        <f t="shared" si="2689"/>
        <v>-2870439.12</v>
      </c>
      <c r="P1560" s="211">
        <f t="shared" si="2629"/>
        <v>0</v>
      </c>
      <c r="Q1560" s="211">
        <f t="shared" si="2630"/>
        <v>0</v>
      </c>
      <c r="R1560" s="211">
        <f t="shared" si="2631"/>
        <v>0</v>
      </c>
      <c r="S1560" s="211">
        <f t="shared" ref="S1560:U1560" si="2690">S1561</f>
        <v>0</v>
      </c>
      <c r="T1560" s="211">
        <f t="shared" si="2690"/>
        <v>0</v>
      </c>
      <c r="U1560" s="211">
        <f t="shared" si="2690"/>
        <v>0</v>
      </c>
      <c r="V1560" s="211">
        <f t="shared" si="2646"/>
        <v>0</v>
      </c>
      <c r="W1560" s="211">
        <f t="shared" si="2647"/>
        <v>0</v>
      </c>
      <c r="X1560" s="211">
        <f t="shared" si="2648"/>
        <v>0</v>
      </c>
      <c r="Y1560" s="211">
        <f t="shared" ref="Y1560:AA1560" si="2691">Y1561</f>
        <v>0</v>
      </c>
      <c r="Z1560" s="211">
        <f t="shared" si="2691"/>
        <v>0</v>
      </c>
      <c r="AA1560" s="211">
        <f t="shared" si="2691"/>
        <v>0</v>
      </c>
      <c r="AB1560" s="211">
        <f t="shared" si="2660"/>
        <v>0</v>
      </c>
      <c r="AC1560" s="211">
        <f t="shared" si="2652"/>
        <v>0</v>
      </c>
      <c r="AD1560" s="211">
        <f t="shared" si="2653"/>
        <v>0</v>
      </c>
    </row>
    <row r="1561" spans="1:30" s="202" customFormat="1" hidden="1">
      <c r="A1561" s="212" t="s">
        <v>101</v>
      </c>
      <c r="B1561" s="200" t="s">
        <v>303</v>
      </c>
      <c r="C1561" s="200" t="s">
        <v>20</v>
      </c>
      <c r="D1561" s="200" t="s">
        <v>16</v>
      </c>
      <c r="E1561" s="200" t="s">
        <v>80</v>
      </c>
      <c r="F1561" s="200" t="s">
        <v>68</v>
      </c>
      <c r="G1561" s="200" t="s">
        <v>140</v>
      </c>
      <c r="H1561" s="200" t="s">
        <v>149</v>
      </c>
      <c r="I1561" s="210" t="s">
        <v>100</v>
      </c>
      <c r="J1561" s="211">
        <v>2815000</v>
      </c>
      <c r="K1561" s="211">
        <v>2842692.2</v>
      </c>
      <c r="L1561" s="211">
        <v>2870439.12</v>
      </c>
      <c r="M1561" s="211">
        <v>-2815000</v>
      </c>
      <c r="N1561" s="211">
        <v>-2842692.2</v>
      </c>
      <c r="O1561" s="211">
        <v>-2870439.12</v>
      </c>
      <c r="P1561" s="211">
        <f t="shared" si="2629"/>
        <v>0</v>
      </c>
      <c r="Q1561" s="211">
        <f t="shared" si="2630"/>
        <v>0</v>
      </c>
      <c r="R1561" s="211">
        <f t="shared" si="2631"/>
        <v>0</v>
      </c>
      <c r="S1561" s="211"/>
      <c r="T1561" s="211"/>
      <c r="U1561" s="211"/>
      <c r="V1561" s="211">
        <f t="shared" si="2646"/>
        <v>0</v>
      </c>
      <c r="W1561" s="211">
        <f t="shared" si="2647"/>
        <v>0</v>
      </c>
      <c r="X1561" s="211">
        <f t="shared" si="2648"/>
        <v>0</v>
      </c>
      <c r="Y1561" s="211"/>
      <c r="Z1561" s="211"/>
      <c r="AA1561" s="211"/>
      <c r="AB1561" s="211">
        <f t="shared" si="2660"/>
        <v>0</v>
      </c>
      <c r="AC1561" s="211">
        <f t="shared" si="2652"/>
        <v>0</v>
      </c>
      <c r="AD1561" s="211">
        <f t="shared" si="2653"/>
        <v>0</v>
      </c>
    </row>
    <row r="1562" spans="1:30" s="202" customFormat="1" ht="26.4" hidden="1">
      <c r="A1562" s="213" t="s">
        <v>222</v>
      </c>
      <c r="B1562" s="200" t="s">
        <v>303</v>
      </c>
      <c r="C1562" s="200" t="s">
        <v>20</v>
      </c>
      <c r="D1562" s="200" t="s">
        <v>16</v>
      </c>
      <c r="E1562" s="200" t="s">
        <v>80</v>
      </c>
      <c r="F1562" s="200" t="s">
        <v>68</v>
      </c>
      <c r="G1562" s="200" t="s">
        <v>140</v>
      </c>
      <c r="H1562" s="200" t="s">
        <v>149</v>
      </c>
      <c r="I1562" s="210" t="s">
        <v>92</v>
      </c>
      <c r="J1562" s="211">
        <f>J1563</f>
        <v>202430</v>
      </c>
      <c r="K1562" s="211">
        <f t="shared" ref="K1562:O1562" si="2692">K1563</f>
        <v>202967.2</v>
      </c>
      <c r="L1562" s="211">
        <f t="shared" si="2692"/>
        <v>203525.89</v>
      </c>
      <c r="M1562" s="211">
        <f t="shared" si="2692"/>
        <v>-202430</v>
      </c>
      <c r="N1562" s="211">
        <f t="shared" si="2692"/>
        <v>-202967.2</v>
      </c>
      <c r="O1562" s="211">
        <f t="shared" si="2692"/>
        <v>-203525.89</v>
      </c>
      <c r="P1562" s="211">
        <f t="shared" si="2629"/>
        <v>0</v>
      </c>
      <c r="Q1562" s="211">
        <f t="shared" si="2630"/>
        <v>0</v>
      </c>
      <c r="R1562" s="211">
        <f t="shared" si="2631"/>
        <v>0</v>
      </c>
      <c r="S1562" s="211">
        <f t="shared" ref="S1562:U1562" si="2693">S1563</f>
        <v>0</v>
      </c>
      <c r="T1562" s="211">
        <f t="shared" si="2693"/>
        <v>0</v>
      </c>
      <c r="U1562" s="211">
        <f t="shared" si="2693"/>
        <v>0</v>
      </c>
      <c r="V1562" s="211">
        <f t="shared" si="2646"/>
        <v>0</v>
      </c>
      <c r="W1562" s="211">
        <f t="shared" si="2647"/>
        <v>0</v>
      </c>
      <c r="X1562" s="211">
        <f t="shared" si="2648"/>
        <v>0</v>
      </c>
      <c r="Y1562" s="211">
        <f t="shared" ref="Y1562:AA1562" si="2694">Y1563</f>
        <v>0</v>
      </c>
      <c r="Z1562" s="211">
        <f t="shared" si="2694"/>
        <v>0</v>
      </c>
      <c r="AA1562" s="211">
        <f t="shared" si="2694"/>
        <v>0</v>
      </c>
      <c r="AB1562" s="211">
        <f t="shared" si="2660"/>
        <v>0</v>
      </c>
      <c r="AC1562" s="211">
        <f t="shared" si="2652"/>
        <v>0</v>
      </c>
      <c r="AD1562" s="211">
        <f t="shared" si="2653"/>
        <v>0</v>
      </c>
    </row>
    <row r="1563" spans="1:30" s="202" customFormat="1" ht="26.4" hidden="1">
      <c r="A1563" s="212" t="s">
        <v>96</v>
      </c>
      <c r="B1563" s="200" t="s">
        <v>303</v>
      </c>
      <c r="C1563" s="200" t="s">
        <v>20</v>
      </c>
      <c r="D1563" s="200" t="s">
        <v>16</v>
      </c>
      <c r="E1563" s="200" t="s">
        <v>80</v>
      </c>
      <c r="F1563" s="200" t="s">
        <v>68</v>
      </c>
      <c r="G1563" s="200" t="s">
        <v>140</v>
      </c>
      <c r="H1563" s="200" t="s">
        <v>149</v>
      </c>
      <c r="I1563" s="210" t="s">
        <v>93</v>
      </c>
      <c r="J1563" s="211">
        <v>202430</v>
      </c>
      <c r="K1563" s="211">
        <v>202967.2</v>
      </c>
      <c r="L1563" s="211">
        <v>203525.89</v>
      </c>
      <c r="M1563" s="211">
        <v>-202430</v>
      </c>
      <c r="N1563" s="211">
        <v>-202967.2</v>
      </c>
      <c r="O1563" s="211">
        <v>-203525.89</v>
      </c>
      <c r="P1563" s="211">
        <f t="shared" si="2629"/>
        <v>0</v>
      </c>
      <c r="Q1563" s="211">
        <f t="shared" si="2630"/>
        <v>0</v>
      </c>
      <c r="R1563" s="211">
        <f t="shared" si="2631"/>
        <v>0</v>
      </c>
      <c r="S1563" s="211"/>
      <c r="T1563" s="211"/>
      <c r="U1563" s="211"/>
      <c r="V1563" s="211">
        <f t="shared" si="2646"/>
        <v>0</v>
      </c>
      <c r="W1563" s="211">
        <f t="shared" si="2647"/>
        <v>0</v>
      </c>
      <c r="X1563" s="211">
        <f t="shared" si="2648"/>
        <v>0</v>
      </c>
      <c r="Y1563" s="211"/>
      <c r="Z1563" s="211"/>
      <c r="AA1563" s="211"/>
      <c r="AB1563" s="211">
        <f t="shared" si="2660"/>
        <v>0</v>
      </c>
      <c r="AC1563" s="211">
        <f t="shared" si="2652"/>
        <v>0</v>
      </c>
      <c r="AD1563" s="211">
        <f t="shared" si="2653"/>
        <v>0</v>
      </c>
    </row>
    <row r="1564" spans="1:30" s="202" customFormat="1" hidden="1">
      <c r="A1564" s="212" t="s">
        <v>78</v>
      </c>
      <c r="B1564" s="200" t="s">
        <v>303</v>
      </c>
      <c r="C1564" s="200" t="s">
        <v>20</v>
      </c>
      <c r="D1564" s="200" t="s">
        <v>16</v>
      </c>
      <c r="E1564" s="200" t="s">
        <v>80</v>
      </c>
      <c r="F1564" s="200" t="s">
        <v>68</v>
      </c>
      <c r="G1564" s="200" t="s">
        <v>140</v>
      </c>
      <c r="H1564" s="200" t="s">
        <v>149</v>
      </c>
      <c r="I1564" s="210" t="s">
        <v>75</v>
      </c>
      <c r="J1564" s="211">
        <f>J1565</f>
        <v>0</v>
      </c>
      <c r="K1564" s="211">
        <f t="shared" ref="K1564:O1564" si="2695">K1565</f>
        <v>0</v>
      </c>
      <c r="L1564" s="211">
        <f t="shared" si="2695"/>
        <v>0</v>
      </c>
      <c r="M1564" s="211">
        <f t="shared" si="2695"/>
        <v>0</v>
      </c>
      <c r="N1564" s="211">
        <f t="shared" si="2695"/>
        <v>0</v>
      </c>
      <c r="O1564" s="211">
        <f t="shared" si="2695"/>
        <v>0</v>
      </c>
      <c r="P1564" s="211">
        <f t="shared" si="2629"/>
        <v>0</v>
      </c>
      <c r="Q1564" s="211">
        <f t="shared" si="2630"/>
        <v>0</v>
      </c>
      <c r="R1564" s="211">
        <f t="shared" si="2631"/>
        <v>0</v>
      </c>
      <c r="S1564" s="211">
        <f t="shared" ref="S1564:U1564" si="2696">S1565</f>
        <v>0</v>
      </c>
      <c r="T1564" s="211">
        <f t="shared" si="2696"/>
        <v>0</v>
      </c>
      <c r="U1564" s="211">
        <f t="shared" si="2696"/>
        <v>0</v>
      </c>
      <c r="V1564" s="211">
        <f t="shared" ref="V1564:V1595" si="2697">P1564+S1564</f>
        <v>0</v>
      </c>
      <c r="W1564" s="211">
        <f t="shared" ref="W1564:W1595" si="2698">Q1564+T1564</f>
        <v>0</v>
      </c>
      <c r="X1564" s="211">
        <f t="shared" ref="X1564:X1595" si="2699">R1564+U1564</f>
        <v>0</v>
      </c>
      <c r="Y1564" s="211">
        <f t="shared" ref="Y1564:AA1564" si="2700">Y1565</f>
        <v>0</v>
      </c>
      <c r="Z1564" s="211">
        <f t="shared" si="2700"/>
        <v>0</v>
      </c>
      <c r="AA1564" s="211">
        <f t="shared" si="2700"/>
        <v>0</v>
      </c>
      <c r="AB1564" s="211">
        <f t="shared" si="2660"/>
        <v>0</v>
      </c>
      <c r="AC1564" s="211">
        <f t="shared" si="2652"/>
        <v>0</v>
      </c>
      <c r="AD1564" s="211">
        <f t="shared" si="2653"/>
        <v>0</v>
      </c>
    </row>
    <row r="1565" spans="1:30" s="202" customFormat="1" hidden="1">
      <c r="A1565" s="214" t="s">
        <v>118</v>
      </c>
      <c r="B1565" s="200" t="s">
        <v>303</v>
      </c>
      <c r="C1565" s="200" t="s">
        <v>20</v>
      </c>
      <c r="D1565" s="200" t="s">
        <v>16</v>
      </c>
      <c r="E1565" s="200" t="s">
        <v>80</v>
      </c>
      <c r="F1565" s="200" t="s">
        <v>68</v>
      </c>
      <c r="G1565" s="200" t="s">
        <v>140</v>
      </c>
      <c r="H1565" s="200" t="s">
        <v>149</v>
      </c>
      <c r="I1565" s="210" t="s">
        <v>117</v>
      </c>
      <c r="J1565" s="211"/>
      <c r="K1565" s="211"/>
      <c r="L1565" s="211"/>
      <c r="M1565" s="211"/>
      <c r="N1565" s="211"/>
      <c r="O1565" s="211"/>
      <c r="P1565" s="211">
        <f t="shared" si="2629"/>
        <v>0</v>
      </c>
      <c r="Q1565" s="211">
        <f t="shared" si="2630"/>
        <v>0</v>
      </c>
      <c r="R1565" s="211">
        <f t="shared" si="2631"/>
        <v>0</v>
      </c>
      <c r="S1565" s="211"/>
      <c r="T1565" s="211"/>
      <c r="U1565" s="211"/>
      <c r="V1565" s="211">
        <f t="shared" si="2697"/>
        <v>0</v>
      </c>
      <c r="W1565" s="211">
        <f t="shared" si="2698"/>
        <v>0</v>
      </c>
      <c r="X1565" s="211">
        <f t="shared" si="2699"/>
        <v>0</v>
      </c>
      <c r="Y1565" s="211"/>
      <c r="Z1565" s="211"/>
      <c r="AA1565" s="211"/>
      <c r="AB1565" s="211">
        <f t="shared" si="2660"/>
        <v>0</v>
      </c>
      <c r="AC1565" s="211">
        <f t="shared" si="2652"/>
        <v>0</v>
      </c>
      <c r="AD1565" s="211">
        <f t="shared" si="2653"/>
        <v>0</v>
      </c>
    </row>
    <row r="1566" spans="1:30" s="202" customFormat="1" hidden="1">
      <c r="A1566" s="212" t="s">
        <v>88</v>
      </c>
      <c r="B1566" s="200" t="s">
        <v>303</v>
      </c>
      <c r="C1566" s="200" t="s">
        <v>20</v>
      </c>
      <c r="D1566" s="200" t="s">
        <v>16</v>
      </c>
      <c r="E1566" s="200" t="s">
        <v>80</v>
      </c>
      <c r="F1566" s="200" t="s">
        <v>68</v>
      </c>
      <c r="G1566" s="200" t="s">
        <v>140</v>
      </c>
      <c r="H1566" s="200" t="s">
        <v>161</v>
      </c>
      <c r="I1566" s="210"/>
      <c r="J1566" s="211">
        <f>J1567</f>
        <v>0</v>
      </c>
      <c r="K1566" s="211">
        <f t="shared" ref="K1566:O1567" si="2701">K1567</f>
        <v>0</v>
      </c>
      <c r="L1566" s="211">
        <f t="shared" si="2701"/>
        <v>0</v>
      </c>
      <c r="M1566" s="211">
        <f t="shared" si="2701"/>
        <v>0</v>
      </c>
      <c r="N1566" s="211">
        <f t="shared" si="2701"/>
        <v>0</v>
      </c>
      <c r="O1566" s="211">
        <f t="shared" si="2701"/>
        <v>0</v>
      </c>
      <c r="P1566" s="211">
        <f t="shared" si="2629"/>
        <v>0</v>
      </c>
      <c r="Q1566" s="211">
        <f t="shared" si="2630"/>
        <v>0</v>
      </c>
      <c r="R1566" s="211">
        <f t="shared" si="2631"/>
        <v>0</v>
      </c>
      <c r="S1566" s="211">
        <f t="shared" ref="S1566:U1567" si="2702">S1567</f>
        <v>0</v>
      </c>
      <c r="T1566" s="211">
        <f t="shared" si="2702"/>
        <v>0</v>
      </c>
      <c r="U1566" s="211">
        <f t="shared" si="2702"/>
        <v>0</v>
      </c>
      <c r="V1566" s="211">
        <f t="shared" si="2697"/>
        <v>0</v>
      </c>
      <c r="W1566" s="211">
        <f t="shared" si="2698"/>
        <v>0</v>
      </c>
      <c r="X1566" s="211">
        <f t="shared" si="2699"/>
        <v>0</v>
      </c>
      <c r="Y1566" s="211">
        <f t="shared" ref="Y1566:AA1567" si="2703">Y1567</f>
        <v>0</v>
      </c>
      <c r="Z1566" s="211">
        <f t="shared" si="2703"/>
        <v>0</v>
      </c>
      <c r="AA1566" s="211">
        <f t="shared" si="2703"/>
        <v>0</v>
      </c>
      <c r="AB1566" s="211">
        <f t="shared" si="2660"/>
        <v>0</v>
      </c>
      <c r="AC1566" s="211">
        <f t="shared" si="2652"/>
        <v>0</v>
      </c>
      <c r="AD1566" s="211">
        <f t="shared" si="2653"/>
        <v>0</v>
      </c>
    </row>
    <row r="1567" spans="1:30" s="202" customFormat="1" ht="26.4" hidden="1">
      <c r="A1567" s="213" t="s">
        <v>222</v>
      </c>
      <c r="B1567" s="200" t="s">
        <v>303</v>
      </c>
      <c r="C1567" s="200" t="s">
        <v>20</v>
      </c>
      <c r="D1567" s="200" t="s">
        <v>16</v>
      </c>
      <c r="E1567" s="200" t="s">
        <v>80</v>
      </c>
      <c r="F1567" s="200" t="s">
        <v>68</v>
      </c>
      <c r="G1567" s="200" t="s">
        <v>140</v>
      </c>
      <c r="H1567" s="200" t="s">
        <v>161</v>
      </c>
      <c r="I1567" s="210" t="s">
        <v>92</v>
      </c>
      <c r="J1567" s="211">
        <f>J1568</f>
        <v>0</v>
      </c>
      <c r="K1567" s="211">
        <f t="shared" si="2701"/>
        <v>0</v>
      </c>
      <c r="L1567" s="211">
        <f t="shared" si="2701"/>
        <v>0</v>
      </c>
      <c r="M1567" s="211">
        <f t="shared" si="2701"/>
        <v>0</v>
      </c>
      <c r="N1567" s="211">
        <f t="shared" si="2701"/>
        <v>0</v>
      </c>
      <c r="O1567" s="211">
        <f t="shared" si="2701"/>
        <v>0</v>
      </c>
      <c r="P1567" s="211">
        <f t="shared" si="2629"/>
        <v>0</v>
      </c>
      <c r="Q1567" s="211">
        <f t="shared" si="2630"/>
        <v>0</v>
      </c>
      <c r="R1567" s="211">
        <f t="shared" si="2631"/>
        <v>0</v>
      </c>
      <c r="S1567" s="211">
        <f t="shared" si="2702"/>
        <v>0</v>
      </c>
      <c r="T1567" s="211">
        <f t="shared" si="2702"/>
        <v>0</v>
      </c>
      <c r="U1567" s="211">
        <f t="shared" si="2702"/>
        <v>0</v>
      </c>
      <c r="V1567" s="211">
        <f t="shared" si="2697"/>
        <v>0</v>
      </c>
      <c r="W1567" s="211">
        <f t="shared" si="2698"/>
        <v>0</v>
      </c>
      <c r="X1567" s="211">
        <f t="shared" si="2699"/>
        <v>0</v>
      </c>
      <c r="Y1567" s="211">
        <f t="shared" si="2703"/>
        <v>0</v>
      </c>
      <c r="Z1567" s="211">
        <f t="shared" si="2703"/>
        <v>0</v>
      </c>
      <c r="AA1567" s="211">
        <f t="shared" si="2703"/>
        <v>0</v>
      </c>
      <c r="AB1567" s="211">
        <f t="shared" si="2660"/>
        <v>0</v>
      </c>
      <c r="AC1567" s="211">
        <f t="shared" si="2652"/>
        <v>0</v>
      </c>
      <c r="AD1567" s="211">
        <f t="shared" si="2653"/>
        <v>0</v>
      </c>
    </row>
    <row r="1568" spans="1:30" s="202" customFormat="1" ht="26.4" hidden="1">
      <c r="A1568" s="212" t="s">
        <v>96</v>
      </c>
      <c r="B1568" s="200" t="s">
        <v>303</v>
      </c>
      <c r="C1568" s="200" t="s">
        <v>20</v>
      </c>
      <c r="D1568" s="200" t="s">
        <v>16</v>
      </c>
      <c r="E1568" s="200" t="s">
        <v>80</v>
      </c>
      <c r="F1568" s="200" t="s">
        <v>68</v>
      </c>
      <c r="G1568" s="200" t="s">
        <v>140</v>
      </c>
      <c r="H1568" s="200" t="s">
        <v>161</v>
      </c>
      <c r="I1568" s="210" t="s">
        <v>93</v>
      </c>
      <c r="J1568" s="211"/>
      <c r="K1568" s="211"/>
      <c r="L1568" s="211"/>
      <c r="M1568" s="211"/>
      <c r="N1568" s="211"/>
      <c r="O1568" s="211"/>
      <c r="P1568" s="211">
        <f t="shared" si="2629"/>
        <v>0</v>
      </c>
      <c r="Q1568" s="211">
        <f t="shared" si="2630"/>
        <v>0</v>
      </c>
      <c r="R1568" s="211">
        <f t="shared" si="2631"/>
        <v>0</v>
      </c>
      <c r="S1568" s="211"/>
      <c r="T1568" s="211"/>
      <c r="U1568" s="211"/>
      <c r="V1568" s="211">
        <f t="shared" si="2697"/>
        <v>0</v>
      </c>
      <c r="W1568" s="211">
        <f t="shared" si="2698"/>
        <v>0</v>
      </c>
      <c r="X1568" s="211">
        <f t="shared" si="2699"/>
        <v>0</v>
      </c>
      <c r="Y1568" s="211"/>
      <c r="Z1568" s="211"/>
      <c r="AA1568" s="211"/>
      <c r="AB1568" s="211">
        <f t="shared" si="2660"/>
        <v>0</v>
      </c>
      <c r="AC1568" s="211">
        <f t="shared" si="2652"/>
        <v>0</v>
      </c>
      <c r="AD1568" s="211">
        <f t="shared" si="2653"/>
        <v>0</v>
      </c>
    </row>
    <row r="1569" spans="1:30" s="202" customFormat="1" ht="15.6" hidden="1">
      <c r="A1569" s="221" t="s">
        <v>53</v>
      </c>
      <c r="B1569" s="199" t="s">
        <v>303</v>
      </c>
      <c r="C1569" s="199" t="s">
        <v>17</v>
      </c>
      <c r="D1569" s="200"/>
      <c r="E1569" s="200"/>
      <c r="F1569" s="200"/>
      <c r="G1569" s="200"/>
      <c r="H1569" s="200"/>
      <c r="I1569" s="210"/>
      <c r="J1569" s="201">
        <f>J1570</f>
        <v>85260.78</v>
      </c>
      <c r="K1569" s="201">
        <f t="shared" ref="K1569:O1571" si="2704">K1570</f>
        <v>0</v>
      </c>
      <c r="L1569" s="201">
        <f t="shared" si="2704"/>
        <v>0</v>
      </c>
      <c r="M1569" s="201">
        <f t="shared" si="2704"/>
        <v>-85260.78</v>
      </c>
      <c r="N1569" s="201">
        <f t="shared" si="2704"/>
        <v>0</v>
      </c>
      <c r="O1569" s="201">
        <f t="shared" si="2704"/>
        <v>0</v>
      </c>
      <c r="P1569" s="201">
        <f t="shared" si="2629"/>
        <v>0</v>
      </c>
      <c r="Q1569" s="201">
        <f t="shared" si="2630"/>
        <v>0</v>
      </c>
      <c r="R1569" s="201">
        <f t="shared" si="2631"/>
        <v>0</v>
      </c>
      <c r="S1569" s="201">
        <f t="shared" ref="S1569:U1571" si="2705">S1570</f>
        <v>0</v>
      </c>
      <c r="T1569" s="201">
        <f t="shared" si="2705"/>
        <v>0</v>
      </c>
      <c r="U1569" s="201">
        <f t="shared" si="2705"/>
        <v>0</v>
      </c>
      <c r="V1569" s="201">
        <f t="shared" si="2697"/>
        <v>0</v>
      </c>
      <c r="W1569" s="201">
        <f t="shared" si="2698"/>
        <v>0</v>
      </c>
      <c r="X1569" s="201">
        <f t="shared" si="2699"/>
        <v>0</v>
      </c>
      <c r="Y1569" s="201">
        <f t="shared" ref="Y1569:AA1571" si="2706">Y1570</f>
        <v>0</v>
      </c>
      <c r="Z1569" s="201">
        <f t="shared" si="2706"/>
        <v>0</v>
      </c>
      <c r="AA1569" s="201">
        <f t="shared" si="2706"/>
        <v>0</v>
      </c>
      <c r="AB1569" s="201">
        <f t="shared" si="2660"/>
        <v>0</v>
      </c>
      <c r="AC1569" s="201">
        <f t="shared" si="2652"/>
        <v>0</v>
      </c>
      <c r="AD1569" s="201">
        <f t="shared" si="2653"/>
        <v>0</v>
      </c>
    </row>
    <row r="1570" spans="1:30" s="202" customFormat="1" hidden="1">
      <c r="A1570" s="222" t="s">
        <v>54</v>
      </c>
      <c r="B1570" s="205" t="s">
        <v>303</v>
      </c>
      <c r="C1570" s="205" t="s">
        <v>17</v>
      </c>
      <c r="D1570" s="205" t="s">
        <v>13</v>
      </c>
      <c r="E1570" s="205"/>
      <c r="F1570" s="205"/>
      <c r="G1570" s="205"/>
      <c r="H1570" s="205"/>
      <c r="I1570" s="206"/>
      <c r="J1570" s="207">
        <f>J1571</f>
        <v>85260.78</v>
      </c>
      <c r="K1570" s="207">
        <f t="shared" si="2704"/>
        <v>0</v>
      </c>
      <c r="L1570" s="207">
        <f t="shared" si="2704"/>
        <v>0</v>
      </c>
      <c r="M1570" s="207">
        <f t="shared" si="2704"/>
        <v>-85260.78</v>
      </c>
      <c r="N1570" s="207">
        <f t="shared" si="2704"/>
        <v>0</v>
      </c>
      <c r="O1570" s="207">
        <f t="shared" si="2704"/>
        <v>0</v>
      </c>
      <c r="P1570" s="207">
        <f t="shared" si="2629"/>
        <v>0</v>
      </c>
      <c r="Q1570" s="207">
        <f t="shared" si="2630"/>
        <v>0</v>
      </c>
      <c r="R1570" s="207">
        <f t="shared" si="2631"/>
        <v>0</v>
      </c>
      <c r="S1570" s="207">
        <f t="shared" si="2705"/>
        <v>0</v>
      </c>
      <c r="T1570" s="207">
        <f t="shared" si="2705"/>
        <v>0</v>
      </c>
      <c r="U1570" s="207">
        <f t="shared" si="2705"/>
        <v>0</v>
      </c>
      <c r="V1570" s="207">
        <f t="shared" si="2697"/>
        <v>0</v>
      </c>
      <c r="W1570" s="207">
        <f t="shared" si="2698"/>
        <v>0</v>
      </c>
      <c r="X1570" s="207">
        <f t="shared" si="2699"/>
        <v>0</v>
      </c>
      <c r="Y1570" s="207">
        <f t="shared" si="2706"/>
        <v>0</v>
      </c>
      <c r="Z1570" s="207">
        <f t="shared" si="2706"/>
        <v>0</v>
      </c>
      <c r="AA1570" s="207">
        <f t="shared" si="2706"/>
        <v>0</v>
      </c>
      <c r="AB1570" s="207">
        <f t="shared" si="2660"/>
        <v>0</v>
      </c>
      <c r="AC1570" s="207">
        <f t="shared" si="2652"/>
        <v>0</v>
      </c>
      <c r="AD1570" s="207">
        <f t="shared" si="2653"/>
        <v>0</v>
      </c>
    </row>
    <row r="1571" spans="1:30" s="202" customFormat="1" hidden="1">
      <c r="A1571" s="208" t="s">
        <v>81</v>
      </c>
      <c r="B1571" s="219" t="s">
        <v>303</v>
      </c>
      <c r="C1571" s="200" t="s">
        <v>17</v>
      </c>
      <c r="D1571" s="200" t="s">
        <v>13</v>
      </c>
      <c r="E1571" s="200" t="s">
        <v>80</v>
      </c>
      <c r="F1571" s="200" t="s">
        <v>68</v>
      </c>
      <c r="G1571" s="200" t="s">
        <v>140</v>
      </c>
      <c r="H1571" s="200" t="s">
        <v>141</v>
      </c>
      <c r="I1571" s="210"/>
      <c r="J1571" s="217">
        <f>J1572</f>
        <v>85260.78</v>
      </c>
      <c r="K1571" s="217">
        <f t="shared" si="2704"/>
        <v>0</v>
      </c>
      <c r="L1571" s="217">
        <f t="shared" si="2704"/>
        <v>0</v>
      </c>
      <c r="M1571" s="217">
        <f t="shared" si="2704"/>
        <v>-85260.78</v>
      </c>
      <c r="N1571" s="217">
        <f t="shared" si="2704"/>
        <v>0</v>
      </c>
      <c r="O1571" s="217">
        <f t="shared" si="2704"/>
        <v>0</v>
      </c>
      <c r="P1571" s="217">
        <f t="shared" si="2629"/>
        <v>0</v>
      </c>
      <c r="Q1571" s="217">
        <f t="shared" si="2630"/>
        <v>0</v>
      </c>
      <c r="R1571" s="217">
        <f t="shared" si="2631"/>
        <v>0</v>
      </c>
      <c r="S1571" s="217">
        <f t="shared" si="2705"/>
        <v>0</v>
      </c>
      <c r="T1571" s="217">
        <f t="shared" si="2705"/>
        <v>0</v>
      </c>
      <c r="U1571" s="217">
        <f t="shared" si="2705"/>
        <v>0</v>
      </c>
      <c r="V1571" s="217">
        <f t="shared" si="2697"/>
        <v>0</v>
      </c>
      <c r="W1571" s="217">
        <f t="shared" si="2698"/>
        <v>0</v>
      </c>
      <c r="X1571" s="217">
        <f t="shared" si="2699"/>
        <v>0</v>
      </c>
      <c r="Y1571" s="217">
        <f t="shared" si="2706"/>
        <v>0</v>
      </c>
      <c r="Z1571" s="217">
        <f t="shared" si="2706"/>
        <v>0</v>
      </c>
      <c r="AA1571" s="217">
        <f t="shared" si="2706"/>
        <v>0</v>
      </c>
      <c r="AB1571" s="217">
        <f t="shared" si="2660"/>
        <v>0</v>
      </c>
      <c r="AC1571" s="217">
        <f t="shared" si="2652"/>
        <v>0</v>
      </c>
      <c r="AD1571" s="217">
        <f t="shared" si="2653"/>
        <v>0</v>
      </c>
    </row>
    <row r="1572" spans="1:30" s="202" customFormat="1" ht="26.4" hidden="1">
      <c r="A1572" s="208" t="s">
        <v>240</v>
      </c>
      <c r="B1572" s="219" t="s">
        <v>303</v>
      </c>
      <c r="C1572" s="200" t="s">
        <v>17</v>
      </c>
      <c r="D1572" s="200" t="s">
        <v>13</v>
      </c>
      <c r="E1572" s="200" t="s">
        <v>80</v>
      </c>
      <c r="F1572" s="200" t="s">
        <v>68</v>
      </c>
      <c r="G1572" s="200" t="s">
        <v>140</v>
      </c>
      <c r="H1572" s="200" t="s">
        <v>335</v>
      </c>
      <c r="I1572" s="210"/>
      <c r="J1572" s="217">
        <f>J1573+J1575</f>
        <v>85260.78</v>
      </c>
      <c r="K1572" s="217">
        <f t="shared" ref="K1572:L1572" si="2707">K1573+K1575</f>
        <v>0</v>
      </c>
      <c r="L1572" s="217">
        <f t="shared" si="2707"/>
        <v>0</v>
      </c>
      <c r="M1572" s="217">
        <f t="shared" ref="M1572:O1572" si="2708">M1573+M1575</f>
        <v>-85260.78</v>
      </c>
      <c r="N1572" s="217">
        <f t="shared" si="2708"/>
        <v>0</v>
      </c>
      <c r="O1572" s="217">
        <f t="shared" si="2708"/>
        <v>0</v>
      </c>
      <c r="P1572" s="217">
        <f t="shared" si="2629"/>
        <v>0</v>
      </c>
      <c r="Q1572" s="217">
        <f t="shared" si="2630"/>
        <v>0</v>
      </c>
      <c r="R1572" s="217">
        <f t="shared" si="2631"/>
        <v>0</v>
      </c>
      <c r="S1572" s="217">
        <f t="shared" ref="S1572:U1572" si="2709">S1573+S1575</f>
        <v>0</v>
      </c>
      <c r="T1572" s="217">
        <f t="shared" si="2709"/>
        <v>0</v>
      </c>
      <c r="U1572" s="217">
        <f t="shared" si="2709"/>
        <v>0</v>
      </c>
      <c r="V1572" s="217">
        <f t="shared" si="2697"/>
        <v>0</v>
      </c>
      <c r="W1572" s="217">
        <f t="shared" si="2698"/>
        <v>0</v>
      </c>
      <c r="X1572" s="217">
        <f t="shared" si="2699"/>
        <v>0</v>
      </c>
      <c r="Y1572" s="217">
        <f t="shared" ref="Y1572:AA1572" si="2710">Y1573+Y1575</f>
        <v>0</v>
      </c>
      <c r="Z1572" s="217">
        <f t="shared" si="2710"/>
        <v>0</v>
      </c>
      <c r="AA1572" s="217">
        <f t="shared" si="2710"/>
        <v>0</v>
      </c>
      <c r="AB1572" s="217">
        <f t="shared" si="2660"/>
        <v>0</v>
      </c>
      <c r="AC1572" s="217">
        <f t="shared" si="2652"/>
        <v>0</v>
      </c>
      <c r="AD1572" s="217">
        <f t="shared" si="2653"/>
        <v>0</v>
      </c>
    </row>
    <row r="1573" spans="1:30" s="202" customFormat="1" ht="39.6" hidden="1">
      <c r="A1573" s="212" t="s">
        <v>94</v>
      </c>
      <c r="B1573" s="219" t="s">
        <v>303</v>
      </c>
      <c r="C1573" s="200" t="s">
        <v>17</v>
      </c>
      <c r="D1573" s="200" t="s">
        <v>13</v>
      </c>
      <c r="E1573" s="200" t="s">
        <v>80</v>
      </c>
      <c r="F1573" s="200" t="s">
        <v>68</v>
      </c>
      <c r="G1573" s="200" t="s">
        <v>140</v>
      </c>
      <c r="H1573" s="200" t="s">
        <v>335</v>
      </c>
      <c r="I1573" s="210" t="s">
        <v>90</v>
      </c>
      <c r="J1573" s="217">
        <f>J1574</f>
        <v>33138.5</v>
      </c>
      <c r="K1573" s="217">
        <v>0</v>
      </c>
      <c r="L1573" s="217">
        <v>0</v>
      </c>
      <c r="M1573" s="217">
        <f>M1574</f>
        <v>-33138.5</v>
      </c>
      <c r="N1573" s="217">
        <f t="shared" ref="N1573:O1573" si="2711">N1574</f>
        <v>0</v>
      </c>
      <c r="O1573" s="217">
        <f t="shared" si="2711"/>
        <v>0</v>
      </c>
      <c r="P1573" s="217">
        <f t="shared" si="2629"/>
        <v>0</v>
      </c>
      <c r="Q1573" s="217">
        <f t="shared" si="2630"/>
        <v>0</v>
      </c>
      <c r="R1573" s="217">
        <f t="shared" si="2631"/>
        <v>0</v>
      </c>
      <c r="S1573" s="217">
        <f>S1574</f>
        <v>0</v>
      </c>
      <c r="T1573" s="217">
        <f t="shared" ref="T1573:U1573" si="2712">T1574</f>
        <v>0</v>
      </c>
      <c r="U1573" s="217">
        <f t="shared" si="2712"/>
        <v>0</v>
      </c>
      <c r="V1573" s="217">
        <f t="shared" si="2697"/>
        <v>0</v>
      </c>
      <c r="W1573" s="217">
        <f t="shared" si="2698"/>
        <v>0</v>
      </c>
      <c r="X1573" s="217">
        <f t="shared" si="2699"/>
        <v>0</v>
      </c>
      <c r="Y1573" s="217">
        <f>Y1574</f>
        <v>0</v>
      </c>
      <c r="Z1573" s="217">
        <f t="shared" ref="Z1573:AA1573" si="2713">Z1574</f>
        <v>0</v>
      </c>
      <c r="AA1573" s="217">
        <f t="shared" si="2713"/>
        <v>0</v>
      </c>
      <c r="AB1573" s="217">
        <f t="shared" si="2660"/>
        <v>0</v>
      </c>
      <c r="AC1573" s="217">
        <f t="shared" si="2652"/>
        <v>0</v>
      </c>
      <c r="AD1573" s="217">
        <f t="shared" si="2653"/>
        <v>0</v>
      </c>
    </row>
    <row r="1574" spans="1:30" s="202" customFormat="1" hidden="1">
      <c r="A1574" s="212" t="s">
        <v>101</v>
      </c>
      <c r="B1574" s="219" t="s">
        <v>303</v>
      </c>
      <c r="C1574" s="200" t="s">
        <v>17</v>
      </c>
      <c r="D1574" s="200" t="s">
        <v>13</v>
      </c>
      <c r="E1574" s="200" t="s">
        <v>80</v>
      </c>
      <c r="F1574" s="200" t="s">
        <v>68</v>
      </c>
      <c r="G1574" s="200" t="s">
        <v>140</v>
      </c>
      <c r="H1574" s="200" t="s">
        <v>335</v>
      </c>
      <c r="I1574" s="210" t="s">
        <v>100</v>
      </c>
      <c r="J1574" s="217">
        <v>33138.5</v>
      </c>
      <c r="K1574" s="217"/>
      <c r="L1574" s="217"/>
      <c r="M1574" s="217">
        <v>-33138.5</v>
      </c>
      <c r="N1574" s="217"/>
      <c r="O1574" s="217"/>
      <c r="P1574" s="217">
        <f t="shared" si="2629"/>
        <v>0</v>
      </c>
      <c r="Q1574" s="217">
        <f t="shared" si="2630"/>
        <v>0</v>
      </c>
      <c r="R1574" s="217">
        <f t="shared" si="2631"/>
        <v>0</v>
      </c>
      <c r="S1574" s="217"/>
      <c r="T1574" s="217"/>
      <c r="U1574" s="217"/>
      <c r="V1574" s="217">
        <f t="shared" si="2697"/>
        <v>0</v>
      </c>
      <c r="W1574" s="217">
        <f t="shared" si="2698"/>
        <v>0</v>
      </c>
      <c r="X1574" s="217">
        <f t="shared" si="2699"/>
        <v>0</v>
      </c>
      <c r="Y1574" s="217"/>
      <c r="Z1574" s="217"/>
      <c r="AA1574" s="217"/>
      <c r="AB1574" s="217">
        <f t="shared" si="2660"/>
        <v>0</v>
      </c>
      <c r="AC1574" s="217">
        <f t="shared" si="2652"/>
        <v>0</v>
      </c>
      <c r="AD1574" s="217">
        <f t="shared" si="2653"/>
        <v>0</v>
      </c>
    </row>
    <row r="1575" spans="1:30" s="202" customFormat="1" ht="26.4" hidden="1">
      <c r="A1575" s="213" t="s">
        <v>222</v>
      </c>
      <c r="B1575" s="219" t="s">
        <v>303</v>
      </c>
      <c r="C1575" s="200" t="s">
        <v>17</v>
      </c>
      <c r="D1575" s="200" t="s">
        <v>13</v>
      </c>
      <c r="E1575" s="200" t="s">
        <v>80</v>
      </c>
      <c r="F1575" s="200" t="s">
        <v>68</v>
      </c>
      <c r="G1575" s="200" t="s">
        <v>140</v>
      </c>
      <c r="H1575" s="200" t="s">
        <v>335</v>
      </c>
      <c r="I1575" s="210" t="s">
        <v>92</v>
      </c>
      <c r="J1575" s="217">
        <f>J1576</f>
        <v>52122.28</v>
      </c>
      <c r="K1575" s="217">
        <f t="shared" ref="K1575:O1575" si="2714">K1576</f>
        <v>0</v>
      </c>
      <c r="L1575" s="217">
        <f t="shared" si="2714"/>
        <v>0</v>
      </c>
      <c r="M1575" s="217">
        <f t="shared" si="2714"/>
        <v>-52122.28</v>
      </c>
      <c r="N1575" s="217">
        <f t="shared" si="2714"/>
        <v>0</v>
      </c>
      <c r="O1575" s="217">
        <f t="shared" si="2714"/>
        <v>0</v>
      </c>
      <c r="P1575" s="217">
        <f t="shared" si="2629"/>
        <v>0</v>
      </c>
      <c r="Q1575" s="217">
        <f t="shared" si="2630"/>
        <v>0</v>
      </c>
      <c r="R1575" s="217">
        <f t="shared" si="2631"/>
        <v>0</v>
      </c>
      <c r="S1575" s="217">
        <f t="shared" ref="S1575:U1575" si="2715">S1576</f>
        <v>0</v>
      </c>
      <c r="T1575" s="217">
        <f t="shared" si="2715"/>
        <v>0</v>
      </c>
      <c r="U1575" s="217">
        <f t="shared" si="2715"/>
        <v>0</v>
      </c>
      <c r="V1575" s="217">
        <f t="shared" si="2697"/>
        <v>0</v>
      </c>
      <c r="W1575" s="217">
        <f t="shared" si="2698"/>
        <v>0</v>
      </c>
      <c r="X1575" s="217">
        <f t="shared" si="2699"/>
        <v>0</v>
      </c>
      <c r="Y1575" s="217">
        <f t="shared" ref="Y1575:AA1575" si="2716">Y1576</f>
        <v>0</v>
      </c>
      <c r="Z1575" s="217">
        <f t="shared" si="2716"/>
        <v>0</v>
      </c>
      <c r="AA1575" s="217">
        <f t="shared" si="2716"/>
        <v>0</v>
      </c>
      <c r="AB1575" s="217">
        <f t="shared" si="2660"/>
        <v>0</v>
      </c>
      <c r="AC1575" s="217">
        <f t="shared" si="2652"/>
        <v>0</v>
      </c>
      <c r="AD1575" s="217">
        <f t="shared" si="2653"/>
        <v>0</v>
      </c>
    </row>
    <row r="1576" spans="1:30" s="202" customFormat="1" ht="26.4" hidden="1">
      <c r="A1576" s="212" t="s">
        <v>96</v>
      </c>
      <c r="B1576" s="219" t="s">
        <v>303</v>
      </c>
      <c r="C1576" s="200" t="s">
        <v>17</v>
      </c>
      <c r="D1576" s="200" t="s">
        <v>13</v>
      </c>
      <c r="E1576" s="200" t="s">
        <v>80</v>
      </c>
      <c r="F1576" s="200" t="s">
        <v>68</v>
      </c>
      <c r="G1576" s="200" t="s">
        <v>140</v>
      </c>
      <c r="H1576" s="200" t="s">
        <v>335</v>
      </c>
      <c r="I1576" s="210" t="s">
        <v>93</v>
      </c>
      <c r="J1576" s="217">
        <v>52122.28</v>
      </c>
      <c r="K1576" s="217"/>
      <c r="L1576" s="217"/>
      <c r="M1576" s="217">
        <v>-52122.28</v>
      </c>
      <c r="N1576" s="217"/>
      <c r="O1576" s="217"/>
      <c r="P1576" s="217">
        <f t="shared" si="2629"/>
        <v>0</v>
      </c>
      <c r="Q1576" s="217">
        <f t="shared" si="2630"/>
        <v>0</v>
      </c>
      <c r="R1576" s="217">
        <f t="shared" si="2631"/>
        <v>0</v>
      </c>
      <c r="S1576" s="217"/>
      <c r="T1576" s="217"/>
      <c r="U1576" s="217"/>
      <c r="V1576" s="217">
        <f t="shared" si="2697"/>
        <v>0</v>
      </c>
      <c r="W1576" s="217">
        <f t="shared" si="2698"/>
        <v>0</v>
      </c>
      <c r="X1576" s="217">
        <f t="shared" si="2699"/>
        <v>0</v>
      </c>
      <c r="Y1576" s="217"/>
      <c r="Z1576" s="217"/>
      <c r="AA1576" s="217"/>
      <c r="AB1576" s="217">
        <f t="shared" si="2660"/>
        <v>0</v>
      </c>
      <c r="AC1576" s="217">
        <f t="shared" si="2652"/>
        <v>0</v>
      </c>
      <c r="AD1576" s="217">
        <f t="shared" si="2653"/>
        <v>0</v>
      </c>
    </row>
    <row r="1577" spans="1:30" s="227" customFormat="1" ht="31.2" hidden="1">
      <c r="A1577" s="221" t="s">
        <v>26</v>
      </c>
      <c r="B1577" s="223" t="s">
        <v>303</v>
      </c>
      <c r="C1577" s="223" t="s">
        <v>13</v>
      </c>
      <c r="D1577" s="224"/>
      <c r="E1577" s="224"/>
      <c r="F1577" s="224"/>
      <c r="G1577" s="224"/>
      <c r="H1577" s="224"/>
      <c r="I1577" s="225"/>
      <c r="J1577" s="226">
        <f>J1578</f>
        <v>25000</v>
      </c>
      <c r="K1577" s="226">
        <f t="shared" ref="K1577:O1579" si="2717">K1578</f>
        <v>25000</v>
      </c>
      <c r="L1577" s="226">
        <f t="shared" si="2717"/>
        <v>25000</v>
      </c>
      <c r="M1577" s="226">
        <f t="shared" si="2717"/>
        <v>-25000</v>
      </c>
      <c r="N1577" s="226">
        <f t="shared" si="2717"/>
        <v>-25000</v>
      </c>
      <c r="O1577" s="226">
        <f t="shared" si="2717"/>
        <v>-25000</v>
      </c>
      <c r="P1577" s="226">
        <f t="shared" si="2629"/>
        <v>0</v>
      </c>
      <c r="Q1577" s="226">
        <f t="shared" si="2630"/>
        <v>0</v>
      </c>
      <c r="R1577" s="226">
        <f t="shared" si="2631"/>
        <v>0</v>
      </c>
      <c r="S1577" s="226">
        <f t="shared" ref="S1577:U1579" si="2718">S1578</f>
        <v>0</v>
      </c>
      <c r="T1577" s="226">
        <f t="shared" si="2718"/>
        <v>0</v>
      </c>
      <c r="U1577" s="226">
        <f t="shared" si="2718"/>
        <v>0</v>
      </c>
      <c r="V1577" s="226">
        <f t="shared" si="2697"/>
        <v>0</v>
      </c>
      <c r="W1577" s="226">
        <f t="shared" si="2698"/>
        <v>0</v>
      </c>
      <c r="X1577" s="226">
        <f t="shared" si="2699"/>
        <v>0</v>
      </c>
      <c r="Y1577" s="226">
        <f t="shared" ref="Y1577:AA1579" si="2719">Y1578</f>
        <v>0</v>
      </c>
      <c r="Z1577" s="226">
        <f t="shared" si="2719"/>
        <v>0</v>
      </c>
      <c r="AA1577" s="226">
        <f t="shared" si="2719"/>
        <v>0</v>
      </c>
      <c r="AB1577" s="226">
        <f t="shared" si="2660"/>
        <v>0</v>
      </c>
      <c r="AC1577" s="226">
        <f t="shared" si="2652"/>
        <v>0</v>
      </c>
      <c r="AD1577" s="226">
        <f t="shared" si="2653"/>
        <v>0</v>
      </c>
    </row>
    <row r="1578" spans="1:30" s="202" customFormat="1" ht="26.4" hidden="1">
      <c r="A1578" s="228" t="s">
        <v>204</v>
      </c>
      <c r="B1578" s="229" t="s">
        <v>303</v>
      </c>
      <c r="C1578" s="229" t="s">
        <v>13</v>
      </c>
      <c r="D1578" s="229" t="s">
        <v>30</v>
      </c>
      <c r="E1578" s="229"/>
      <c r="F1578" s="229"/>
      <c r="G1578" s="229"/>
      <c r="H1578" s="229"/>
      <c r="I1578" s="230"/>
      <c r="J1578" s="231">
        <f>J1579</f>
        <v>25000</v>
      </c>
      <c r="K1578" s="231">
        <f t="shared" si="2717"/>
        <v>25000</v>
      </c>
      <c r="L1578" s="231">
        <f t="shared" si="2717"/>
        <v>25000</v>
      </c>
      <c r="M1578" s="231">
        <f t="shared" si="2717"/>
        <v>-25000</v>
      </c>
      <c r="N1578" s="231">
        <f t="shared" si="2717"/>
        <v>-25000</v>
      </c>
      <c r="O1578" s="231">
        <f t="shared" si="2717"/>
        <v>-25000</v>
      </c>
      <c r="P1578" s="231">
        <f t="shared" si="2629"/>
        <v>0</v>
      </c>
      <c r="Q1578" s="231">
        <f t="shared" si="2630"/>
        <v>0</v>
      </c>
      <c r="R1578" s="231">
        <f t="shared" si="2631"/>
        <v>0</v>
      </c>
      <c r="S1578" s="231">
        <f t="shared" si="2718"/>
        <v>0</v>
      </c>
      <c r="T1578" s="231">
        <f t="shared" si="2718"/>
        <v>0</v>
      </c>
      <c r="U1578" s="231">
        <f t="shared" si="2718"/>
        <v>0</v>
      </c>
      <c r="V1578" s="231">
        <f t="shared" si="2697"/>
        <v>0</v>
      </c>
      <c r="W1578" s="231">
        <f t="shared" si="2698"/>
        <v>0</v>
      </c>
      <c r="X1578" s="231">
        <f t="shared" si="2699"/>
        <v>0</v>
      </c>
      <c r="Y1578" s="231">
        <f t="shared" si="2719"/>
        <v>0</v>
      </c>
      <c r="Z1578" s="231">
        <f t="shared" si="2719"/>
        <v>0</v>
      </c>
      <c r="AA1578" s="231">
        <f t="shared" si="2719"/>
        <v>0</v>
      </c>
      <c r="AB1578" s="231">
        <f t="shared" si="2660"/>
        <v>0</v>
      </c>
      <c r="AC1578" s="231">
        <f t="shared" si="2652"/>
        <v>0</v>
      </c>
      <c r="AD1578" s="231">
        <f t="shared" si="2653"/>
        <v>0</v>
      </c>
    </row>
    <row r="1579" spans="1:30" s="202" customFormat="1" ht="52.8" hidden="1">
      <c r="A1579" s="281" t="s">
        <v>355</v>
      </c>
      <c r="B1579" s="233" t="s">
        <v>303</v>
      </c>
      <c r="C1579" s="233" t="s">
        <v>13</v>
      </c>
      <c r="D1579" s="233" t="s">
        <v>30</v>
      </c>
      <c r="E1579" s="233" t="s">
        <v>195</v>
      </c>
      <c r="F1579" s="233" t="s">
        <v>68</v>
      </c>
      <c r="G1579" s="233" t="s">
        <v>140</v>
      </c>
      <c r="H1579" s="233" t="s">
        <v>141</v>
      </c>
      <c r="I1579" s="234"/>
      <c r="J1579" s="235">
        <f>J1580</f>
        <v>25000</v>
      </c>
      <c r="K1579" s="235">
        <f t="shared" si="2717"/>
        <v>25000</v>
      </c>
      <c r="L1579" s="235">
        <f t="shared" si="2717"/>
        <v>25000</v>
      </c>
      <c r="M1579" s="235">
        <f t="shared" si="2717"/>
        <v>-25000</v>
      </c>
      <c r="N1579" s="235">
        <f t="shared" si="2717"/>
        <v>-25000</v>
      </c>
      <c r="O1579" s="235">
        <f t="shared" si="2717"/>
        <v>-25000</v>
      </c>
      <c r="P1579" s="235">
        <f t="shared" si="2629"/>
        <v>0</v>
      </c>
      <c r="Q1579" s="235">
        <f t="shared" si="2630"/>
        <v>0</v>
      </c>
      <c r="R1579" s="235">
        <f t="shared" si="2631"/>
        <v>0</v>
      </c>
      <c r="S1579" s="235">
        <f t="shared" si="2718"/>
        <v>0</v>
      </c>
      <c r="T1579" s="235">
        <f t="shared" si="2718"/>
        <v>0</v>
      </c>
      <c r="U1579" s="235">
        <f t="shared" si="2718"/>
        <v>0</v>
      </c>
      <c r="V1579" s="235">
        <f t="shared" si="2697"/>
        <v>0</v>
      </c>
      <c r="W1579" s="235">
        <f t="shared" si="2698"/>
        <v>0</v>
      </c>
      <c r="X1579" s="235">
        <f t="shared" si="2699"/>
        <v>0</v>
      </c>
      <c r="Y1579" s="235">
        <f t="shared" si="2719"/>
        <v>0</v>
      </c>
      <c r="Z1579" s="235">
        <f t="shared" si="2719"/>
        <v>0</v>
      </c>
      <c r="AA1579" s="235">
        <f t="shared" si="2719"/>
        <v>0</v>
      </c>
      <c r="AB1579" s="235">
        <f t="shared" si="2660"/>
        <v>0</v>
      </c>
      <c r="AC1579" s="235">
        <f t="shared" si="2652"/>
        <v>0</v>
      </c>
      <c r="AD1579" s="235">
        <f t="shared" si="2653"/>
        <v>0</v>
      </c>
    </row>
    <row r="1580" spans="1:30" s="202" customFormat="1" hidden="1">
      <c r="A1580" s="214" t="s">
        <v>257</v>
      </c>
      <c r="B1580" s="233" t="s">
        <v>303</v>
      </c>
      <c r="C1580" s="233" t="s">
        <v>13</v>
      </c>
      <c r="D1580" s="233" t="s">
        <v>30</v>
      </c>
      <c r="E1580" s="233" t="s">
        <v>195</v>
      </c>
      <c r="F1580" s="233" t="s">
        <v>68</v>
      </c>
      <c r="G1580" s="233" t="s">
        <v>140</v>
      </c>
      <c r="H1580" s="233" t="s">
        <v>256</v>
      </c>
      <c r="I1580" s="234"/>
      <c r="J1580" s="235">
        <f>J1581+J1583</f>
        <v>25000</v>
      </c>
      <c r="K1580" s="235">
        <f t="shared" ref="K1580:L1580" si="2720">K1581+K1583</f>
        <v>25000</v>
      </c>
      <c r="L1580" s="235">
        <f t="shared" si="2720"/>
        <v>25000</v>
      </c>
      <c r="M1580" s="235">
        <f t="shared" ref="M1580:O1580" si="2721">M1581+M1583</f>
        <v>-25000</v>
      </c>
      <c r="N1580" s="235">
        <f t="shared" si="2721"/>
        <v>-25000</v>
      </c>
      <c r="O1580" s="235">
        <f t="shared" si="2721"/>
        <v>-25000</v>
      </c>
      <c r="P1580" s="235">
        <f t="shared" si="2629"/>
        <v>0</v>
      </c>
      <c r="Q1580" s="235">
        <f t="shared" si="2630"/>
        <v>0</v>
      </c>
      <c r="R1580" s="235">
        <f t="shared" si="2631"/>
        <v>0</v>
      </c>
      <c r="S1580" s="235">
        <f t="shared" ref="S1580:U1580" si="2722">S1581+S1583</f>
        <v>0</v>
      </c>
      <c r="T1580" s="235">
        <f t="shared" si="2722"/>
        <v>0</v>
      </c>
      <c r="U1580" s="235">
        <f t="shared" si="2722"/>
        <v>0</v>
      </c>
      <c r="V1580" s="235">
        <f t="shared" si="2697"/>
        <v>0</v>
      </c>
      <c r="W1580" s="235">
        <f t="shared" si="2698"/>
        <v>0</v>
      </c>
      <c r="X1580" s="235">
        <f t="shared" si="2699"/>
        <v>0</v>
      </c>
      <c r="Y1580" s="235">
        <f t="shared" ref="Y1580:AA1580" si="2723">Y1581+Y1583</f>
        <v>0</v>
      </c>
      <c r="Z1580" s="235">
        <f t="shared" si="2723"/>
        <v>0</v>
      </c>
      <c r="AA1580" s="235">
        <f t="shared" si="2723"/>
        <v>0</v>
      </c>
      <c r="AB1580" s="235">
        <f t="shared" si="2660"/>
        <v>0</v>
      </c>
      <c r="AC1580" s="235">
        <f t="shared" si="2652"/>
        <v>0</v>
      </c>
      <c r="AD1580" s="235">
        <f t="shared" si="2653"/>
        <v>0</v>
      </c>
    </row>
    <row r="1581" spans="1:30" s="202" customFormat="1" ht="26.4" hidden="1">
      <c r="A1581" s="213" t="s">
        <v>222</v>
      </c>
      <c r="B1581" s="233" t="s">
        <v>303</v>
      </c>
      <c r="C1581" s="233" t="s">
        <v>13</v>
      </c>
      <c r="D1581" s="233" t="s">
        <v>30</v>
      </c>
      <c r="E1581" s="233" t="s">
        <v>195</v>
      </c>
      <c r="F1581" s="233" t="s">
        <v>68</v>
      </c>
      <c r="G1581" s="233" t="s">
        <v>140</v>
      </c>
      <c r="H1581" s="233" t="s">
        <v>256</v>
      </c>
      <c r="I1581" s="234" t="s">
        <v>92</v>
      </c>
      <c r="J1581" s="235">
        <f>J1582</f>
        <v>25000</v>
      </c>
      <c r="K1581" s="235">
        <f t="shared" ref="K1581:O1581" si="2724">K1582</f>
        <v>25000</v>
      </c>
      <c r="L1581" s="235">
        <f t="shared" si="2724"/>
        <v>25000</v>
      </c>
      <c r="M1581" s="235">
        <f t="shared" si="2724"/>
        <v>-25000</v>
      </c>
      <c r="N1581" s="235">
        <f t="shared" si="2724"/>
        <v>-25000</v>
      </c>
      <c r="O1581" s="235">
        <f t="shared" si="2724"/>
        <v>-25000</v>
      </c>
      <c r="P1581" s="235">
        <f t="shared" si="2629"/>
        <v>0</v>
      </c>
      <c r="Q1581" s="235">
        <f t="shared" si="2630"/>
        <v>0</v>
      </c>
      <c r="R1581" s="235">
        <f t="shared" si="2631"/>
        <v>0</v>
      </c>
      <c r="S1581" s="235">
        <f t="shared" ref="S1581:U1581" si="2725">S1582</f>
        <v>0</v>
      </c>
      <c r="T1581" s="235">
        <f t="shared" si="2725"/>
        <v>0</v>
      </c>
      <c r="U1581" s="235">
        <f t="shared" si="2725"/>
        <v>0</v>
      </c>
      <c r="V1581" s="235">
        <f t="shared" si="2697"/>
        <v>0</v>
      </c>
      <c r="W1581" s="235">
        <f t="shared" si="2698"/>
        <v>0</v>
      </c>
      <c r="X1581" s="235">
        <f t="shared" si="2699"/>
        <v>0</v>
      </c>
      <c r="Y1581" s="235">
        <f t="shared" ref="Y1581:AA1581" si="2726">Y1582</f>
        <v>0</v>
      </c>
      <c r="Z1581" s="235">
        <f t="shared" si="2726"/>
        <v>0</v>
      </c>
      <c r="AA1581" s="235">
        <f t="shared" si="2726"/>
        <v>0</v>
      </c>
      <c r="AB1581" s="235">
        <f t="shared" si="2660"/>
        <v>0</v>
      </c>
      <c r="AC1581" s="235">
        <f t="shared" si="2652"/>
        <v>0</v>
      </c>
      <c r="AD1581" s="235">
        <f t="shared" si="2653"/>
        <v>0</v>
      </c>
    </row>
    <row r="1582" spans="1:30" s="202" customFormat="1" ht="26.4" hidden="1">
      <c r="A1582" s="212" t="s">
        <v>96</v>
      </c>
      <c r="B1582" s="233" t="s">
        <v>303</v>
      </c>
      <c r="C1582" s="233" t="s">
        <v>13</v>
      </c>
      <c r="D1582" s="233" t="s">
        <v>30</v>
      </c>
      <c r="E1582" s="233" t="s">
        <v>195</v>
      </c>
      <c r="F1582" s="233" t="s">
        <v>68</v>
      </c>
      <c r="G1582" s="233" t="s">
        <v>140</v>
      </c>
      <c r="H1582" s="233" t="s">
        <v>256</v>
      </c>
      <c r="I1582" s="234" t="s">
        <v>93</v>
      </c>
      <c r="J1582" s="235">
        <v>25000</v>
      </c>
      <c r="K1582" s="235">
        <v>25000</v>
      </c>
      <c r="L1582" s="235">
        <v>25000</v>
      </c>
      <c r="M1582" s="235">
        <v>-25000</v>
      </c>
      <c r="N1582" s="235">
        <v>-25000</v>
      </c>
      <c r="O1582" s="235">
        <v>-25000</v>
      </c>
      <c r="P1582" s="235">
        <f t="shared" si="2629"/>
        <v>0</v>
      </c>
      <c r="Q1582" s="235">
        <f t="shared" si="2630"/>
        <v>0</v>
      </c>
      <c r="R1582" s="235">
        <f t="shared" si="2631"/>
        <v>0</v>
      </c>
      <c r="S1582" s="235"/>
      <c r="T1582" s="235"/>
      <c r="U1582" s="235"/>
      <c r="V1582" s="235">
        <f t="shared" si="2697"/>
        <v>0</v>
      </c>
      <c r="W1582" s="235">
        <f t="shared" si="2698"/>
        <v>0</v>
      </c>
      <c r="X1582" s="235">
        <f t="shared" si="2699"/>
        <v>0</v>
      </c>
      <c r="Y1582" s="235"/>
      <c r="Z1582" s="235"/>
      <c r="AA1582" s="235"/>
      <c r="AB1582" s="235">
        <f t="shared" si="2660"/>
        <v>0</v>
      </c>
      <c r="AC1582" s="235">
        <f t="shared" si="2652"/>
        <v>0</v>
      </c>
      <c r="AD1582" s="235">
        <f t="shared" si="2653"/>
        <v>0</v>
      </c>
    </row>
    <row r="1583" spans="1:30" s="202" customFormat="1" hidden="1">
      <c r="A1583" s="208" t="s">
        <v>98</v>
      </c>
      <c r="B1583" s="233" t="s">
        <v>303</v>
      </c>
      <c r="C1583" s="233" t="s">
        <v>13</v>
      </c>
      <c r="D1583" s="233" t="s">
        <v>30</v>
      </c>
      <c r="E1583" s="233" t="s">
        <v>195</v>
      </c>
      <c r="F1583" s="233" t="s">
        <v>68</v>
      </c>
      <c r="G1583" s="233" t="s">
        <v>140</v>
      </c>
      <c r="H1583" s="233" t="s">
        <v>256</v>
      </c>
      <c r="I1583" s="234" t="s">
        <v>97</v>
      </c>
      <c r="J1583" s="235">
        <f>J1584</f>
        <v>0</v>
      </c>
      <c r="K1583" s="235">
        <f t="shared" ref="K1583:O1583" si="2727">K1584</f>
        <v>0</v>
      </c>
      <c r="L1583" s="235">
        <f t="shared" si="2727"/>
        <v>0</v>
      </c>
      <c r="M1583" s="235">
        <f t="shared" si="2727"/>
        <v>0</v>
      </c>
      <c r="N1583" s="235">
        <f t="shared" si="2727"/>
        <v>0</v>
      </c>
      <c r="O1583" s="235">
        <f t="shared" si="2727"/>
        <v>0</v>
      </c>
      <c r="P1583" s="235">
        <f t="shared" si="2629"/>
        <v>0</v>
      </c>
      <c r="Q1583" s="235">
        <f t="shared" si="2630"/>
        <v>0</v>
      </c>
      <c r="R1583" s="235">
        <f t="shared" si="2631"/>
        <v>0</v>
      </c>
      <c r="S1583" s="235">
        <f t="shared" ref="S1583:U1583" si="2728">S1584</f>
        <v>0</v>
      </c>
      <c r="T1583" s="235">
        <f t="shared" si="2728"/>
        <v>0</v>
      </c>
      <c r="U1583" s="235">
        <f t="shared" si="2728"/>
        <v>0</v>
      </c>
      <c r="V1583" s="235">
        <f t="shared" si="2697"/>
        <v>0</v>
      </c>
      <c r="W1583" s="235">
        <f t="shared" si="2698"/>
        <v>0</v>
      </c>
      <c r="X1583" s="235">
        <f t="shared" si="2699"/>
        <v>0</v>
      </c>
      <c r="Y1583" s="235">
        <f t="shared" ref="Y1583:AA1583" si="2729">Y1584</f>
        <v>0</v>
      </c>
      <c r="Z1583" s="235">
        <f t="shared" si="2729"/>
        <v>0</v>
      </c>
      <c r="AA1583" s="235">
        <f t="shared" si="2729"/>
        <v>0</v>
      </c>
      <c r="AB1583" s="235">
        <f t="shared" si="2660"/>
        <v>0</v>
      </c>
      <c r="AC1583" s="235">
        <f t="shared" si="2652"/>
        <v>0</v>
      </c>
      <c r="AD1583" s="235">
        <f t="shared" si="2653"/>
        <v>0</v>
      </c>
    </row>
    <row r="1584" spans="1:30" s="202" customFormat="1" hidden="1">
      <c r="A1584" s="214" t="s">
        <v>114</v>
      </c>
      <c r="B1584" s="233" t="s">
        <v>303</v>
      </c>
      <c r="C1584" s="233" t="s">
        <v>13</v>
      </c>
      <c r="D1584" s="233" t="s">
        <v>30</v>
      </c>
      <c r="E1584" s="233" t="s">
        <v>195</v>
      </c>
      <c r="F1584" s="233" t="s">
        <v>68</v>
      </c>
      <c r="G1584" s="233" t="s">
        <v>140</v>
      </c>
      <c r="H1584" s="233" t="s">
        <v>256</v>
      </c>
      <c r="I1584" s="234" t="s">
        <v>113</v>
      </c>
      <c r="J1584" s="235"/>
      <c r="K1584" s="235"/>
      <c r="L1584" s="235"/>
      <c r="M1584" s="235"/>
      <c r="N1584" s="235"/>
      <c r="O1584" s="235"/>
      <c r="P1584" s="235">
        <f t="shared" si="2629"/>
        <v>0</v>
      </c>
      <c r="Q1584" s="235">
        <f t="shared" si="2630"/>
        <v>0</v>
      </c>
      <c r="R1584" s="235">
        <f t="shared" si="2631"/>
        <v>0</v>
      </c>
      <c r="S1584" s="235"/>
      <c r="T1584" s="235"/>
      <c r="U1584" s="235"/>
      <c r="V1584" s="235">
        <f t="shared" si="2697"/>
        <v>0</v>
      </c>
      <c r="W1584" s="235">
        <f t="shared" si="2698"/>
        <v>0</v>
      </c>
      <c r="X1584" s="235">
        <f t="shared" si="2699"/>
        <v>0</v>
      </c>
      <c r="Y1584" s="235"/>
      <c r="Z1584" s="235"/>
      <c r="AA1584" s="235"/>
      <c r="AB1584" s="235">
        <f t="shared" si="2660"/>
        <v>0</v>
      </c>
      <c r="AC1584" s="235">
        <f t="shared" si="2652"/>
        <v>0</v>
      </c>
      <c r="AD1584" s="235">
        <f t="shared" si="2653"/>
        <v>0</v>
      </c>
    </row>
    <row r="1585" spans="1:30" s="202" customFormat="1" ht="15.6" hidden="1">
      <c r="A1585" s="198" t="s">
        <v>15</v>
      </c>
      <c r="B1585" s="237" t="s">
        <v>303</v>
      </c>
      <c r="C1585" s="237" t="s">
        <v>16</v>
      </c>
      <c r="D1585" s="219"/>
      <c r="E1585" s="219"/>
      <c r="F1585" s="219"/>
      <c r="G1585" s="219"/>
      <c r="H1585" s="219"/>
      <c r="I1585" s="220"/>
      <c r="J1585" s="201">
        <f>J1586</f>
        <v>0</v>
      </c>
      <c r="K1585" s="201">
        <f t="shared" ref="K1585:O1585" si="2730">K1586</f>
        <v>0</v>
      </c>
      <c r="L1585" s="201">
        <f t="shared" si="2730"/>
        <v>0</v>
      </c>
      <c r="M1585" s="201">
        <f t="shared" si="2730"/>
        <v>0</v>
      </c>
      <c r="N1585" s="201">
        <f t="shared" si="2730"/>
        <v>0</v>
      </c>
      <c r="O1585" s="201">
        <f t="shared" si="2730"/>
        <v>0</v>
      </c>
      <c r="P1585" s="201">
        <f t="shared" si="2629"/>
        <v>0</v>
      </c>
      <c r="Q1585" s="201">
        <f t="shared" si="2630"/>
        <v>0</v>
      </c>
      <c r="R1585" s="201">
        <f t="shared" si="2631"/>
        <v>0</v>
      </c>
      <c r="S1585" s="201">
        <f t="shared" ref="S1585:U1589" si="2731">S1586</f>
        <v>0</v>
      </c>
      <c r="T1585" s="201">
        <f t="shared" si="2731"/>
        <v>0</v>
      </c>
      <c r="U1585" s="201">
        <f t="shared" si="2731"/>
        <v>0</v>
      </c>
      <c r="V1585" s="201">
        <f t="shared" si="2697"/>
        <v>0</v>
      </c>
      <c r="W1585" s="201">
        <f t="shared" si="2698"/>
        <v>0</v>
      </c>
      <c r="X1585" s="201">
        <f t="shared" si="2699"/>
        <v>0</v>
      </c>
      <c r="Y1585" s="201">
        <f t="shared" ref="Y1585:AA1589" si="2732">Y1586</f>
        <v>0</v>
      </c>
      <c r="Z1585" s="201">
        <f t="shared" si="2732"/>
        <v>0</v>
      </c>
      <c r="AA1585" s="201">
        <f t="shared" si="2732"/>
        <v>0</v>
      </c>
      <c r="AB1585" s="201">
        <f t="shared" si="2660"/>
        <v>0</v>
      </c>
      <c r="AC1585" s="201">
        <f t="shared" si="2652"/>
        <v>0</v>
      </c>
      <c r="AD1585" s="201">
        <f t="shared" si="2653"/>
        <v>0</v>
      </c>
    </row>
    <row r="1586" spans="1:30" s="202" customFormat="1" hidden="1">
      <c r="A1586" s="203" t="s">
        <v>59</v>
      </c>
      <c r="B1586" s="204" t="s">
        <v>303</v>
      </c>
      <c r="C1586" s="204" t="s">
        <v>16</v>
      </c>
      <c r="D1586" s="204" t="s">
        <v>14</v>
      </c>
      <c r="E1586" s="204"/>
      <c r="F1586" s="204"/>
      <c r="G1586" s="204"/>
      <c r="H1586" s="200"/>
      <c r="I1586" s="210"/>
      <c r="J1586" s="207">
        <f>J1587</f>
        <v>0</v>
      </c>
      <c r="K1586" s="207">
        <f t="shared" ref="K1586:O1589" si="2733">K1587</f>
        <v>0</v>
      </c>
      <c r="L1586" s="207">
        <f t="shared" si="2733"/>
        <v>0</v>
      </c>
      <c r="M1586" s="207">
        <f t="shared" si="2733"/>
        <v>0</v>
      </c>
      <c r="N1586" s="207">
        <f t="shared" si="2733"/>
        <v>0</v>
      </c>
      <c r="O1586" s="207">
        <f t="shared" si="2733"/>
        <v>0</v>
      </c>
      <c r="P1586" s="207">
        <f t="shared" ref="P1586:P1651" si="2734">J1586+M1586</f>
        <v>0</v>
      </c>
      <c r="Q1586" s="207">
        <f t="shared" ref="Q1586:Q1651" si="2735">K1586+N1586</f>
        <v>0</v>
      </c>
      <c r="R1586" s="207">
        <f t="shared" ref="R1586:R1651" si="2736">L1586+O1586</f>
        <v>0</v>
      </c>
      <c r="S1586" s="207">
        <f t="shared" si="2731"/>
        <v>0</v>
      </c>
      <c r="T1586" s="207">
        <f t="shared" si="2731"/>
        <v>0</v>
      </c>
      <c r="U1586" s="207">
        <f t="shared" si="2731"/>
        <v>0</v>
      </c>
      <c r="V1586" s="207">
        <f t="shared" si="2697"/>
        <v>0</v>
      </c>
      <c r="W1586" s="207">
        <f t="shared" si="2698"/>
        <v>0</v>
      </c>
      <c r="X1586" s="207">
        <f t="shared" si="2699"/>
        <v>0</v>
      </c>
      <c r="Y1586" s="207">
        <f t="shared" si="2732"/>
        <v>0</v>
      </c>
      <c r="Z1586" s="207">
        <f t="shared" si="2732"/>
        <v>0</v>
      </c>
      <c r="AA1586" s="207">
        <f t="shared" si="2732"/>
        <v>0</v>
      </c>
      <c r="AB1586" s="207">
        <f t="shared" si="2660"/>
        <v>0</v>
      </c>
      <c r="AC1586" s="207">
        <f t="shared" si="2652"/>
        <v>0</v>
      </c>
      <c r="AD1586" s="207">
        <f t="shared" si="2653"/>
        <v>0</v>
      </c>
    </row>
    <row r="1587" spans="1:30" s="202" customFormat="1" hidden="1">
      <c r="A1587" s="208" t="s">
        <v>82</v>
      </c>
      <c r="B1587" s="200" t="s">
        <v>303</v>
      </c>
      <c r="C1587" s="200" t="s">
        <v>16</v>
      </c>
      <c r="D1587" s="200" t="s">
        <v>14</v>
      </c>
      <c r="E1587" s="200" t="s">
        <v>80</v>
      </c>
      <c r="F1587" s="200" t="s">
        <v>68</v>
      </c>
      <c r="G1587" s="200" t="s">
        <v>140</v>
      </c>
      <c r="H1587" s="200" t="s">
        <v>141</v>
      </c>
      <c r="I1587" s="210"/>
      <c r="J1587" s="211">
        <f>J1588</f>
        <v>0</v>
      </c>
      <c r="K1587" s="211">
        <f t="shared" si="2733"/>
        <v>0</v>
      </c>
      <c r="L1587" s="211">
        <f t="shared" si="2733"/>
        <v>0</v>
      </c>
      <c r="M1587" s="211">
        <f t="shared" si="2733"/>
        <v>0</v>
      </c>
      <c r="N1587" s="211">
        <f t="shared" si="2733"/>
        <v>0</v>
      </c>
      <c r="O1587" s="211">
        <f t="shared" si="2733"/>
        <v>0</v>
      </c>
      <c r="P1587" s="211">
        <f t="shared" si="2734"/>
        <v>0</v>
      </c>
      <c r="Q1587" s="211">
        <f t="shared" si="2735"/>
        <v>0</v>
      </c>
      <c r="R1587" s="211">
        <f t="shared" si="2736"/>
        <v>0</v>
      </c>
      <c r="S1587" s="211">
        <f t="shared" si="2731"/>
        <v>0</v>
      </c>
      <c r="T1587" s="211">
        <f t="shared" si="2731"/>
        <v>0</v>
      </c>
      <c r="U1587" s="211">
        <f t="shared" si="2731"/>
        <v>0</v>
      </c>
      <c r="V1587" s="211">
        <f t="shared" si="2697"/>
        <v>0</v>
      </c>
      <c r="W1587" s="211">
        <f t="shared" si="2698"/>
        <v>0</v>
      </c>
      <c r="X1587" s="211">
        <f t="shared" si="2699"/>
        <v>0</v>
      </c>
      <c r="Y1587" s="211">
        <f t="shared" si="2732"/>
        <v>0</v>
      </c>
      <c r="Z1587" s="211">
        <f t="shared" si="2732"/>
        <v>0</v>
      </c>
      <c r="AA1587" s="211">
        <f t="shared" si="2732"/>
        <v>0</v>
      </c>
      <c r="AB1587" s="211">
        <f t="shared" si="2660"/>
        <v>0</v>
      </c>
      <c r="AC1587" s="211">
        <f t="shared" si="2652"/>
        <v>0</v>
      </c>
      <c r="AD1587" s="211">
        <f t="shared" si="2653"/>
        <v>0</v>
      </c>
    </row>
    <row r="1588" spans="1:30" s="202" customFormat="1" ht="39.6" hidden="1">
      <c r="A1588" s="208" t="s">
        <v>270</v>
      </c>
      <c r="B1588" s="200" t="s">
        <v>303</v>
      </c>
      <c r="C1588" s="200" t="s">
        <v>16</v>
      </c>
      <c r="D1588" s="200" t="s">
        <v>14</v>
      </c>
      <c r="E1588" s="200" t="s">
        <v>80</v>
      </c>
      <c r="F1588" s="200" t="s">
        <v>68</v>
      </c>
      <c r="G1588" s="200" t="s">
        <v>140</v>
      </c>
      <c r="H1588" s="200" t="s">
        <v>414</v>
      </c>
      <c r="I1588" s="210"/>
      <c r="J1588" s="211">
        <f>J1589</f>
        <v>0</v>
      </c>
      <c r="K1588" s="211">
        <f t="shared" si="2733"/>
        <v>0</v>
      </c>
      <c r="L1588" s="211">
        <f t="shared" si="2733"/>
        <v>0</v>
      </c>
      <c r="M1588" s="211">
        <f t="shared" si="2733"/>
        <v>0</v>
      </c>
      <c r="N1588" s="211">
        <f t="shared" si="2733"/>
        <v>0</v>
      </c>
      <c r="O1588" s="211">
        <f t="shared" si="2733"/>
        <v>0</v>
      </c>
      <c r="P1588" s="211">
        <f t="shared" si="2734"/>
        <v>0</v>
      </c>
      <c r="Q1588" s="211">
        <f t="shared" si="2735"/>
        <v>0</v>
      </c>
      <c r="R1588" s="211">
        <f t="shared" si="2736"/>
        <v>0</v>
      </c>
      <c r="S1588" s="211">
        <f t="shared" si="2731"/>
        <v>0</v>
      </c>
      <c r="T1588" s="211">
        <f t="shared" si="2731"/>
        <v>0</v>
      </c>
      <c r="U1588" s="211">
        <f t="shared" si="2731"/>
        <v>0</v>
      </c>
      <c r="V1588" s="211">
        <f t="shared" si="2697"/>
        <v>0</v>
      </c>
      <c r="W1588" s="211">
        <f t="shared" si="2698"/>
        <v>0</v>
      </c>
      <c r="X1588" s="211">
        <f t="shared" si="2699"/>
        <v>0</v>
      </c>
      <c r="Y1588" s="211">
        <f t="shared" si="2732"/>
        <v>0</v>
      </c>
      <c r="Z1588" s="211">
        <f t="shared" si="2732"/>
        <v>0</v>
      </c>
      <c r="AA1588" s="211">
        <f t="shared" si="2732"/>
        <v>0</v>
      </c>
      <c r="AB1588" s="211">
        <f t="shared" si="2660"/>
        <v>0</v>
      </c>
      <c r="AC1588" s="211">
        <f t="shared" si="2652"/>
        <v>0</v>
      </c>
      <c r="AD1588" s="211">
        <f t="shared" si="2653"/>
        <v>0</v>
      </c>
    </row>
    <row r="1589" spans="1:30" s="202" customFormat="1" ht="26.4" hidden="1">
      <c r="A1589" s="213" t="s">
        <v>222</v>
      </c>
      <c r="B1589" s="200" t="s">
        <v>303</v>
      </c>
      <c r="C1589" s="200" t="s">
        <v>16</v>
      </c>
      <c r="D1589" s="200" t="s">
        <v>14</v>
      </c>
      <c r="E1589" s="200" t="s">
        <v>80</v>
      </c>
      <c r="F1589" s="200" t="s">
        <v>68</v>
      </c>
      <c r="G1589" s="200" t="s">
        <v>140</v>
      </c>
      <c r="H1589" s="200" t="s">
        <v>414</v>
      </c>
      <c r="I1589" s="210" t="s">
        <v>92</v>
      </c>
      <c r="J1589" s="211">
        <f>J1590</f>
        <v>0</v>
      </c>
      <c r="K1589" s="211">
        <f t="shared" si="2733"/>
        <v>0</v>
      </c>
      <c r="L1589" s="211">
        <f t="shared" si="2733"/>
        <v>0</v>
      </c>
      <c r="M1589" s="211">
        <f t="shared" si="2733"/>
        <v>0</v>
      </c>
      <c r="N1589" s="211">
        <f t="shared" si="2733"/>
        <v>0</v>
      </c>
      <c r="O1589" s="211">
        <f t="shared" si="2733"/>
        <v>0</v>
      </c>
      <c r="P1589" s="211">
        <f t="shared" si="2734"/>
        <v>0</v>
      </c>
      <c r="Q1589" s="211">
        <f t="shared" si="2735"/>
        <v>0</v>
      </c>
      <c r="R1589" s="211">
        <f t="shared" si="2736"/>
        <v>0</v>
      </c>
      <c r="S1589" s="211">
        <f t="shared" si="2731"/>
        <v>0</v>
      </c>
      <c r="T1589" s="211">
        <f t="shared" si="2731"/>
        <v>0</v>
      </c>
      <c r="U1589" s="211">
        <f t="shared" si="2731"/>
        <v>0</v>
      </c>
      <c r="V1589" s="211">
        <f t="shared" si="2697"/>
        <v>0</v>
      </c>
      <c r="W1589" s="211">
        <f t="shared" si="2698"/>
        <v>0</v>
      </c>
      <c r="X1589" s="211">
        <f t="shared" si="2699"/>
        <v>0</v>
      </c>
      <c r="Y1589" s="211">
        <f t="shared" si="2732"/>
        <v>0</v>
      </c>
      <c r="Z1589" s="211">
        <f t="shared" si="2732"/>
        <v>0</v>
      </c>
      <c r="AA1589" s="211">
        <f t="shared" si="2732"/>
        <v>0</v>
      </c>
      <c r="AB1589" s="211">
        <f t="shared" si="2660"/>
        <v>0</v>
      </c>
      <c r="AC1589" s="211">
        <f t="shared" si="2652"/>
        <v>0</v>
      </c>
      <c r="AD1589" s="211">
        <f t="shared" si="2653"/>
        <v>0</v>
      </c>
    </row>
    <row r="1590" spans="1:30" s="202" customFormat="1" ht="26.4" hidden="1">
      <c r="A1590" s="212" t="s">
        <v>96</v>
      </c>
      <c r="B1590" s="200" t="s">
        <v>303</v>
      </c>
      <c r="C1590" s="200" t="s">
        <v>16</v>
      </c>
      <c r="D1590" s="200" t="s">
        <v>14</v>
      </c>
      <c r="E1590" s="200" t="s">
        <v>80</v>
      </c>
      <c r="F1590" s="200" t="s">
        <v>68</v>
      </c>
      <c r="G1590" s="200" t="s">
        <v>140</v>
      </c>
      <c r="H1590" s="200" t="s">
        <v>414</v>
      </c>
      <c r="I1590" s="210" t="s">
        <v>93</v>
      </c>
      <c r="J1590" s="211"/>
      <c r="K1590" s="211"/>
      <c r="L1590" s="211"/>
      <c r="M1590" s="211"/>
      <c r="N1590" s="211"/>
      <c r="O1590" s="211"/>
      <c r="P1590" s="211">
        <f t="shared" si="2734"/>
        <v>0</v>
      </c>
      <c r="Q1590" s="211">
        <f t="shared" si="2735"/>
        <v>0</v>
      </c>
      <c r="R1590" s="211">
        <f t="shared" si="2736"/>
        <v>0</v>
      </c>
      <c r="S1590" s="211"/>
      <c r="T1590" s="211"/>
      <c r="U1590" s="211"/>
      <c r="V1590" s="211">
        <f t="shared" si="2697"/>
        <v>0</v>
      </c>
      <c r="W1590" s="211">
        <f t="shared" si="2698"/>
        <v>0</v>
      </c>
      <c r="X1590" s="211">
        <f t="shared" si="2699"/>
        <v>0</v>
      </c>
      <c r="Y1590" s="211"/>
      <c r="Z1590" s="211"/>
      <c r="AA1590" s="211"/>
      <c r="AB1590" s="211">
        <f t="shared" si="2660"/>
        <v>0</v>
      </c>
      <c r="AC1590" s="211">
        <f t="shared" si="2652"/>
        <v>0</v>
      </c>
      <c r="AD1590" s="211">
        <f t="shared" si="2653"/>
        <v>0</v>
      </c>
    </row>
    <row r="1591" spans="1:30" s="202" customFormat="1" ht="15.6" hidden="1">
      <c r="A1591" s="242" t="s">
        <v>45</v>
      </c>
      <c r="B1591" s="243" t="s">
        <v>303</v>
      </c>
      <c r="C1591" s="243" t="s">
        <v>18</v>
      </c>
      <c r="D1591" s="243"/>
      <c r="E1591" s="243"/>
      <c r="F1591" s="243"/>
      <c r="G1591" s="243"/>
      <c r="H1591" s="243"/>
      <c r="I1591" s="244"/>
      <c r="J1591" s="201">
        <f>J1592+J1597</f>
        <v>296510</v>
      </c>
      <c r="K1591" s="201">
        <f>K1592+K1597</f>
        <v>300790.40000000002</v>
      </c>
      <c r="L1591" s="201">
        <f>L1592+L1597</f>
        <v>305242.02</v>
      </c>
      <c r="M1591" s="201">
        <f t="shared" ref="M1591:O1591" si="2737">M1592+M1597</f>
        <v>-296510</v>
      </c>
      <c r="N1591" s="201">
        <f t="shared" si="2737"/>
        <v>-300790.40000000002</v>
      </c>
      <c r="O1591" s="201">
        <f t="shared" si="2737"/>
        <v>-305242.02</v>
      </c>
      <c r="P1591" s="201">
        <f t="shared" si="2734"/>
        <v>0</v>
      </c>
      <c r="Q1591" s="201">
        <f t="shared" si="2735"/>
        <v>0</v>
      </c>
      <c r="R1591" s="201">
        <f t="shared" si="2736"/>
        <v>0</v>
      </c>
      <c r="S1591" s="201">
        <f t="shared" ref="S1591:U1591" si="2738">S1592+S1597</f>
        <v>0</v>
      </c>
      <c r="T1591" s="201">
        <f t="shared" si="2738"/>
        <v>0</v>
      </c>
      <c r="U1591" s="201">
        <f t="shared" si="2738"/>
        <v>0</v>
      </c>
      <c r="V1591" s="201">
        <f t="shared" si="2697"/>
        <v>0</v>
      </c>
      <c r="W1591" s="201">
        <f t="shared" si="2698"/>
        <v>0</v>
      </c>
      <c r="X1591" s="201">
        <f t="shared" si="2699"/>
        <v>0</v>
      </c>
      <c r="Y1591" s="201">
        <f t="shared" ref="Y1591:AA1591" si="2739">Y1592+Y1597</f>
        <v>0</v>
      </c>
      <c r="Z1591" s="201">
        <f t="shared" si="2739"/>
        <v>0</v>
      </c>
      <c r="AA1591" s="201">
        <f t="shared" si="2739"/>
        <v>0</v>
      </c>
      <c r="AB1591" s="201">
        <f t="shared" si="2660"/>
        <v>0</v>
      </c>
      <c r="AC1591" s="201">
        <f t="shared" si="2652"/>
        <v>0</v>
      </c>
      <c r="AD1591" s="201">
        <f t="shared" si="2653"/>
        <v>0</v>
      </c>
    </row>
    <row r="1592" spans="1:30" s="202" customFormat="1" hidden="1">
      <c r="A1592" s="247" t="s">
        <v>46</v>
      </c>
      <c r="B1592" s="205" t="s">
        <v>303</v>
      </c>
      <c r="C1592" s="205" t="s">
        <v>18</v>
      </c>
      <c r="D1592" s="205" t="s">
        <v>17</v>
      </c>
      <c r="E1592" s="205"/>
      <c r="F1592" s="205"/>
      <c r="G1592" s="205"/>
      <c r="H1592" s="205"/>
      <c r="I1592" s="206"/>
      <c r="J1592" s="207">
        <f>+J1593</f>
        <v>61410</v>
      </c>
      <c r="K1592" s="207">
        <f t="shared" ref="K1592:O1592" si="2740">+K1593</f>
        <v>61466.400000000001</v>
      </c>
      <c r="L1592" s="207">
        <f t="shared" si="2740"/>
        <v>61525.06</v>
      </c>
      <c r="M1592" s="207">
        <f t="shared" si="2740"/>
        <v>-61410</v>
      </c>
      <c r="N1592" s="207">
        <f t="shared" si="2740"/>
        <v>-61466.400000000001</v>
      </c>
      <c r="O1592" s="207">
        <f t="shared" si="2740"/>
        <v>-61525.06</v>
      </c>
      <c r="P1592" s="207">
        <f t="shared" si="2734"/>
        <v>0</v>
      </c>
      <c r="Q1592" s="207">
        <f t="shared" si="2735"/>
        <v>0</v>
      </c>
      <c r="R1592" s="207">
        <f t="shared" si="2736"/>
        <v>0</v>
      </c>
      <c r="S1592" s="207">
        <f t="shared" ref="S1592:U1592" si="2741">+S1593</f>
        <v>0</v>
      </c>
      <c r="T1592" s="207">
        <f t="shared" si="2741"/>
        <v>0</v>
      </c>
      <c r="U1592" s="207">
        <f t="shared" si="2741"/>
        <v>0</v>
      </c>
      <c r="V1592" s="207">
        <f t="shared" si="2697"/>
        <v>0</v>
      </c>
      <c r="W1592" s="207">
        <f t="shared" si="2698"/>
        <v>0</v>
      </c>
      <c r="X1592" s="207">
        <f t="shared" si="2699"/>
        <v>0</v>
      </c>
      <c r="Y1592" s="207">
        <f t="shared" ref="Y1592:AA1592" si="2742">+Y1593</f>
        <v>0</v>
      </c>
      <c r="Z1592" s="207">
        <f t="shared" si="2742"/>
        <v>0</v>
      </c>
      <c r="AA1592" s="207">
        <f t="shared" si="2742"/>
        <v>0</v>
      </c>
      <c r="AB1592" s="207">
        <f t="shared" si="2660"/>
        <v>0</v>
      </c>
      <c r="AC1592" s="207">
        <f t="shared" si="2652"/>
        <v>0</v>
      </c>
      <c r="AD1592" s="207">
        <f t="shared" si="2653"/>
        <v>0</v>
      </c>
    </row>
    <row r="1593" spans="1:30" s="202" customFormat="1" hidden="1">
      <c r="A1593" s="208" t="s">
        <v>81</v>
      </c>
      <c r="B1593" s="200" t="s">
        <v>303</v>
      </c>
      <c r="C1593" s="200" t="s">
        <v>18</v>
      </c>
      <c r="D1593" s="200" t="s">
        <v>17</v>
      </c>
      <c r="E1593" s="200" t="s">
        <v>80</v>
      </c>
      <c r="F1593" s="200" t="s">
        <v>68</v>
      </c>
      <c r="G1593" s="200" t="s">
        <v>140</v>
      </c>
      <c r="H1593" s="200" t="s">
        <v>141</v>
      </c>
      <c r="I1593" s="210"/>
      <c r="J1593" s="211">
        <f>J1594</f>
        <v>61410</v>
      </c>
      <c r="K1593" s="211">
        <f t="shared" ref="K1593:O1595" si="2743">K1594</f>
        <v>61466.400000000001</v>
      </c>
      <c r="L1593" s="211">
        <f t="shared" si="2743"/>
        <v>61525.06</v>
      </c>
      <c r="M1593" s="211">
        <f t="shared" si="2743"/>
        <v>-61410</v>
      </c>
      <c r="N1593" s="211">
        <f t="shared" si="2743"/>
        <v>-61466.400000000001</v>
      </c>
      <c r="O1593" s="211">
        <f t="shared" si="2743"/>
        <v>-61525.06</v>
      </c>
      <c r="P1593" s="211">
        <f t="shared" si="2734"/>
        <v>0</v>
      </c>
      <c r="Q1593" s="211">
        <f t="shared" si="2735"/>
        <v>0</v>
      </c>
      <c r="R1593" s="211">
        <f t="shared" si="2736"/>
        <v>0</v>
      </c>
      <c r="S1593" s="211">
        <f t="shared" ref="S1593:U1595" si="2744">S1594</f>
        <v>0</v>
      </c>
      <c r="T1593" s="211">
        <f t="shared" si="2744"/>
        <v>0</v>
      </c>
      <c r="U1593" s="211">
        <f t="shared" si="2744"/>
        <v>0</v>
      </c>
      <c r="V1593" s="211">
        <f t="shared" si="2697"/>
        <v>0</v>
      </c>
      <c r="W1593" s="211">
        <f t="shared" si="2698"/>
        <v>0</v>
      </c>
      <c r="X1593" s="211">
        <f t="shared" si="2699"/>
        <v>0</v>
      </c>
      <c r="Y1593" s="211">
        <f t="shared" ref="Y1593:AA1595" si="2745">Y1594</f>
        <v>0</v>
      </c>
      <c r="Z1593" s="211">
        <f t="shared" si="2745"/>
        <v>0</v>
      </c>
      <c r="AA1593" s="211">
        <f t="shared" si="2745"/>
        <v>0</v>
      </c>
      <c r="AB1593" s="211">
        <f t="shared" si="2660"/>
        <v>0</v>
      </c>
      <c r="AC1593" s="211">
        <f t="shared" si="2652"/>
        <v>0</v>
      </c>
      <c r="AD1593" s="211">
        <f t="shared" si="2653"/>
        <v>0</v>
      </c>
    </row>
    <row r="1594" spans="1:30" s="202" customFormat="1" hidden="1">
      <c r="A1594" s="239" t="s">
        <v>273</v>
      </c>
      <c r="B1594" s="200" t="s">
        <v>303</v>
      </c>
      <c r="C1594" s="200" t="s">
        <v>18</v>
      </c>
      <c r="D1594" s="200" t="s">
        <v>17</v>
      </c>
      <c r="E1594" s="200" t="s">
        <v>80</v>
      </c>
      <c r="F1594" s="200" t="s">
        <v>68</v>
      </c>
      <c r="G1594" s="200" t="s">
        <v>140</v>
      </c>
      <c r="H1594" s="200" t="s">
        <v>272</v>
      </c>
      <c r="I1594" s="210"/>
      <c r="J1594" s="211">
        <f>J1595</f>
        <v>61410</v>
      </c>
      <c r="K1594" s="211">
        <f t="shared" si="2743"/>
        <v>61466.400000000001</v>
      </c>
      <c r="L1594" s="211">
        <f t="shared" si="2743"/>
        <v>61525.06</v>
      </c>
      <c r="M1594" s="211">
        <f t="shared" si="2743"/>
        <v>-61410</v>
      </c>
      <c r="N1594" s="211">
        <f t="shared" si="2743"/>
        <v>-61466.400000000001</v>
      </c>
      <c r="O1594" s="211">
        <f t="shared" si="2743"/>
        <v>-61525.06</v>
      </c>
      <c r="P1594" s="211">
        <f t="shared" si="2734"/>
        <v>0</v>
      </c>
      <c r="Q1594" s="211">
        <f t="shared" si="2735"/>
        <v>0</v>
      </c>
      <c r="R1594" s="211">
        <f t="shared" si="2736"/>
        <v>0</v>
      </c>
      <c r="S1594" s="211">
        <f t="shared" si="2744"/>
        <v>0</v>
      </c>
      <c r="T1594" s="211">
        <f t="shared" si="2744"/>
        <v>0</v>
      </c>
      <c r="U1594" s="211">
        <f t="shared" si="2744"/>
        <v>0</v>
      </c>
      <c r="V1594" s="211">
        <f t="shared" si="2697"/>
        <v>0</v>
      </c>
      <c r="W1594" s="211">
        <f t="shared" si="2698"/>
        <v>0</v>
      </c>
      <c r="X1594" s="211">
        <f t="shared" si="2699"/>
        <v>0</v>
      </c>
      <c r="Y1594" s="211">
        <f t="shared" si="2745"/>
        <v>0</v>
      </c>
      <c r="Z1594" s="211">
        <f t="shared" si="2745"/>
        <v>0</v>
      </c>
      <c r="AA1594" s="211">
        <f t="shared" si="2745"/>
        <v>0</v>
      </c>
      <c r="AB1594" s="211">
        <f t="shared" si="2660"/>
        <v>0</v>
      </c>
      <c r="AC1594" s="211">
        <f t="shared" si="2652"/>
        <v>0</v>
      </c>
      <c r="AD1594" s="211">
        <f t="shared" si="2653"/>
        <v>0</v>
      </c>
    </row>
    <row r="1595" spans="1:30" s="202" customFormat="1" ht="26.4" hidden="1">
      <c r="A1595" s="213" t="s">
        <v>222</v>
      </c>
      <c r="B1595" s="200" t="s">
        <v>303</v>
      </c>
      <c r="C1595" s="200" t="s">
        <v>18</v>
      </c>
      <c r="D1595" s="200" t="s">
        <v>17</v>
      </c>
      <c r="E1595" s="200" t="s">
        <v>80</v>
      </c>
      <c r="F1595" s="200" t="s">
        <v>68</v>
      </c>
      <c r="G1595" s="200" t="s">
        <v>140</v>
      </c>
      <c r="H1595" s="200" t="s">
        <v>272</v>
      </c>
      <c r="I1595" s="210" t="s">
        <v>92</v>
      </c>
      <c r="J1595" s="211">
        <f>J1596</f>
        <v>61410</v>
      </c>
      <c r="K1595" s="211">
        <f t="shared" si="2743"/>
        <v>61466.400000000001</v>
      </c>
      <c r="L1595" s="211">
        <f t="shared" si="2743"/>
        <v>61525.06</v>
      </c>
      <c r="M1595" s="211">
        <f t="shared" si="2743"/>
        <v>-61410</v>
      </c>
      <c r="N1595" s="211">
        <f t="shared" si="2743"/>
        <v>-61466.400000000001</v>
      </c>
      <c r="O1595" s="211">
        <f t="shared" si="2743"/>
        <v>-61525.06</v>
      </c>
      <c r="P1595" s="211">
        <f t="shared" si="2734"/>
        <v>0</v>
      </c>
      <c r="Q1595" s="211">
        <f t="shared" si="2735"/>
        <v>0</v>
      </c>
      <c r="R1595" s="211">
        <f t="shared" si="2736"/>
        <v>0</v>
      </c>
      <c r="S1595" s="211">
        <f t="shared" si="2744"/>
        <v>0</v>
      </c>
      <c r="T1595" s="211">
        <f t="shared" si="2744"/>
        <v>0</v>
      </c>
      <c r="U1595" s="211">
        <f t="shared" si="2744"/>
        <v>0</v>
      </c>
      <c r="V1595" s="211">
        <f t="shared" si="2697"/>
        <v>0</v>
      </c>
      <c r="W1595" s="211">
        <f t="shared" si="2698"/>
        <v>0</v>
      </c>
      <c r="X1595" s="211">
        <f t="shared" si="2699"/>
        <v>0</v>
      </c>
      <c r="Y1595" s="211">
        <f t="shared" si="2745"/>
        <v>0</v>
      </c>
      <c r="Z1595" s="211">
        <f t="shared" si="2745"/>
        <v>0</v>
      </c>
      <c r="AA1595" s="211">
        <f t="shared" si="2745"/>
        <v>0</v>
      </c>
      <c r="AB1595" s="211">
        <f t="shared" si="2660"/>
        <v>0</v>
      </c>
      <c r="AC1595" s="211">
        <f t="shared" si="2652"/>
        <v>0</v>
      </c>
      <c r="AD1595" s="211">
        <f t="shared" si="2653"/>
        <v>0</v>
      </c>
    </row>
    <row r="1596" spans="1:30" s="202" customFormat="1" ht="26.4" hidden="1">
      <c r="A1596" s="212" t="s">
        <v>96</v>
      </c>
      <c r="B1596" s="200" t="s">
        <v>303</v>
      </c>
      <c r="C1596" s="200" t="s">
        <v>18</v>
      </c>
      <c r="D1596" s="200" t="s">
        <v>17</v>
      </c>
      <c r="E1596" s="200" t="s">
        <v>80</v>
      </c>
      <c r="F1596" s="200" t="s">
        <v>68</v>
      </c>
      <c r="G1596" s="200" t="s">
        <v>140</v>
      </c>
      <c r="H1596" s="200" t="s">
        <v>272</v>
      </c>
      <c r="I1596" s="210" t="s">
        <v>93</v>
      </c>
      <c r="J1596" s="211">
        <v>61410</v>
      </c>
      <c r="K1596" s="211">
        <v>61466.400000000001</v>
      </c>
      <c r="L1596" s="211">
        <v>61525.06</v>
      </c>
      <c r="M1596" s="211">
        <v>-61410</v>
      </c>
      <c r="N1596" s="211">
        <v>-61466.400000000001</v>
      </c>
      <c r="O1596" s="211">
        <v>-61525.06</v>
      </c>
      <c r="P1596" s="211">
        <f t="shared" si="2734"/>
        <v>0</v>
      </c>
      <c r="Q1596" s="211">
        <f t="shared" si="2735"/>
        <v>0</v>
      </c>
      <c r="R1596" s="211">
        <f t="shared" si="2736"/>
        <v>0</v>
      </c>
      <c r="S1596" s="211"/>
      <c r="T1596" s="211"/>
      <c r="U1596" s="211"/>
      <c r="V1596" s="211">
        <f t="shared" ref="V1596:V1618" si="2746">P1596+S1596</f>
        <v>0</v>
      </c>
      <c r="W1596" s="211">
        <f t="shared" ref="W1596:W1618" si="2747">Q1596+T1596</f>
        <v>0</v>
      </c>
      <c r="X1596" s="211">
        <f t="shared" ref="X1596:X1618" si="2748">R1596+U1596</f>
        <v>0</v>
      </c>
      <c r="Y1596" s="211"/>
      <c r="Z1596" s="211"/>
      <c r="AA1596" s="211"/>
      <c r="AB1596" s="211">
        <f t="shared" si="2660"/>
        <v>0</v>
      </c>
      <c r="AC1596" s="211">
        <f t="shared" si="2652"/>
        <v>0</v>
      </c>
      <c r="AD1596" s="211">
        <f t="shared" si="2653"/>
        <v>0</v>
      </c>
    </row>
    <row r="1597" spans="1:30" s="227" customFormat="1" hidden="1">
      <c r="A1597" s="247" t="s">
        <v>66</v>
      </c>
      <c r="B1597" s="204" t="s">
        <v>303</v>
      </c>
      <c r="C1597" s="204" t="s">
        <v>18</v>
      </c>
      <c r="D1597" s="204" t="s">
        <v>13</v>
      </c>
      <c r="E1597" s="204"/>
      <c r="F1597" s="204"/>
      <c r="G1597" s="204"/>
      <c r="H1597" s="204"/>
      <c r="I1597" s="215"/>
      <c r="J1597" s="207">
        <f>+J1598</f>
        <v>235100</v>
      </c>
      <c r="K1597" s="207">
        <f t="shared" ref="K1597:O1597" si="2749">+K1598</f>
        <v>239324</v>
      </c>
      <c r="L1597" s="207">
        <f t="shared" si="2749"/>
        <v>243716.96</v>
      </c>
      <c r="M1597" s="207">
        <f t="shared" si="2749"/>
        <v>-235100</v>
      </c>
      <c r="N1597" s="207">
        <f t="shared" si="2749"/>
        <v>-239324</v>
      </c>
      <c r="O1597" s="207">
        <f t="shared" si="2749"/>
        <v>-243716.96</v>
      </c>
      <c r="P1597" s="207">
        <f t="shared" si="2734"/>
        <v>0</v>
      </c>
      <c r="Q1597" s="207">
        <f t="shared" si="2735"/>
        <v>0</v>
      </c>
      <c r="R1597" s="207">
        <f t="shared" si="2736"/>
        <v>0</v>
      </c>
      <c r="S1597" s="207">
        <f t="shared" ref="S1597:U1597" si="2750">+S1598</f>
        <v>0</v>
      </c>
      <c r="T1597" s="207">
        <f t="shared" si="2750"/>
        <v>0</v>
      </c>
      <c r="U1597" s="207">
        <f t="shared" si="2750"/>
        <v>0</v>
      </c>
      <c r="V1597" s="207">
        <f t="shared" si="2746"/>
        <v>0</v>
      </c>
      <c r="W1597" s="207">
        <f t="shared" si="2747"/>
        <v>0</v>
      </c>
      <c r="X1597" s="207">
        <f t="shared" si="2748"/>
        <v>0</v>
      </c>
      <c r="Y1597" s="207">
        <f t="shared" ref="Y1597:AA1597" si="2751">+Y1598</f>
        <v>0</v>
      </c>
      <c r="Z1597" s="207">
        <f t="shared" si="2751"/>
        <v>0</v>
      </c>
      <c r="AA1597" s="207">
        <f t="shared" si="2751"/>
        <v>0</v>
      </c>
      <c r="AB1597" s="207">
        <f t="shared" si="2660"/>
        <v>0</v>
      </c>
      <c r="AC1597" s="207">
        <f t="shared" si="2652"/>
        <v>0</v>
      </c>
      <c r="AD1597" s="207">
        <f t="shared" si="2653"/>
        <v>0</v>
      </c>
    </row>
    <row r="1598" spans="1:30" s="202" customFormat="1" hidden="1">
      <c r="A1598" s="208" t="s">
        <v>81</v>
      </c>
      <c r="B1598" s="200" t="s">
        <v>303</v>
      </c>
      <c r="C1598" s="200" t="s">
        <v>18</v>
      </c>
      <c r="D1598" s="200" t="s">
        <v>13</v>
      </c>
      <c r="E1598" s="200" t="s">
        <v>80</v>
      </c>
      <c r="F1598" s="200" t="s">
        <v>68</v>
      </c>
      <c r="G1598" s="200" t="s">
        <v>140</v>
      </c>
      <c r="H1598" s="200" t="s">
        <v>141</v>
      </c>
      <c r="I1598" s="210"/>
      <c r="J1598" s="211">
        <f>J1599+J1602</f>
        <v>235100</v>
      </c>
      <c r="K1598" s="211">
        <f t="shared" ref="K1598:L1598" si="2752">K1599+K1602</f>
        <v>239324</v>
      </c>
      <c r="L1598" s="211">
        <f t="shared" si="2752"/>
        <v>243716.96</v>
      </c>
      <c r="M1598" s="211">
        <f t="shared" ref="M1598:O1598" si="2753">M1599+M1602</f>
        <v>-235100</v>
      </c>
      <c r="N1598" s="211">
        <f t="shared" si="2753"/>
        <v>-239324</v>
      </c>
      <c r="O1598" s="211">
        <f t="shared" si="2753"/>
        <v>-243716.96</v>
      </c>
      <c r="P1598" s="211">
        <f t="shared" si="2734"/>
        <v>0</v>
      </c>
      <c r="Q1598" s="211">
        <f t="shared" si="2735"/>
        <v>0</v>
      </c>
      <c r="R1598" s="211">
        <f t="shared" si="2736"/>
        <v>0</v>
      </c>
      <c r="S1598" s="211">
        <f t="shared" ref="S1598:U1598" si="2754">S1599+S1602</f>
        <v>0</v>
      </c>
      <c r="T1598" s="211">
        <f t="shared" si="2754"/>
        <v>0</v>
      </c>
      <c r="U1598" s="211">
        <f t="shared" si="2754"/>
        <v>0</v>
      </c>
      <c r="V1598" s="211">
        <f t="shared" si="2746"/>
        <v>0</v>
      </c>
      <c r="W1598" s="211">
        <f t="shared" si="2747"/>
        <v>0</v>
      </c>
      <c r="X1598" s="211">
        <f t="shared" si="2748"/>
        <v>0</v>
      </c>
      <c r="Y1598" s="211">
        <f t="shared" ref="Y1598:AA1598" si="2755">Y1599+Y1602</f>
        <v>0</v>
      </c>
      <c r="Z1598" s="211">
        <f t="shared" si="2755"/>
        <v>0</v>
      </c>
      <c r="AA1598" s="211">
        <f t="shared" si="2755"/>
        <v>0</v>
      </c>
      <c r="AB1598" s="211">
        <f t="shared" si="2660"/>
        <v>0</v>
      </c>
      <c r="AC1598" s="211">
        <f t="shared" si="2652"/>
        <v>0</v>
      </c>
      <c r="AD1598" s="211">
        <f t="shared" si="2653"/>
        <v>0</v>
      </c>
    </row>
    <row r="1599" spans="1:30" s="202" customFormat="1" ht="13.8" hidden="1">
      <c r="A1599" s="248" t="s">
        <v>276</v>
      </c>
      <c r="B1599" s="200" t="s">
        <v>303</v>
      </c>
      <c r="C1599" s="200" t="s">
        <v>18</v>
      </c>
      <c r="D1599" s="200" t="s">
        <v>13</v>
      </c>
      <c r="E1599" s="200" t="s">
        <v>80</v>
      </c>
      <c r="F1599" s="200" t="s">
        <v>68</v>
      </c>
      <c r="G1599" s="200" t="s">
        <v>140</v>
      </c>
      <c r="H1599" s="200" t="s">
        <v>275</v>
      </c>
      <c r="I1599" s="210"/>
      <c r="J1599" s="211">
        <f>J1600</f>
        <v>7500</v>
      </c>
      <c r="K1599" s="211">
        <f t="shared" ref="K1599:O1600" si="2756">K1600</f>
        <v>7500</v>
      </c>
      <c r="L1599" s="211">
        <f t="shared" si="2756"/>
        <v>7500</v>
      </c>
      <c r="M1599" s="211">
        <f t="shared" si="2756"/>
        <v>-7500</v>
      </c>
      <c r="N1599" s="211">
        <f t="shared" si="2756"/>
        <v>-7500</v>
      </c>
      <c r="O1599" s="211">
        <f t="shared" si="2756"/>
        <v>-7500</v>
      </c>
      <c r="P1599" s="211">
        <f t="shared" si="2734"/>
        <v>0</v>
      </c>
      <c r="Q1599" s="211">
        <f t="shared" si="2735"/>
        <v>0</v>
      </c>
      <c r="R1599" s="211">
        <f t="shared" si="2736"/>
        <v>0</v>
      </c>
      <c r="S1599" s="211">
        <f t="shared" ref="S1599:U1600" si="2757">S1600</f>
        <v>0</v>
      </c>
      <c r="T1599" s="211">
        <f t="shared" si="2757"/>
        <v>0</v>
      </c>
      <c r="U1599" s="211">
        <f t="shared" si="2757"/>
        <v>0</v>
      </c>
      <c r="V1599" s="211">
        <f t="shared" si="2746"/>
        <v>0</v>
      </c>
      <c r="W1599" s="211">
        <f t="shared" si="2747"/>
        <v>0</v>
      </c>
      <c r="X1599" s="211">
        <f t="shared" si="2748"/>
        <v>0</v>
      </c>
      <c r="Y1599" s="211">
        <f t="shared" ref="Y1599:AA1600" si="2758">Y1600</f>
        <v>0</v>
      </c>
      <c r="Z1599" s="211">
        <f t="shared" si="2758"/>
        <v>0</v>
      </c>
      <c r="AA1599" s="211">
        <f t="shared" si="2758"/>
        <v>0</v>
      </c>
      <c r="AB1599" s="211">
        <f t="shared" si="2660"/>
        <v>0</v>
      </c>
      <c r="AC1599" s="211">
        <f t="shared" ref="AC1599:AC1664" si="2759">W1599+Z1599</f>
        <v>0</v>
      </c>
      <c r="AD1599" s="211">
        <f t="shared" ref="AD1599:AD1664" si="2760">X1599+AA1599</f>
        <v>0</v>
      </c>
    </row>
    <row r="1600" spans="1:30" s="202" customFormat="1" ht="26.4" hidden="1">
      <c r="A1600" s="213" t="s">
        <v>222</v>
      </c>
      <c r="B1600" s="200" t="s">
        <v>303</v>
      </c>
      <c r="C1600" s="200" t="s">
        <v>18</v>
      </c>
      <c r="D1600" s="200" t="s">
        <v>13</v>
      </c>
      <c r="E1600" s="200" t="s">
        <v>80</v>
      </c>
      <c r="F1600" s="200" t="s">
        <v>68</v>
      </c>
      <c r="G1600" s="200" t="s">
        <v>140</v>
      </c>
      <c r="H1600" s="200" t="s">
        <v>275</v>
      </c>
      <c r="I1600" s="210" t="s">
        <v>92</v>
      </c>
      <c r="J1600" s="211">
        <f>J1601</f>
        <v>7500</v>
      </c>
      <c r="K1600" s="211">
        <f t="shared" si="2756"/>
        <v>7500</v>
      </c>
      <c r="L1600" s="211">
        <f t="shared" si="2756"/>
        <v>7500</v>
      </c>
      <c r="M1600" s="211">
        <f t="shared" si="2756"/>
        <v>-7500</v>
      </c>
      <c r="N1600" s="211">
        <f t="shared" si="2756"/>
        <v>-7500</v>
      </c>
      <c r="O1600" s="211">
        <f t="shared" si="2756"/>
        <v>-7500</v>
      </c>
      <c r="P1600" s="211">
        <f t="shared" si="2734"/>
        <v>0</v>
      </c>
      <c r="Q1600" s="211">
        <f t="shared" si="2735"/>
        <v>0</v>
      </c>
      <c r="R1600" s="211">
        <f t="shared" si="2736"/>
        <v>0</v>
      </c>
      <c r="S1600" s="211">
        <f t="shared" si="2757"/>
        <v>0</v>
      </c>
      <c r="T1600" s="211">
        <f t="shared" si="2757"/>
        <v>0</v>
      </c>
      <c r="U1600" s="211">
        <f t="shared" si="2757"/>
        <v>0</v>
      </c>
      <c r="V1600" s="211">
        <f t="shared" si="2746"/>
        <v>0</v>
      </c>
      <c r="W1600" s="211">
        <f t="shared" si="2747"/>
        <v>0</v>
      </c>
      <c r="X1600" s="211">
        <f t="shared" si="2748"/>
        <v>0</v>
      </c>
      <c r="Y1600" s="211">
        <f t="shared" si="2758"/>
        <v>0</v>
      </c>
      <c r="Z1600" s="211">
        <f t="shared" si="2758"/>
        <v>0</v>
      </c>
      <c r="AA1600" s="211">
        <f t="shared" si="2758"/>
        <v>0</v>
      </c>
      <c r="AB1600" s="211">
        <f t="shared" si="2660"/>
        <v>0</v>
      </c>
      <c r="AC1600" s="211">
        <f t="shared" si="2759"/>
        <v>0</v>
      </c>
      <c r="AD1600" s="211">
        <f t="shared" si="2760"/>
        <v>0</v>
      </c>
    </row>
    <row r="1601" spans="1:30" s="202" customFormat="1" ht="26.4" hidden="1">
      <c r="A1601" s="212" t="s">
        <v>96</v>
      </c>
      <c r="B1601" s="200" t="s">
        <v>303</v>
      </c>
      <c r="C1601" s="200" t="s">
        <v>18</v>
      </c>
      <c r="D1601" s="200" t="s">
        <v>13</v>
      </c>
      <c r="E1601" s="200" t="s">
        <v>80</v>
      </c>
      <c r="F1601" s="200" t="s">
        <v>68</v>
      </c>
      <c r="G1601" s="200" t="s">
        <v>140</v>
      </c>
      <c r="H1601" s="200" t="s">
        <v>275</v>
      </c>
      <c r="I1601" s="210" t="s">
        <v>93</v>
      </c>
      <c r="J1601" s="211">
        <v>7500</v>
      </c>
      <c r="K1601" s="211">
        <v>7500</v>
      </c>
      <c r="L1601" s="211">
        <v>7500</v>
      </c>
      <c r="M1601" s="211">
        <v>-7500</v>
      </c>
      <c r="N1601" s="211">
        <v>-7500</v>
      </c>
      <c r="O1601" s="211">
        <v>-7500</v>
      </c>
      <c r="P1601" s="211">
        <f t="shared" si="2734"/>
        <v>0</v>
      </c>
      <c r="Q1601" s="211">
        <f t="shared" si="2735"/>
        <v>0</v>
      </c>
      <c r="R1601" s="211">
        <f t="shared" si="2736"/>
        <v>0</v>
      </c>
      <c r="S1601" s="211"/>
      <c r="T1601" s="211"/>
      <c r="U1601" s="211"/>
      <c r="V1601" s="211">
        <f t="shared" si="2746"/>
        <v>0</v>
      </c>
      <c r="W1601" s="211">
        <f t="shared" si="2747"/>
        <v>0</v>
      </c>
      <c r="X1601" s="211">
        <f t="shared" si="2748"/>
        <v>0</v>
      </c>
      <c r="Y1601" s="211"/>
      <c r="Z1601" s="211"/>
      <c r="AA1601" s="211"/>
      <c r="AB1601" s="211">
        <f t="shared" si="2660"/>
        <v>0</v>
      </c>
      <c r="AC1601" s="211">
        <f t="shared" si="2759"/>
        <v>0</v>
      </c>
      <c r="AD1601" s="211">
        <f t="shared" si="2760"/>
        <v>0</v>
      </c>
    </row>
    <row r="1602" spans="1:30" s="202" customFormat="1" hidden="1">
      <c r="A1602" s="212" t="s">
        <v>278</v>
      </c>
      <c r="B1602" s="200" t="s">
        <v>303</v>
      </c>
      <c r="C1602" s="200" t="s">
        <v>18</v>
      </c>
      <c r="D1602" s="200" t="s">
        <v>13</v>
      </c>
      <c r="E1602" s="200" t="s">
        <v>80</v>
      </c>
      <c r="F1602" s="200" t="s">
        <v>68</v>
      </c>
      <c r="G1602" s="200" t="s">
        <v>140</v>
      </c>
      <c r="H1602" s="200" t="s">
        <v>274</v>
      </c>
      <c r="I1602" s="210"/>
      <c r="J1602" s="211">
        <f>J1603</f>
        <v>227600</v>
      </c>
      <c r="K1602" s="211">
        <f t="shared" ref="K1602:O1603" si="2761">K1603</f>
        <v>231824</v>
      </c>
      <c r="L1602" s="211">
        <f t="shared" si="2761"/>
        <v>236216.95999999999</v>
      </c>
      <c r="M1602" s="211">
        <f t="shared" si="2761"/>
        <v>-227600</v>
      </c>
      <c r="N1602" s="211">
        <f t="shared" si="2761"/>
        <v>-231824</v>
      </c>
      <c r="O1602" s="211">
        <f t="shared" si="2761"/>
        <v>-236216.95999999999</v>
      </c>
      <c r="P1602" s="211">
        <f t="shared" si="2734"/>
        <v>0</v>
      </c>
      <c r="Q1602" s="211">
        <f t="shared" si="2735"/>
        <v>0</v>
      </c>
      <c r="R1602" s="211">
        <f t="shared" si="2736"/>
        <v>0</v>
      </c>
      <c r="S1602" s="211">
        <f t="shared" ref="S1602:U1603" si="2762">S1603</f>
        <v>0</v>
      </c>
      <c r="T1602" s="211">
        <f t="shared" si="2762"/>
        <v>0</v>
      </c>
      <c r="U1602" s="211">
        <f t="shared" si="2762"/>
        <v>0</v>
      </c>
      <c r="V1602" s="211">
        <f t="shared" si="2746"/>
        <v>0</v>
      </c>
      <c r="W1602" s="211">
        <f t="shared" si="2747"/>
        <v>0</v>
      </c>
      <c r="X1602" s="211">
        <f t="shared" si="2748"/>
        <v>0</v>
      </c>
      <c r="Y1602" s="211">
        <f t="shared" ref="Y1602:AA1603" si="2763">Y1603</f>
        <v>0</v>
      </c>
      <c r="Z1602" s="211">
        <f t="shared" si="2763"/>
        <v>0</v>
      </c>
      <c r="AA1602" s="211">
        <f t="shared" si="2763"/>
        <v>0</v>
      </c>
      <c r="AB1602" s="211">
        <f t="shared" si="2660"/>
        <v>0</v>
      </c>
      <c r="AC1602" s="211">
        <f t="shared" si="2759"/>
        <v>0</v>
      </c>
      <c r="AD1602" s="211">
        <f t="shared" si="2760"/>
        <v>0</v>
      </c>
    </row>
    <row r="1603" spans="1:30" s="202" customFormat="1" ht="26.4" hidden="1">
      <c r="A1603" s="213" t="s">
        <v>222</v>
      </c>
      <c r="B1603" s="200" t="s">
        <v>303</v>
      </c>
      <c r="C1603" s="200" t="s">
        <v>18</v>
      </c>
      <c r="D1603" s="200" t="s">
        <v>13</v>
      </c>
      <c r="E1603" s="200" t="s">
        <v>80</v>
      </c>
      <c r="F1603" s="200" t="s">
        <v>68</v>
      </c>
      <c r="G1603" s="200" t="s">
        <v>140</v>
      </c>
      <c r="H1603" s="200" t="s">
        <v>274</v>
      </c>
      <c r="I1603" s="210" t="s">
        <v>92</v>
      </c>
      <c r="J1603" s="211">
        <f>J1604</f>
        <v>227600</v>
      </c>
      <c r="K1603" s="211">
        <f t="shared" si="2761"/>
        <v>231824</v>
      </c>
      <c r="L1603" s="211">
        <f t="shared" si="2761"/>
        <v>236216.95999999999</v>
      </c>
      <c r="M1603" s="211">
        <f t="shared" si="2761"/>
        <v>-227600</v>
      </c>
      <c r="N1603" s="211">
        <f t="shared" si="2761"/>
        <v>-231824</v>
      </c>
      <c r="O1603" s="211">
        <f t="shared" si="2761"/>
        <v>-236216.95999999999</v>
      </c>
      <c r="P1603" s="211">
        <f t="shared" si="2734"/>
        <v>0</v>
      </c>
      <c r="Q1603" s="211">
        <f t="shared" si="2735"/>
        <v>0</v>
      </c>
      <c r="R1603" s="211">
        <f t="shared" si="2736"/>
        <v>0</v>
      </c>
      <c r="S1603" s="211">
        <f t="shared" si="2762"/>
        <v>0</v>
      </c>
      <c r="T1603" s="211">
        <f t="shared" si="2762"/>
        <v>0</v>
      </c>
      <c r="U1603" s="211">
        <f t="shared" si="2762"/>
        <v>0</v>
      </c>
      <c r="V1603" s="211">
        <f t="shared" si="2746"/>
        <v>0</v>
      </c>
      <c r="W1603" s="211">
        <f t="shared" si="2747"/>
        <v>0</v>
      </c>
      <c r="X1603" s="211">
        <f t="shared" si="2748"/>
        <v>0</v>
      </c>
      <c r="Y1603" s="211">
        <f t="shared" si="2763"/>
        <v>0</v>
      </c>
      <c r="Z1603" s="211">
        <f t="shared" si="2763"/>
        <v>0</v>
      </c>
      <c r="AA1603" s="211">
        <f t="shared" si="2763"/>
        <v>0</v>
      </c>
      <c r="AB1603" s="211">
        <f t="shared" si="2660"/>
        <v>0</v>
      </c>
      <c r="AC1603" s="211">
        <f t="shared" si="2759"/>
        <v>0</v>
      </c>
      <c r="AD1603" s="211">
        <f t="shared" si="2760"/>
        <v>0</v>
      </c>
    </row>
    <row r="1604" spans="1:30" s="202" customFormat="1" ht="26.4" hidden="1">
      <c r="A1604" s="212" t="s">
        <v>96</v>
      </c>
      <c r="B1604" s="200" t="s">
        <v>303</v>
      </c>
      <c r="C1604" s="200" t="s">
        <v>18</v>
      </c>
      <c r="D1604" s="200" t="s">
        <v>13</v>
      </c>
      <c r="E1604" s="200" t="s">
        <v>80</v>
      </c>
      <c r="F1604" s="200" t="s">
        <v>68</v>
      </c>
      <c r="G1604" s="200" t="s">
        <v>140</v>
      </c>
      <c r="H1604" s="200" t="s">
        <v>274</v>
      </c>
      <c r="I1604" s="210" t="s">
        <v>93</v>
      </c>
      <c r="J1604" s="211">
        <v>227600</v>
      </c>
      <c r="K1604" s="211">
        <v>231824</v>
      </c>
      <c r="L1604" s="211">
        <v>236216.95999999999</v>
      </c>
      <c r="M1604" s="211">
        <v>-227600</v>
      </c>
      <c r="N1604" s="211">
        <v>-231824</v>
      </c>
      <c r="O1604" s="211">
        <v>-236216.95999999999</v>
      </c>
      <c r="P1604" s="211">
        <f t="shared" si="2734"/>
        <v>0</v>
      </c>
      <c r="Q1604" s="211">
        <f t="shared" si="2735"/>
        <v>0</v>
      </c>
      <c r="R1604" s="211">
        <f t="shared" si="2736"/>
        <v>0</v>
      </c>
      <c r="S1604" s="211"/>
      <c r="T1604" s="211"/>
      <c r="U1604" s="211"/>
      <c r="V1604" s="211">
        <f t="shared" si="2746"/>
        <v>0</v>
      </c>
      <c r="W1604" s="211">
        <f t="shared" si="2747"/>
        <v>0</v>
      </c>
      <c r="X1604" s="211">
        <f t="shared" si="2748"/>
        <v>0</v>
      </c>
      <c r="Y1604" s="211"/>
      <c r="Z1604" s="211"/>
      <c r="AA1604" s="211"/>
      <c r="AB1604" s="211">
        <f t="shared" si="2660"/>
        <v>0</v>
      </c>
      <c r="AC1604" s="211">
        <f t="shared" si="2759"/>
        <v>0</v>
      </c>
      <c r="AD1604" s="211">
        <f t="shared" si="2760"/>
        <v>0</v>
      </c>
    </row>
    <row r="1605" spans="1:30" s="195" customFormat="1" ht="15.6" hidden="1">
      <c r="A1605" s="197" t="s">
        <v>325</v>
      </c>
      <c r="J1605" s="196">
        <f>J1606+J1623+J1629+J1652</f>
        <v>92918000</v>
      </c>
      <c r="K1605" s="196">
        <f t="shared" ref="K1605:L1605" si="2764">K1606+K1623+K1629+K1652</f>
        <v>95878593</v>
      </c>
      <c r="L1605" s="196">
        <f t="shared" si="2764"/>
        <v>97202894.530000001</v>
      </c>
      <c r="M1605" s="196">
        <f t="shared" ref="M1605:O1605" si="2765">M1606+M1623+M1629+M1652</f>
        <v>742320</v>
      </c>
      <c r="N1605" s="196">
        <f t="shared" si="2765"/>
        <v>756592.8</v>
      </c>
      <c r="O1605" s="196">
        <f t="shared" si="2765"/>
        <v>771436.52</v>
      </c>
      <c r="P1605" s="196">
        <f t="shared" si="2734"/>
        <v>93660320</v>
      </c>
      <c r="Q1605" s="196">
        <f t="shared" si="2735"/>
        <v>96635185.799999997</v>
      </c>
      <c r="R1605" s="196">
        <f t="shared" si="2736"/>
        <v>97974331.049999997</v>
      </c>
      <c r="S1605" s="196">
        <f t="shared" ref="S1605:U1605" si="2766">S1606+S1623+S1629+S1652</f>
        <v>0</v>
      </c>
      <c r="T1605" s="196">
        <f t="shared" si="2766"/>
        <v>0</v>
      </c>
      <c r="U1605" s="196">
        <f t="shared" si="2766"/>
        <v>0</v>
      </c>
      <c r="V1605" s="196">
        <f t="shared" si="2746"/>
        <v>93660320</v>
      </c>
      <c r="W1605" s="196">
        <f t="shared" si="2747"/>
        <v>96635185.799999997</v>
      </c>
      <c r="X1605" s="196">
        <f t="shared" si="2748"/>
        <v>97974331.049999997</v>
      </c>
      <c r="Y1605" s="196">
        <f t="shared" ref="Y1605:AA1605" si="2767">Y1606+Y1623+Y1629+Y1652</f>
        <v>0</v>
      </c>
      <c r="Z1605" s="196">
        <f t="shared" si="2767"/>
        <v>0</v>
      </c>
      <c r="AA1605" s="196">
        <f t="shared" si="2767"/>
        <v>0</v>
      </c>
      <c r="AB1605" s="196">
        <f t="shared" si="2660"/>
        <v>93660320</v>
      </c>
      <c r="AC1605" s="196">
        <f t="shared" si="2759"/>
        <v>96635185.799999997</v>
      </c>
      <c r="AD1605" s="196">
        <f t="shared" si="2760"/>
        <v>97974331.049999997</v>
      </c>
    </row>
    <row r="1606" spans="1:30" s="202" customFormat="1" ht="15.6" hidden="1">
      <c r="A1606" s="198" t="s">
        <v>32</v>
      </c>
      <c r="B1606" s="199" t="s">
        <v>303</v>
      </c>
      <c r="C1606" s="199" t="s">
        <v>20</v>
      </c>
      <c r="D1606" s="200"/>
      <c r="E1606" s="200"/>
      <c r="F1606" s="200"/>
      <c r="G1606" s="200"/>
      <c r="H1606" s="200"/>
      <c r="I1606" s="200"/>
      <c r="J1606" s="201">
        <f>J1607</f>
        <v>71614000</v>
      </c>
      <c r="K1606" s="201">
        <f t="shared" ref="K1606:O1606" si="2768">K1607</f>
        <v>74367200.640000001</v>
      </c>
      <c r="L1606" s="201">
        <f t="shared" si="2768"/>
        <v>75479778.25</v>
      </c>
      <c r="M1606" s="201">
        <f t="shared" si="2768"/>
        <v>108640</v>
      </c>
      <c r="N1606" s="201">
        <f t="shared" si="2768"/>
        <v>112985.59999999999</v>
      </c>
      <c r="O1606" s="201">
        <f t="shared" si="2768"/>
        <v>117505.03</v>
      </c>
      <c r="P1606" s="201">
        <f t="shared" si="2734"/>
        <v>71722640</v>
      </c>
      <c r="Q1606" s="201">
        <f t="shared" si="2735"/>
        <v>74480186.239999995</v>
      </c>
      <c r="R1606" s="201">
        <f t="shared" si="2736"/>
        <v>75597283.280000001</v>
      </c>
      <c r="S1606" s="201">
        <f t="shared" ref="S1606:U1606" si="2769">S1607</f>
        <v>0</v>
      </c>
      <c r="T1606" s="201">
        <f t="shared" si="2769"/>
        <v>0</v>
      </c>
      <c r="U1606" s="201">
        <f t="shared" si="2769"/>
        <v>0</v>
      </c>
      <c r="V1606" s="201">
        <f t="shared" si="2746"/>
        <v>71722640</v>
      </c>
      <c r="W1606" s="201">
        <f t="shared" si="2747"/>
        <v>74480186.239999995</v>
      </c>
      <c r="X1606" s="201">
        <f t="shared" si="2748"/>
        <v>75597283.280000001</v>
      </c>
      <c r="Y1606" s="201">
        <f t="shared" ref="Y1606:AA1606" si="2770">Y1607</f>
        <v>0</v>
      </c>
      <c r="Z1606" s="201">
        <f t="shared" si="2770"/>
        <v>0</v>
      </c>
      <c r="AA1606" s="201">
        <f t="shared" si="2770"/>
        <v>0</v>
      </c>
      <c r="AB1606" s="201">
        <f t="shared" ref="AB1606:AB1669" si="2771">V1606+Y1606</f>
        <v>71722640</v>
      </c>
      <c r="AC1606" s="201">
        <f t="shared" si="2759"/>
        <v>74480186.239999995</v>
      </c>
      <c r="AD1606" s="201">
        <f t="shared" si="2760"/>
        <v>75597283.280000001</v>
      </c>
    </row>
    <row r="1607" spans="1:30" s="202" customFormat="1" hidden="1">
      <c r="A1607" s="203" t="s">
        <v>1</v>
      </c>
      <c r="B1607" s="204" t="s">
        <v>303</v>
      </c>
      <c r="C1607" s="204" t="s">
        <v>20</v>
      </c>
      <c r="D1607" s="204" t="s">
        <v>48</v>
      </c>
      <c r="E1607" s="204"/>
      <c r="F1607" s="204"/>
      <c r="G1607" s="204"/>
      <c r="H1607" s="200"/>
      <c r="I1607" s="210"/>
      <c r="J1607" s="207">
        <f>J1608+J1613</f>
        <v>71614000</v>
      </c>
      <c r="K1607" s="207">
        <f t="shared" ref="K1607:L1607" si="2772">K1608+K1613</f>
        <v>74367200.640000001</v>
      </c>
      <c r="L1607" s="207">
        <f t="shared" si="2772"/>
        <v>75479778.25</v>
      </c>
      <c r="M1607" s="207">
        <f t="shared" ref="M1607:O1607" si="2773">M1608+M1613</f>
        <v>108640</v>
      </c>
      <c r="N1607" s="207">
        <f t="shared" si="2773"/>
        <v>112985.59999999999</v>
      </c>
      <c r="O1607" s="207">
        <f t="shared" si="2773"/>
        <v>117505.03</v>
      </c>
      <c r="P1607" s="207">
        <f t="shared" si="2734"/>
        <v>71722640</v>
      </c>
      <c r="Q1607" s="207">
        <f t="shared" si="2735"/>
        <v>74480186.239999995</v>
      </c>
      <c r="R1607" s="207">
        <f t="shared" si="2736"/>
        <v>75597283.280000001</v>
      </c>
      <c r="S1607" s="207">
        <f t="shared" ref="S1607:U1607" si="2774">S1608+S1613</f>
        <v>0</v>
      </c>
      <c r="T1607" s="207">
        <f t="shared" si="2774"/>
        <v>0</v>
      </c>
      <c r="U1607" s="207">
        <f t="shared" si="2774"/>
        <v>0</v>
      </c>
      <c r="V1607" s="207">
        <f t="shared" si="2746"/>
        <v>71722640</v>
      </c>
      <c r="W1607" s="207">
        <f t="shared" si="2747"/>
        <v>74480186.239999995</v>
      </c>
      <c r="X1607" s="207">
        <f t="shared" si="2748"/>
        <v>75597283.280000001</v>
      </c>
      <c r="Y1607" s="207">
        <f t="shared" ref="Y1607:AA1607" si="2775">Y1608+Y1613</f>
        <v>0</v>
      </c>
      <c r="Z1607" s="207">
        <f t="shared" si="2775"/>
        <v>0</v>
      </c>
      <c r="AA1607" s="207">
        <f t="shared" si="2775"/>
        <v>0</v>
      </c>
      <c r="AB1607" s="207">
        <f t="shared" si="2771"/>
        <v>71722640</v>
      </c>
      <c r="AC1607" s="207">
        <f t="shared" si="2759"/>
        <v>74480186.239999995</v>
      </c>
      <c r="AD1607" s="207">
        <f t="shared" si="2760"/>
        <v>75597283.280000001</v>
      </c>
    </row>
    <row r="1608" spans="1:30" s="202" customFormat="1" ht="39.6" hidden="1">
      <c r="A1608" s="208" t="s">
        <v>235</v>
      </c>
      <c r="B1608" s="216" t="s">
        <v>303</v>
      </c>
      <c r="C1608" s="216" t="s">
        <v>20</v>
      </c>
      <c r="D1608" s="216" t="s">
        <v>48</v>
      </c>
      <c r="E1608" s="216" t="s">
        <v>27</v>
      </c>
      <c r="F1608" s="216" t="s">
        <v>68</v>
      </c>
      <c r="G1608" s="216" t="s">
        <v>140</v>
      </c>
      <c r="H1608" s="200" t="s">
        <v>141</v>
      </c>
      <c r="I1608" s="210"/>
      <c r="J1608" s="217">
        <f>J1609</f>
        <v>0</v>
      </c>
      <c r="K1608" s="217">
        <f t="shared" ref="K1608:O1611" si="2776">K1609</f>
        <v>0</v>
      </c>
      <c r="L1608" s="217">
        <f t="shared" si="2776"/>
        <v>0</v>
      </c>
      <c r="M1608" s="217">
        <f t="shared" si="2776"/>
        <v>0</v>
      </c>
      <c r="N1608" s="217">
        <f t="shared" si="2776"/>
        <v>0</v>
      </c>
      <c r="O1608" s="217">
        <f t="shared" si="2776"/>
        <v>0</v>
      </c>
      <c r="P1608" s="217">
        <f t="shared" si="2734"/>
        <v>0</v>
      </c>
      <c r="Q1608" s="217">
        <f t="shared" si="2735"/>
        <v>0</v>
      </c>
      <c r="R1608" s="217">
        <f t="shared" si="2736"/>
        <v>0</v>
      </c>
      <c r="S1608" s="217">
        <f t="shared" ref="S1608:U1611" si="2777">S1609</f>
        <v>0</v>
      </c>
      <c r="T1608" s="217">
        <f t="shared" si="2777"/>
        <v>0</v>
      </c>
      <c r="U1608" s="217">
        <f t="shared" si="2777"/>
        <v>0</v>
      </c>
      <c r="V1608" s="217">
        <f t="shared" si="2746"/>
        <v>0</v>
      </c>
      <c r="W1608" s="217">
        <f t="shared" si="2747"/>
        <v>0</v>
      </c>
      <c r="X1608" s="217">
        <f t="shared" si="2748"/>
        <v>0</v>
      </c>
      <c r="Y1608" s="217">
        <f t="shared" ref="Y1608:AA1611" si="2778">Y1609</f>
        <v>0</v>
      </c>
      <c r="Z1608" s="217">
        <f t="shared" si="2778"/>
        <v>0</v>
      </c>
      <c r="AA1608" s="217">
        <f t="shared" si="2778"/>
        <v>0</v>
      </c>
      <c r="AB1608" s="217">
        <f t="shared" si="2771"/>
        <v>0</v>
      </c>
      <c r="AC1608" s="217">
        <f t="shared" si="2759"/>
        <v>0</v>
      </c>
      <c r="AD1608" s="217">
        <f t="shared" si="2760"/>
        <v>0</v>
      </c>
    </row>
    <row r="1609" spans="1:30" s="202" customFormat="1" hidden="1">
      <c r="A1609" s="208" t="s">
        <v>192</v>
      </c>
      <c r="B1609" s="216" t="s">
        <v>303</v>
      </c>
      <c r="C1609" s="216" t="s">
        <v>20</v>
      </c>
      <c r="D1609" s="216" t="s">
        <v>48</v>
      </c>
      <c r="E1609" s="216" t="s">
        <v>27</v>
      </c>
      <c r="F1609" s="216" t="s">
        <v>43</v>
      </c>
      <c r="G1609" s="216" t="s">
        <v>140</v>
      </c>
      <c r="H1609" s="200" t="s">
        <v>141</v>
      </c>
      <c r="I1609" s="210"/>
      <c r="J1609" s="217">
        <f>J1610</f>
        <v>0</v>
      </c>
      <c r="K1609" s="217">
        <f t="shared" si="2776"/>
        <v>0</v>
      </c>
      <c r="L1609" s="217">
        <f t="shared" si="2776"/>
        <v>0</v>
      </c>
      <c r="M1609" s="217">
        <f t="shared" si="2776"/>
        <v>0</v>
      </c>
      <c r="N1609" s="217">
        <f t="shared" si="2776"/>
        <v>0</v>
      </c>
      <c r="O1609" s="217">
        <f t="shared" si="2776"/>
        <v>0</v>
      </c>
      <c r="P1609" s="217">
        <f t="shared" si="2734"/>
        <v>0</v>
      </c>
      <c r="Q1609" s="217">
        <f t="shared" si="2735"/>
        <v>0</v>
      </c>
      <c r="R1609" s="217">
        <f t="shared" si="2736"/>
        <v>0</v>
      </c>
      <c r="S1609" s="217">
        <f t="shared" si="2777"/>
        <v>0</v>
      </c>
      <c r="T1609" s="217">
        <f t="shared" si="2777"/>
        <v>0</v>
      </c>
      <c r="U1609" s="217">
        <f t="shared" si="2777"/>
        <v>0</v>
      </c>
      <c r="V1609" s="217">
        <f t="shared" si="2746"/>
        <v>0</v>
      </c>
      <c r="W1609" s="217">
        <f t="shared" si="2747"/>
        <v>0</v>
      </c>
      <c r="X1609" s="217">
        <f t="shared" si="2748"/>
        <v>0</v>
      </c>
      <c r="Y1609" s="217">
        <f t="shared" si="2778"/>
        <v>0</v>
      </c>
      <c r="Z1609" s="217">
        <f t="shared" si="2778"/>
        <v>0</v>
      </c>
      <c r="AA1609" s="217">
        <f t="shared" si="2778"/>
        <v>0</v>
      </c>
      <c r="AB1609" s="217">
        <f t="shared" si="2771"/>
        <v>0</v>
      </c>
      <c r="AC1609" s="217">
        <f t="shared" si="2759"/>
        <v>0</v>
      </c>
      <c r="AD1609" s="217">
        <f t="shared" si="2760"/>
        <v>0</v>
      </c>
    </row>
    <row r="1610" spans="1:30" s="202" customFormat="1" ht="26.4" hidden="1">
      <c r="A1610" s="208" t="s">
        <v>193</v>
      </c>
      <c r="B1610" s="216" t="s">
        <v>303</v>
      </c>
      <c r="C1610" s="216" t="s">
        <v>20</v>
      </c>
      <c r="D1610" s="216" t="s">
        <v>48</v>
      </c>
      <c r="E1610" s="216" t="s">
        <v>27</v>
      </c>
      <c r="F1610" s="216" t="s">
        <v>43</v>
      </c>
      <c r="G1610" s="216" t="s">
        <v>140</v>
      </c>
      <c r="H1610" s="200" t="s">
        <v>194</v>
      </c>
      <c r="I1610" s="210"/>
      <c r="J1610" s="217">
        <f>J1611</f>
        <v>0</v>
      </c>
      <c r="K1610" s="217">
        <f t="shared" si="2776"/>
        <v>0</v>
      </c>
      <c r="L1610" s="217">
        <f t="shared" si="2776"/>
        <v>0</v>
      </c>
      <c r="M1610" s="217">
        <f t="shared" si="2776"/>
        <v>0</v>
      </c>
      <c r="N1610" s="217">
        <f t="shared" si="2776"/>
        <v>0</v>
      </c>
      <c r="O1610" s="217">
        <f t="shared" si="2776"/>
        <v>0</v>
      </c>
      <c r="P1610" s="217">
        <f t="shared" si="2734"/>
        <v>0</v>
      </c>
      <c r="Q1610" s="217">
        <f t="shared" si="2735"/>
        <v>0</v>
      </c>
      <c r="R1610" s="217">
        <f t="shared" si="2736"/>
        <v>0</v>
      </c>
      <c r="S1610" s="217">
        <f t="shared" si="2777"/>
        <v>0</v>
      </c>
      <c r="T1610" s="217">
        <f t="shared" si="2777"/>
        <v>0</v>
      </c>
      <c r="U1610" s="217">
        <f t="shared" si="2777"/>
        <v>0</v>
      </c>
      <c r="V1610" s="217">
        <f t="shared" si="2746"/>
        <v>0</v>
      </c>
      <c r="W1610" s="217">
        <f t="shared" si="2747"/>
        <v>0</v>
      </c>
      <c r="X1610" s="217">
        <f t="shared" si="2748"/>
        <v>0</v>
      </c>
      <c r="Y1610" s="217">
        <f t="shared" si="2778"/>
        <v>0</v>
      </c>
      <c r="Z1610" s="217">
        <f t="shared" si="2778"/>
        <v>0</v>
      </c>
      <c r="AA1610" s="217">
        <f t="shared" si="2778"/>
        <v>0</v>
      </c>
      <c r="AB1610" s="217">
        <f t="shared" si="2771"/>
        <v>0</v>
      </c>
      <c r="AC1610" s="217">
        <f t="shared" si="2759"/>
        <v>0</v>
      </c>
      <c r="AD1610" s="217">
        <f t="shared" si="2760"/>
        <v>0</v>
      </c>
    </row>
    <row r="1611" spans="1:30" s="202" customFormat="1" ht="26.4" hidden="1">
      <c r="A1611" s="213" t="s">
        <v>222</v>
      </c>
      <c r="B1611" s="216" t="s">
        <v>303</v>
      </c>
      <c r="C1611" s="216" t="s">
        <v>20</v>
      </c>
      <c r="D1611" s="216" t="s">
        <v>48</v>
      </c>
      <c r="E1611" s="216" t="s">
        <v>27</v>
      </c>
      <c r="F1611" s="216" t="s">
        <v>43</v>
      </c>
      <c r="G1611" s="216" t="s">
        <v>140</v>
      </c>
      <c r="H1611" s="200" t="s">
        <v>194</v>
      </c>
      <c r="I1611" s="210" t="s">
        <v>92</v>
      </c>
      <c r="J1611" s="217">
        <f>J1612</f>
        <v>0</v>
      </c>
      <c r="K1611" s="217">
        <f t="shared" si="2776"/>
        <v>0</v>
      </c>
      <c r="L1611" s="217">
        <f t="shared" si="2776"/>
        <v>0</v>
      </c>
      <c r="M1611" s="217">
        <f t="shared" si="2776"/>
        <v>0</v>
      </c>
      <c r="N1611" s="217">
        <f t="shared" si="2776"/>
        <v>0</v>
      </c>
      <c r="O1611" s="217">
        <f t="shared" si="2776"/>
        <v>0</v>
      </c>
      <c r="P1611" s="217">
        <f t="shared" si="2734"/>
        <v>0</v>
      </c>
      <c r="Q1611" s="217">
        <f t="shared" si="2735"/>
        <v>0</v>
      </c>
      <c r="R1611" s="217">
        <f t="shared" si="2736"/>
        <v>0</v>
      </c>
      <c r="S1611" s="217">
        <f t="shared" si="2777"/>
        <v>0</v>
      </c>
      <c r="T1611" s="217">
        <f t="shared" si="2777"/>
        <v>0</v>
      </c>
      <c r="U1611" s="217">
        <f t="shared" si="2777"/>
        <v>0</v>
      </c>
      <c r="V1611" s="217">
        <f t="shared" si="2746"/>
        <v>0</v>
      </c>
      <c r="W1611" s="217">
        <f t="shared" si="2747"/>
        <v>0</v>
      </c>
      <c r="X1611" s="217">
        <f t="shared" si="2748"/>
        <v>0</v>
      </c>
      <c r="Y1611" s="217">
        <f t="shared" si="2778"/>
        <v>0</v>
      </c>
      <c r="Z1611" s="217">
        <f t="shared" si="2778"/>
        <v>0</v>
      </c>
      <c r="AA1611" s="217">
        <f t="shared" si="2778"/>
        <v>0</v>
      </c>
      <c r="AB1611" s="217">
        <f t="shared" si="2771"/>
        <v>0</v>
      </c>
      <c r="AC1611" s="217">
        <f t="shared" si="2759"/>
        <v>0</v>
      </c>
      <c r="AD1611" s="217">
        <f t="shared" si="2760"/>
        <v>0</v>
      </c>
    </row>
    <row r="1612" spans="1:30" s="202" customFormat="1" ht="26.4" hidden="1">
      <c r="A1612" s="212" t="s">
        <v>96</v>
      </c>
      <c r="B1612" s="216" t="s">
        <v>303</v>
      </c>
      <c r="C1612" s="216" t="s">
        <v>20</v>
      </c>
      <c r="D1612" s="216" t="s">
        <v>48</v>
      </c>
      <c r="E1612" s="216" t="s">
        <v>27</v>
      </c>
      <c r="F1612" s="216" t="s">
        <v>43</v>
      </c>
      <c r="G1612" s="216" t="s">
        <v>140</v>
      </c>
      <c r="H1612" s="200" t="s">
        <v>194</v>
      </c>
      <c r="I1612" s="210" t="s">
        <v>93</v>
      </c>
      <c r="J1612" s="217"/>
      <c r="K1612" s="217"/>
      <c r="L1612" s="217"/>
      <c r="M1612" s="217"/>
      <c r="N1612" s="217"/>
      <c r="O1612" s="217"/>
      <c r="P1612" s="217">
        <f t="shared" si="2734"/>
        <v>0</v>
      </c>
      <c r="Q1612" s="217">
        <f t="shared" si="2735"/>
        <v>0</v>
      </c>
      <c r="R1612" s="217">
        <f t="shared" si="2736"/>
        <v>0</v>
      </c>
      <c r="S1612" s="217"/>
      <c r="T1612" s="217"/>
      <c r="U1612" s="217"/>
      <c r="V1612" s="217">
        <f t="shared" si="2746"/>
        <v>0</v>
      </c>
      <c r="W1612" s="217">
        <f t="shared" si="2747"/>
        <v>0</v>
      </c>
      <c r="X1612" s="217">
        <f t="shared" si="2748"/>
        <v>0</v>
      </c>
      <c r="Y1612" s="217"/>
      <c r="Z1612" s="217"/>
      <c r="AA1612" s="217"/>
      <c r="AB1612" s="217">
        <f t="shared" si="2771"/>
        <v>0</v>
      </c>
      <c r="AC1612" s="217">
        <f t="shared" si="2759"/>
        <v>0</v>
      </c>
      <c r="AD1612" s="217">
        <f t="shared" si="2760"/>
        <v>0</v>
      </c>
    </row>
    <row r="1613" spans="1:30" s="202" customFormat="1" hidden="1">
      <c r="A1613" s="208" t="s">
        <v>81</v>
      </c>
      <c r="B1613" s="200" t="s">
        <v>303</v>
      </c>
      <c r="C1613" s="200" t="s">
        <v>20</v>
      </c>
      <c r="D1613" s="200" t="s">
        <v>48</v>
      </c>
      <c r="E1613" s="200" t="s">
        <v>80</v>
      </c>
      <c r="F1613" s="200" t="s">
        <v>68</v>
      </c>
      <c r="G1613" s="200" t="s">
        <v>140</v>
      </c>
      <c r="H1613" s="200" t="s">
        <v>141</v>
      </c>
      <c r="I1613" s="210"/>
      <c r="J1613" s="211">
        <f>J1614</f>
        <v>71614000</v>
      </c>
      <c r="K1613" s="211">
        <f t="shared" ref="K1613:O1613" si="2779">K1614</f>
        <v>74367200.640000001</v>
      </c>
      <c r="L1613" s="211">
        <f t="shared" si="2779"/>
        <v>75479778.25</v>
      </c>
      <c r="M1613" s="211">
        <f t="shared" si="2779"/>
        <v>108640</v>
      </c>
      <c r="N1613" s="211">
        <f t="shared" si="2779"/>
        <v>112985.59999999999</v>
      </c>
      <c r="O1613" s="211">
        <f t="shared" si="2779"/>
        <v>117505.03</v>
      </c>
      <c r="P1613" s="211">
        <f t="shared" si="2734"/>
        <v>71722640</v>
      </c>
      <c r="Q1613" s="211">
        <f t="shared" si="2735"/>
        <v>74480186.239999995</v>
      </c>
      <c r="R1613" s="211">
        <f t="shared" si="2736"/>
        <v>75597283.280000001</v>
      </c>
      <c r="S1613" s="211">
        <f t="shared" ref="S1613:U1613" si="2780">S1614</f>
        <v>0</v>
      </c>
      <c r="T1613" s="211">
        <f t="shared" si="2780"/>
        <v>0</v>
      </c>
      <c r="U1613" s="211">
        <f t="shared" si="2780"/>
        <v>0</v>
      </c>
      <c r="V1613" s="211">
        <f t="shared" si="2746"/>
        <v>71722640</v>
      </c>
      <c r="W1613" s="211">
        <f t="shared" si="2747"/>
        <v>74480186.239999995</v>
      </c>
      <c r="X1613" s="211">
        <f t="shared" si="2748"/>
        <v>75597283.280000001</v>
      </c>
      <c r="Y1613" s="211">
        <f t="shared" ref="Y1613:AA1613" si="2781">Y1614</f>
        <v>0</v>
      </c>
      <c r="Z1613" s="211">
        <f t="shared" si="2781"/>
        <v>0</v>
      </c>
      <c r="AA1613" s="211">
        <f t="shared" si="2781"/>
        <v>0</v>
      </c>
      <c r="AB1613" s="211">
        <f t="shared" si="2771"/>
        <v>71722640</v>
      </c>
      <c r="AC1613" s="211">
        <f t="shared" si="2759"/>
        <v>74480186.239999995</v>
      </c>
      <c r="AD1613" s="211">
        <f t="shared" si="2760"/>
        <v>75597283.280000001</v>
      </c>
    </row>
    <row r="1614" spans="1:30" s="202" customFormat="1" hidden="1">
      <c r="A1614" s="208" t="s">
        <v>89</v>
      </c>
      <c r="B1614" s="219" t="s">
        <v>303</v>
      </c>
      <c r="C1614" s="219" t="s">
        <v>20</v>
      </c>
      <c r="D1614" s="219" t="s">
        <v>48</v>
      </c>
      <c r="E1614" s="200" t="s">
        <v>80</v>
      </c>
      <c r="F1614" s="200" t="s">
        <v>68</v>
      </c>
      <c r="G1614" s="200" t="s">
        <v>140</v>
      </c>
      <c r="H1614" s="219" t="s">
        <v>162</v>
      </c>
      <c r="I1614" s="220"/>
      <c r="J1614" s="211">
        <f>J1615+J1617+J1621</f>
        <v>71614000</v>
      </c>
      <c r="K1614" s="211">
        <f t="shared" ref="K1614:L1614" si="2782">K1615+K1617+K1621</f>
        <v>74367200.640000001</v>
      </c>
      <c r="L1614" s="211">
        <f t="shared" si="2782"/>
        <v>75479778.25</v>
      </c>
      <c r="M1614" s="211">
        <f t="shared" ref="M1614:O1614" si="2783">M1615+M1617+M1621</f>
        <v>108640</v>
      </c>
      <c r="N1614" s="211">
        <f t="shared" si="2783"/>
        <v>112985.59999999999</v>
      </c>
      <c r="O1614" s="211">
        <f t="shared" si="2783"/>
        <v>117505.03</v>
      </c>
      <c r="P1614" s="211">
        <f t="shared" si="2734"/>
        <v>71722640</v>
      </c>
      <c r="Q1614" s="211">
        <f t="shared" si="2735"/>
        <v>74480186.239999995</v>
      </c>
      <c r="R1614" s="211">
        <f t="shared" si="2736"/>
        <v>75597283.280000001</v>
      </c>
      <c r="S1614" s="211">
        <f t="shared" ref="S1614:U1614" si="2784">S1615+S1617+S1621</f>
        <v>0</v>
      </c>
      <c r="T1614" s="211">
        <f t="shared" si="2784"/>
        <v>0</v>
      </c>
      <c r="U1614" s="211">
        <f t="shared" si="2784"/>
        <v>0</v>
      </c>
      <c r="V1614" s="211">
        <f t="shared" si="2746"/>
        <v>71722640</v>
      </c>
      <c r="W1614" s="211">
        <f t="shared" si="2747"/>
        <v>74480186.239999995</v>
      </c>
      <c r="X1614" s="211">
        <f t="shared" si="2748"/>
        <v>75597283.280000001</v>
      </c>
      <c r="Y1614" s="211">
        <f>Y1615+Y1617+Y1621+Y1619</f>
        <v>0</v>
      </c>
      <c r="Z1614" s="211">
        <f t="shared" ref="Z1614:AA1614" si="2785">Z1615+Z1617+Z1621+Z1619</f>
        <v>0</v>
      </c>
      <c r="AA1614" s="211">
        <f t="shared" si="2785"/>
        <v>0</v>
      </c>
      <c r="AB1614" s="211">
        <f t="shared" si="2771"/>
        <v>71722640</v>
      </c>
      <c r="AC1614" s="211">
        <f t="shared" si="2759"/>
        <v>74480186.239999995</v>
      </c>
      <c r="AD1614" s="211">
        <f t="shared" si="2760"/>
        <v>75597283.280000001</v>
      </c>
    </row>
    <row r="1615" spans="1:30" s="202" customFormat="1" ht="39.6" hidden="1">
      <c r="A1615" s="212" t="s">
        <v>94</v>
      </c>
      <c r="B1615" s="219" t="s">
        <v>303</v>
      </c>
      <c r="C1615" s="219" t="s">
        <v>20</v>
      </c>
      <c r="D1615" s="219" t="s">
        <v>48</v>
      </c>
      <c r="E1615" s="200" t="s">
        <v>80</v>
      </c>
      <c r="F1615" s="200" t="s">
        <v>68</v>
      </c>
      <c r="G1615" s="200" t="s">
        <v>140</v>
      </c>
      <c r="H1615" s="219" t="s">
        <v>162</v>
      </c>
      <c r="I1615" s="220" t="s">
        <v>90</v>
      </c>
      <c r="J1615" s="211">
        <f>J1616</f>
        <v>56419000</v>
      </c>
      <c r="K1615" s="211">
        <f t="shared" ref="K1615:O1615" si="2786">K1616</f>
        <v>58663680.640000001</v>
      </c>
      <c r="L1615" s="211">
        <f t="shared" si="2786"/>
        <v>59247397.450000003</v>
      </c>
      <c r="M1615" s="211">
        <f t="shared" si="2786"/>
        <v>0</v>
      </c>
      <c r="N1615" s="211">
        <f t="shared" si="2786"/>
        <v>0</v>
      </c>
      <c r="O1615" s="211">
        <f t="shared" si="2786"/>
        <v>0</v>
      </c>
      <c r="P1615" s="211">
        <f t="shared" si="2734"/>
        <v>56419000</v>
      </c>
      <c r="Q1615" s="211">
        <f t="shared" si="2735"/>
        <v>58663680.640000001</v>
      </c>
      <c r="R1615" s="211">
        <f t="shared" si="2736"/>
        <v>59247397.450000003</v>
      </c>
      <c r="S1615" s="211">
        <f t="shared" ref="S1615:U1615" si="2787">S1616</f>
        <v>0</v>
      </c>
      <c r="T1615" s="211">
        <f t="shared" si="2787"/>
        <v>0</v>
      </c>
      <c r="U1615" s="211">
        <f t="shared" si="2787"/>
        <v>0</v>
      </c>
      <c r="V1615" s="211">
        <f t="shared" si="2746"/>
        <v>56419000</v>
      </c>
      <c r="W1615" s="211">
        <f t="shared" si="2747"/>
        <v>58663680.640000001</v>
      </c>
      <c r="X1615" s="211">
        <f t="shared" si="2748"/>
        <v>59247397.450000003</v>
      </c>
      <c r="Y1615" s="211">
        <f t="shared" ref="Y1615:AA1615" si="2788">Y1616</f>
        <v>-210253</v>
      </c>
      <c r="Z1615" s="211">
        <f t="shared" si="2788"/>
        <v>0</v>
      </c>
      <c r="AA1615" s="211">
        <f t="shared" si="2788"/>
        <v>0</v>
      </c>
      <c r="AB1615" s="211">
        <f t="shared" si="2771"/>
        <v>56208747</v>
      </c>
      <c r="AC1615" s="211">
        <f t="shared" si="2759"/>
        <v>58663680.640000001</v>
      </c>
      <c r="AD1615" s="211">
        <f t="shared" si="2760"/>
        <v>59247397.450000003</v>
      </c>
    </row>
    <row r="1616" spans="1:30" s="202" customFormat="1" hidden="1">
      <c r="A1616" s="212" t="s">
        <v>95</v>
      </c>
      <c r="B1616" s="219" t="s">
        <v>303</v>
      </c>
      <c r="C1616" s="219" t="s">
        <v>20</v>
      </c>
      <c r="D1616" s="219" t="s">
        <v>48</v>
      </c>
      <c r="E1616" s="200" t="s">
        <v>80</v>
      </c>
      <c r="F1616" s="200" t="s">
        <v>68</v>
      </c>
      <c r="G1616" s="200" t="s">
        <v>140</v>
      </c>
      <c r="H1616" s="219" t="s">
        <v>162</v>
      </c>
      <c r="I1616" s="220" t="s">
        <v>91</v>
      </c>
      <c r="J1616" s="211">
        <v>56419000</v>
      </c>
      <c r="K1616" s="211">
        <v>58663680.640000001</v>
      </c>
      <c r="L1616" s="211">
        <v>59247397.450000003</v>
      </c>
      <c r="M1616" s="211"/>
      <c r="N1616" s="211"/>
      <c r="O1616" s="211"/>
      <c r="P1616" s="211">
        <f t="shared" si="2734"/>
        <v>56419000</v>
      </c>
      <c r="Q1616" s="211">
        <f t="shared" si="2735"/>
        <v>58663680.640000001</v>
      </c>
      <c r="R1616" s="211">
        <f t="shared" si="2736"/>
        <v>59247397.450000003</v>
      </c>
      <c r="S1616" s="211"/>
      <c r="T1616" s="211"/>
      <c r="U1616" s="211"/>
      <c r="V1616" s="211">
        <f t="shared" si="2746"/>
        <v>56419000</v>
      </c>
      <c r="W1616" s="211">
        <f t="shared" si="2747"/>
        <v>58663680.640000001</v>
      </c>
      <c r="X1616" s="211">
        <f t="shared" si="2748"/>
        <v>59247397.450000003</v>
      </c>
      <c r="Y1616" s="211">
        <v>-210253</v>
      </c>
      <c r="Z1616" s="211"/>
      <c r="AA1616" s="211"/>
      <c r="AB1616" s="211">
        <f t="shared" si="2771"/>
        <v>56208747</v>
      </c>
      <c r="AC1616" s="211">
        <f t="shared" si="2759"/>
        <v>58663680.640000001</v>
      </c>
      <c r="AD1616" s="211">
        <f t="shared" si="2760"/>
        <v>59247397.450000003</v>
      </c>
    </row>
    <row r="1617" spans="1:30" s="202" customFormat="1" ht="26.4" hidden="1">
      <c r="A1617" s="213" t="s">
        <v>222</v>
      </c>
      <c r="B1617" s="219" t="s">
        <v>303</v>
      </c>
      <c r="C1617" s="219" t="s">
        <v>20</v>
      </c>
      <c r="D1617" s="219" t="s">
        <v>48</v>
      </c>
      <c r="E1617" s="200" t="s">
        <v>80</v>
      </c>
      <c r="F1617" s="200" t="s">
        <v>68</v>
      </c>
      <c r="G1617" s="200" t="s">
        <v>140</v>
      </c>
      <c r="H1617" s="219" t="s">
        <v>162</v>
      </c>
      <c r="I1617" s="220" t="s">
        <v>92</v>
      </c>
      <c r="J1617" s="211">
        <f>J1618</f>
        <v>15151000</v>
      </c>
      <c r="K1617" s="211">
        <f t="shared" ref="K1617:O1617" si="2789">K1618</f>
        <v>15659520</v>
      </c>
      <c r="L1617" s="211">
        <f t="shared" si="2789"/>
        <v>16188380.800000001</v>
      </c>
      <c r="M1617" s="211">
        <f t="shared" si="2789"/>
        <v>108640</v>
      </c>
      <c r="N1617" s="211">
        <f t="shared" si="2789"/>
        <v>112985.59999999999</v>
      </c>
      <c r="O1617" s="211">
        <f t="shared" si="2789"/>
        <v>117505.03</v>
      </c>
      <c r="P1617" s="211">
        <f t="shared" si="2734"/>
        <v>15259640</v>
      </c>
      <c r="Q1617" s="211">
        <f t="shared" si="2735"/>
        <v>15772505.6</v>
      </c>
      <c r="R1617" s="211">
        <f t="shared" si="2736"/>
        <v>16305885.83</v>
      </c>
      <c r="S1617" s="211">
        <f t="shared" ref="S1617:U1617" si="2790">S1618</f>
        <v>0</v>
      </c>
      <c r="T1617" s="211">
        <f t="shared" si="2790"/>
        <v>0</v>
      </c>
      <c r="U1617" s="211">
        <f t="shared" si="2790"/>
        <v>0</v>
      </c>
      <c r="V1617" s="211">
        <f t="shared" si="2746"/>
        <v>15259640</v>
      </c>
      <c r="W1617" s="211">
        <f t="shared" si="2747"/>
        <v>15772505.6</v>
      </c>
      <c r="X1617" s="211">
        <f t="shared" si="2748"/>
        <v>16305885.83</v>
      </c>
      <c r="Y1617" s="211">
        <f t="shared" ref="Y1617:AA1617" si="2791">Y1618</f>
        <v>0</v>
      </c>
      <c r="Z1617" s="211">
        <f t="shared" si="2791"/>
        <v>0</v>
      </c>
      <c r="AA1617" s="211">
        <f t="shared" si="2791"/>
        <v>0</v>
      </c>
      <c r="AB1617" s="211">
        <f t="shared" si="2771"/>
        <v>15259640</v>
      </c>
      <c r="AC1617" s="211">
        <f t="shared" si="2759"/>
        <v>15772505.6</v>
      </c>
      <c r="AD1617" s="211">
        <f t="shared" si="2760"/>
        <v>16305885.83</v>
      </c>
    </row>
    <row r="1618" spans="1:30" s="202" customFormat="1" ht="26.4" hidden="1">
      <c r="A1618" s="212" t="s">
        <v>96</v>
      </c>
      <c r="B1618" s="219" t="s">
        <v>303</v>
      </c>
      <c r="C1618" s="219" t="s">
        <v>20</v>
      </c>
      <c r="D1618" s="219" t="s">
        <v>48</v>
      </c>
      <c r="E1618" s="200" t="s">
        <v>80</v>
      </c>
      <c r="F1618" s="200" t="s">
        <v>68</v>
      </c>
      <c r="G1618" s="200" t="s">
        <v>140</v>
      </c>
      <c r="H1618" s="219" t="s">
        <v>162</v>
      </c>
      <c r="I1618" s="220" t="s">
        <v>93</v>
      </c>
      <c r="J1618" s="211">
        <v>15151000</v>
      </c>
      <c r="K1618" s="211">
        <v>15659520</v>
      </c>
      <c r="L1618" s="211">
        <v>16188380.800000001</v>
      </c>
      <c r="M1618" s="333">
        <v>108640</v>
      </c>
      <c r="N1618" s="333">
        <v>112985.59999999999</v>
      </c>
      <c r="O1618" s="333">
        <v>117505.03</v>
      </c>
      <c r="P1618" s="211">
        <f t="shared" si="2734"/>
        <v>15259640</v>
      </c>
      <c r="Q1618" s="211">
        <f t="shared" si="2735"/>
        <v>15772505.6</v>
      </c>
      <c r="R1618" s="211">
        <f t="shared" si="2736"/>
        <v>16305885.83</v>
      </c>
      <c r="S1618" s="211"/>
      <c r="T1618" s="211"/>
      <c r="U1618" s="211"/>
      <c r="V1618" s="211">
        <f t="shared" si="2746"/>
        <v>15259640</v>
      </c>
      <c r="W1618" s="211">
        <f t="shared" si="2747"/>
        <v>15772505.6</v>
      </c>
      <c r="X1618" s="211">
        <f t="shared" si="2748"/>
        <v>16305885.83</v>
      </c>
      <c r="Y1618" s="211"/>
      <c r="Z1618" s="211"/>
      <c r="AA1618" s="211"/>
      <c r="AB1618" s="211">
        <f t="shared" si="2771"/>
        <v>15259640</v>
      </c>
      <c r="AC1618" s="211">
        <f t="shared" si="2759"/>
        <v>15772505.6</v>
      </c>
      <c r="AD1618" s="211">
        <f t="shared" si="2760"/>
        <v>16305885.83</v>
      </c>
    </row>
    <row r="1619" spans="1:30" s="202" customFormat="1" hidden="1">
      <c r="A1619" s="264" t="s">
        <v>98</v>
      </c>
      <c r="B1619" s="219" t="s">
        <v>303</v>
      </c>
      <c r="C1619" s="219" t="s">
        <v>20</v>
      </c>
      <c r="D1619" s="219" t="s">
        <v>48</v>
      </c>
      <c r="E1619" s="200" t="s">
        <v>80</v>
      </c>
      <c r="F1619" s="200" t="s">
        <v>68</v>
      </c>
      <c r="G1619" s="200" t="s">
        <v>140</v>
      </c>
      <c r="H1619" s="219" t="s">
        <v>162</v>
      </c>
      <c r="I1619" s="220" t="s">
        <v>97</v>
      </c>
      <c r="J1619" s="211"/>
      <c r="K1619" s="211"/>
      <c r="L1619" s="211"/>
      <c r="M1619" s="333"/>
      <c r="N1619" s="333"/>
      <c r="O1619" s="333"/>
      <c r="P1619" s="211"/>
      <c r="Q1619" s="211"/>
      <c r="R1619" s="211"/>
      <c r="S1619" s="211"/>
      <c r="T1619" s="211"/>
      <c r="U1619" s="211"/>
      <c r="V1619" s="211"/>
      <c r="W1619" s="211"/>
      <c r="X1619" s="211"/>
      <c r="Y1619" s="211">
        <f>Y1620</f>
        <v>210253</v>
      </c>
      <c r="Z1619" s="211">
        <f t="shared" ref="Z1619:AA1619" si="2792">Z1620</f>
        <v>0</v>
      </c>
      <c r="AA1619" s="211">
        <f t="shared" si="2792"/>
        <v>0</v>
      </c>
      <c r="AB1619" s="211">
        <f t="shared" ref="AB1619:AB1620" si="2793">V1619+Y1619</f>
        <v>210253</v>
      </c>
      <c r="AC1619" s="211">
        <f t="shared" ref="AC1619:AC1620" si="2794">W1619+Z1619</f>
        <v>0</v>
      </c>
      <c r="AD1619" s="211">
        <f t="shared" ref="AD1619:AD1620" si="2795">X1619+AA1619</f>
        <v>0</v>
      </c>
    </row>
    <row r="1620" spans="1:30" s="202" customFormat="1" ht="26.4" hidden="1">
      <c r="A1620" s="264" t="s">
        <v>104</v>
      </c>
      <c r="B1620" s="219" t="s">
        <v>303</v>
      </c>
      <c r="C1620" s="219" t="s">
        <v>20</v>
      </c>
      <c r="D1620" s="219" t="s">
        <v>48</v>
      </c>
      <c r="E1620" s="200" t="s">
        <v>80</v>
      </c>
      <c r="F1620" s="200" t="s">
        <v>68</v>
      </c>
      <c r="G1620" s="200" t="s">
        <v>140</v>
      </c>
      <c r="H1620" s="219" t="s">
        <v>162</v>
      </c>
      <c r="I1620" s="220" t="s">
        <v>105</v>
      </c>
      <c r="J1620" s="211"/>
      <c r="K1620" s="211"/>
      <c r="L1620" s="211"/>
      <c r="M1620" s="333"/>
      <c r="N1620" s="333"/>
      <c r="O1620" s="333"/>
      <c r="P1620" s="211"/>
      <c r="Q1620" s="211"/>
      <c r="R1620" s="211"/>
      <c r="S1620" s="211"/>
      <c r="T1620" s="211"/>
      <c r="U1620" s="211"/>
      <c r="V1620" s="211"/>
      <c r="W1620" s="211"/>
      <c r="X1620" s="211"/>
      <c r="Y1620" s="211">
        <v>210253</v>
      </c>
      <c r="Z1620" s="211"/>
      <c r="AA1620" s="211"/>
      <c r="AB1620" s="211">
        <f t="shared" si="2793"/>
        <v>210253</v>
      </c>
      <c r="AC1620" s="211">
        <f t="shared" si="2794"/>
        <v>0</v>
      </c>
      <c r="AD1620" s="211">
        <f t="shared" si="2795"/>
        <v>0</v>
      </c>
    </row>
    <row r="1621" spans="1:30" s="202" customFormat="1" hidden="1">
      <c r="A1621" s="212" t="s">
        <v>78</v>
      </c>
      <c r="B1621" s="219" t="s">
        <v>303</v>
      </c>
      <c r="C1621" s="219" t="s">
        <v>20</v>
      </c>
      <c r="D1621" s="219" t="s">
        <v>48</v>
      </c>
      <c r="E1621" s="200" t="s">
        <v>80</v>
      </c>
      <c r="F1621" s="200" t="s">
        <v>68</v>
      </c>
      <c r="G1621" s="200" t="s">
        <v>140</v>
      </c>
      <c r="H1621" s="219" t="s">
        <v>162</v>
      </c>
      <c r="I1621" s="220" t="s">
        <v>75</v>
      </c>
      <c r="J1621" s="211">
        <f>J1622</f>
        <v>44000</v>
      </c>
      <c r="K1621" s="211">
        <f t="shared" ref="K1621:O1621" si="2796">K1622</f>
        <v>44000</v>
      </c>
      <c r="L1621" s="211">
        <f t="shared" si="2796"/>
        <v>44000</v>
      </c>
      <c r="M1621" s="211">
        <f t="shared" si="2796"/>
        <v>0</v>
      </c>
      <c r="N1621" s="211">
        <f t="shared" si="2796"/>
        <v>0</v>
      </c>
      <c r="O1621" s="211">
        <f t="shared" si="2796"/>
        <v>0</v>
      </c>
      <c r="P1621" s="211">
        <f t="shared" si="2734"/>
        <v>44000</v>
      </c>
      <c r="Q1621" s="211">
        <f t="shared" si="2735"/>
        <v>44000</v>
      </c>
      <c r="R1621" s="211">
        <f t="shared" si="2736"/>
        <v>44000</v>
      </c>
      <c r="S1621" s="211">
        <f t="shared" ref="S1621:U1621" si="2797">S1622</f>
        <v>0</v>
      </c>
      <c r="T1621" s="211">
        <f t="shared" si="2797"/>
        <v>0</v>
      </c>
      <c r="U1621" s="211">
        <f t="shared" si="2797"/>
        <v>0</v>
      </c>
      <c r="V1621" s="211">
        <f t="shared" ref="V1621:V1652" si="2798">P1621+S1621</f>
        <v>44000</v>
      </c>
      <c r="W1621" s="211">
        <f t="shared" ref="W1621:W1652" si="2799">Q1621+T1621</f>
        <v>44000</v>
      </c>
      <c r="X1621" s="211">
        <f t="shared" ref="X1621:X1652" si="2800">R1621+U1621</f>
        <v>44000</v>
      </c>
      <c r="Y1621" s="211">
        <f t="shared" ref="Y1621:AA1621" si="2801">Y1622</f>
        <v>0</v>
      </c>
      <c r="Z1621" s="211">
        <f t="shared" si="2801"/>
        <v>0</v>
      </c>
      <c r="AA1621" s="211">
        <f t="shared" si="2801"/>
        <v>0</v>
      </c>
      <c r="AB1621" s="211">
        <f t="shared" si="2771"/>
        <v>44000</v>
      </c>
      <c r="AC1621" s="211">
        <f t="shared" si="2759"/>
        <v>44000</v>
      </c>
      <c r="AD1621" s="211">
        <f t="shared" si="2760"/>
        <v>44000</v>
      </c>
    </row>
    <row r="1622" spans="1:30" s="202" customFormat="1" hidden="1">
      <c r="A1622" s="214" t="s">
        <v>118</v>
      </c>
      <c r="B1622" s="219" t="s">
        <v>303</v>
      </c>
      <c r="C1622" s="219" t="s">
        <v>20</v>
      </c>
      <c r="D1622" s="219" t="s">
        <v>48</v>
      </c>
      <c r="E1622" s="200" t="s">
        <v>80</v>
      </c>
      <c r="F1622" s="200" t="s">
        <v>68</v>
      </c>
      <c r="G1622" s="200" t="s">
        <v>140</v>
      </c>
      <c r="H1622" s="219" t="s">
        <v>162</v>
      </c>
      <c r="I1622" s="220" t="s">
        <v>117</v>
      </c>
      <c r="J1622" s="211">
        <v>44000</v>
      </c>
      <c r="K1622" s="211">
        <v>44000</v>
      </c>
      <c r="L1622" s="211">
        <v>44000</v>
      </c>
      <c r="M1622" s="211"/>
      <c r="N1622" s="211"/>
      <c r="O1622" s="211"/>
      <c r="P1622" s="211">
        <f t="shared" si="2734"/>
        <v>44000</v>
      </c>
      <c r="Q1622" s="211">
        <f t="shared" si="2735"/>
        <v>44000</v>
      </c>
      <c r="R1622" s="211">
        <f t="shared" si="2736"/>
        <v>44000</v>
      </c>
      <c r="S1622" s="211"/>
      <c r="T1622" s="211"/>
      <c r="U1622" s="211"/>
      <c r="V1622" s="211">
        <f t="shared" si="2798"/>
        <v>44000</v>
      </c>
      <c r="W1622" s="211">
        <f t="shared" si="2799"/>
        <v>44000</v>
      </c>
      <c r="X1622" s="211">
        <f t="shared" si="2800"/>
        <v>44000</v>
      </c>
      <c r="Y1622" s="211"/>
      <c r="Z1622" s="211"/>
      <c r="AA1622" s="211"/>
      <c r="AB1622" s="211">
        <f t="shared" si="2771"/>
        <v>44000</v>
      </c>
      <c r="AC1622" s="211">
        <f t="shared" si="2759"/>
        <v>44000</v>
      </c>
      <c r="AD1622" s="211">
        <f t="shared" si="2760"/>
        <v>44000</v>
      </c>
    </row>
    <row r="1623" spans="1:30" s="227" customFormat="1" ht="31.2" hidden="1">
      <c r="A1623" s="221" t="s">
        <v>26</v>
      </c>
      <c r="B1623" s="223" t="s">
        <v>303</v>
      </c>
      <c r="C1623" s="223" t="s">
        <v>13</v>
      </c>
      <c r="D1623" s="224"/>
      <c r="E1623" s="224"/>
      <c r="F1623" s="224"/>
      <c r="G1623" s="224"/>
      <c r="H1623" s="224"/>
      <c r="I1623" s="225"/>
      <c r="J1623" s="226">
        <f>J1624</f>
        <v>500000</v>
      </c>
      <c r="K1623" s="226">
        <f t="shared" ref="K1623:O1627" si="2802">K1624</f>
        <v>500000</v>
      </c>
      <c r="L1623" s="226">
        <f t="shared" si="2802"/>
        <v>500000</v>
      </c>
      <c r="M1623" s="226">
        <f t="shared" si="2802"/>
        <v>0</v>
      </c>
      <c r="N1623" s="226">
        <f t="shared" si="2802"/>
        <v>0</v>
      </c>
      <c r="O1623" s="226">
        <f t="shared" si="2802"/>
        <v>0</v>
      </c>
      <c r="P1623" s="226">
        <f t="shared" si="2734"/>
        <v>500000</v>
      </c>
      <c r="Q1623" s="226">
        <f t="shared" si="2735"/>
        <v>500000</v>
      </c>
      <c r="R1623" s="226">
        <f t="shared" si="2736"/>
        <v>500000</v>
      </c>
      <c r="S1623" s="226">
        <f t="shared" ref="S1623:U1627" si="2803">S1624</f>
        <v>0</v>
      </c>
      <c r="T1623" s="226">
        <f t="shared" si="2803"/>
        <v>0</v>
      </c>
      <c r="U1623" s="226">
        <f t="shared" si="2803"/>
        <v>0</v>
      </c>
      <c r="V1623" s="226">
        <f t="shared" si="2798"/>
        <v>500000</v>
      </c>
      <c r="W1623" s="226">
        <f t="shared" si="2799"/>
        <v>500000</v>
      </c>
      <c r="X1623" s="226">
        <f t="shared" si="2800"/>
        <v>500000</v>
      </c>
      <c r="Y1623" s="226">
        <f t="shared" ref="Y1623:AA1627" si="2804">Y1624</f>
        <v>0</v>
      </c>
      <c r="Z1623" s="226">
        <f t="shared" si="2804"/>
        <v>0</v>
      </c>
      <c r="AA1623" s="226">
        <f t="shared" si="2804"/>
        <v>0</v>
      </c>
      <c r="AB1623" s="226">
        <f t="shared" si="2771"/>
        <v>500000</v>
      </c>
      <c r="AC1623" s="226">
        <f t="shared" si="2759"/>
        <v>500000</v>
      </c>
      <c r="AD1623" s="226">
        <f t="shared" si="2760"/>
        <v>500000</v>
      </c>
    </row>
    <row r="1624" spans="1:30" s="202" customFormat="1" ht="26.4" hidden="1">
      <c r="A1624" s="228" t="s">
        <v>204</v>
      </c>
      <c r="B1624" s="229" t="s">
        <v>303</v>
      </c>
      <c r="C1624" s="229" t="s">
        <v>13</v>
      </c>
      <c r="D1624" s="229" t="s">
        <v>30</v>
      </c>
      <c r="E1624" s="229"/>
      <c r="F1624" s="229"/>
      <c r="G1624" s="229"/>
      <c r="H1624" s="229"/>
      <c r="I1624" s="230"/>
      <c r="J1624" s="231">
        <f>J1625</f>
        <v>500000</v>
      </c>
      <c r="K1624" s="231">
        <f t="shared" si="2802"/>
        <v>500000</v>
      </c>
      <c r="L1624" s="231">
        <f t="shared" si="2802"/>
        <v>500000</v>
      </c>
      <c r="M1624" s="231">
        <f t="shared" si="2802"/>
        <v>0</v>
      </c>
      <c r="N1624" s="231">
        <f t="shared" si="2802"/>
        <v>0</v>
      </c>
      <c r="O1624" s="231">
        <f t="shared" si="2802"/>
        <v>0</v>
      </c>
      <c r="P1624" s="231">
        <f t="shared" si="2734"/>
        <v>500000</v>
      </c>
      <c r="Q1624" s="231">
        <f t="shared" si="2735"/>
        <v>500000</v>
      </c>
      <c r="R1624" s="231">
        <f t="shared" si="2736"/>
        <v>500000</v>
      </c>
      <c r="S1624" s="231">
        <f t="shared" si="2803"/>
        <v>0</v>
      </c>
      <c r="T1624" s="231">
        <f t="shared" si="2803"/>
        <v>0</v>
      </c>
      <c r="U1624" s="231">
        <f t="shared" si="2803"/>
        <v>0</v>
      </c>
      <c r="V1624" s="231">
        <f t="shared" si="2798"/>
        <v>500000</v>
      </c>
      <c r="W1624" s="231">
        <f t="shared" si="2799"/>
        <v>500000</v>
      </c>
      <c r="X1624" s="231">
        <f t="shared" si="2800"/>
        <v>500000</v>
      </c>
      <c r="Y1624" s="231">
        <f t="shared" si="2804"/>
        <v>0</v>
      </c>
      <c r="Z1624" s="231">
        <f t="shared" si="2804"/>
        <v>0</v>
      </c>
      <c r="AA1624" s="231">
        <f t="shared" si="2804"/>
        <v>0</v>
      </c>
      <c r="AB1624" s="231">
        <f t="shared" si="2771"/>
        <v>500000</v>
      </c>
      <c r="AC1624" s="231">
        <f t="shared" si="2759"/>
        <v>500000</v>
      </c>
      <c r="AD1624" s="231">
        <f t="shared" si="2760"/>
        <v>500000</v>
      </c>
    </row>
    <row r="1625" spans="1:30" s="202" customFormat="1" ht="52.8" hidden="1">
      <c r="A1625" s="281" t="s">
        <v>355</v>
      </c>
      <c r="B1625" s="233" t="s">
        <v>303</v>
      </c>
      <c r="C1625" s="233" t="s">
        <v>13</v>
      </c>
      <c r="D1625" s="233" t="s">
        <v>30</v>
      </c>
      <c r="E1625" s="233" t="s">
        <v>195</v>
      </c>
      <c r="F1625" s="233" t="s">
        <v>68</v>
      </c>
      <c r="G1625" s="233" t="s">
        <v>140</v>
      </c>
      <c r="H1625" s="233" t="s">
        <v>141</v>
      </c>
      <c r="I1625" s="234"/>
      <c r="J1625" s="235">
        <f>J1626</f>
        <v>500000</v>
      </c>
      <c r="K1625" s="235">
        <f t="shared" si="2802"/>
        <v>500000</v>
      </c>
      <c r="L1625" s="235">
        <f t="shared" si="2802"/>
        <v>500000</v>
      </c>
      <c r="M1625" s="235">
        <f t="shared" si="2802"/>
        <v>0</v>
      </c>
      <c r="N1625" s="235">
        <f t="shared" si="2802"/>
        <v>0</v>
      </c>
      <c r="O1625" s="235">
        <f t="shared" si="2802"/>
        <v>0</v>
      </c>
      <c r="P1625" s="235">
        <f t="shared" si="2734"/>
        <v>500000</v>
      </c>
      <c r="Q1625" s="235">
        <f t="shared" si="2735"/>
        <v>500000</v>
      </c>
      <c r="R1625" s="235">
        <f t="shared" si="2736"/>
        <v>500000</v>
      </c>
      <c r="S1625" s="235">
        <f t="shared" si="2803"/>
        <v>0</v>
      </c>
      <c r="T1625" s="235">
        <f t="shared" si="2803"/>
        <v>0</v>
      </c>
      <c r="U1625" s="235">
        <f t="shared" si="2803"/>
        <v>0</v>
      </c>
      <c r="V1625" s="235">
        <f t="shared" si="2798"/>
        <v>500000</v>
      </c>
      <c r="W1625" s="235">
        <f t="shared" si="2799"/>
        <v>500000</v>
      </c>
      <c r="X1625" s="235">
        <f t="shared" si="2800"/>
        <v>500000</v>
      </c>
      <c r="Y1625" s="235">
        <f t="shared" si="2804"/>
        <v>0</v>
      </c>
      <c r="Z1625" s="235">
        <f t="shared" si="2804"/>
        <v>0</v>
      </c>
      <c r="AA1625" s="235">
        <f t="shared" si="2804"/>
        <v>0</v>
      </c>
      <c r="AB1625" s="235">
        <f t="shared" si="2771"/>
        <v>500000</v>
      </c>
      <c r="AC1625" s="235">
        <f t="shared" si="2759"/>
        <v>500000</v>
      </c>
      <c r="AD1625" s="235">
        <f t="shared" si="2760"/>
        <v>500000</v>
      </c>
    </row>
    <row r="1626" spans="1:30" s="202" customFormat="1" hidden="1">
      <c r="A1626" s="214" t="s">
        <v>257</v>
      </c>
      <c r="B1626" s="233" t="s">
        <v>303</v>
      </c>
      <c r="C1626" s="233" t="s">
        <v>13</v>
      </c>
      <c r="D1626" s="233" t="s">
        <v>30</v>
      </c>
      <c r="E1626" s="233" t="s">
        <v>195</v>
      </c>
      <c r="F1626" s="233" t="s">
        <v>68</v>
      </c>
      <c r="G1626" s="233" t="s">
        <v>140</v>
      </c>
      <c r="H1626" s="233" t="s">
        <v>256</v>
      </c>
      <c r="I1626" s="234"/>
      <c r="J1626" s="235">
        <f>J1627</f>
        <v>500000</v>
      </c>
      <c r="K1626" s="235">
        <f t="shared" si="2802"/>
        <v>500000</v>
      </c>
      <c r="L1626" s="235">
        <f t="shared" si="2802"/>
        <v>500000</v>
      </c>
      <c r="M1626" s="235">
        <f t="shared" si="2802"/>
        <v>0</v>
      </c>
      <c r="N1626" s="235">
        <f t="shared" si="2802"/>
        <v>0</v>
      </c>
      <c r="O1626" s="235">
        <f t="shared" si="2802"/>
        <v>0</v>
      </c>
      <c r="P1626" s="235">
        <f t="shared" si="2734"/>
        <v>500000</v>
      </c>
      <c r="Q1626" s="235">
        <f t="shared" si="2735"/>
        <v>500000</v>
      </c>
      <c r="R1626" s="235">
        <f t="shared" si="2736"/>
        <v>500000</v>
      </c>
      <c r="S1626" s="235">
        <f t="shared" si="2803"/>
        <v>0</v>
      </c>
      <c r="T1626" s="235">
        <f t="shared" si="2803"/>
        <v>0</v>
      </c>
      <c r="U1626" s="235">
        <f t="shared" si="2803"/>
        <v>0</v>
      </c>
      <c r="V1626" s="235">
        <f t="shared" si="2798"/>
        <v>500000</v>
      </c>
      <c r="W1626" s="235">
        <f t="shared" si="2799"/>
        <v>500000</v>
      </c>
      <c r="X1626" s="235">
        <f t="shared" si="2800"/>
        <v>500000</v>
      </c>
      <c r="Y1626" s="235">
        <f t="shared" si="2804"/>
        <v>0</v>
      </c>
      <c r="Z1626" s="235">
        <f t="shared" si="2804"/>
        <v>0</v>
      </c>
      <c r="AA1626" s="235">
        <f t="shared" si="2804"/>
        <v>0</v>
      </c>
      <c r="AB1626" s="235">
        <f t="shared" si="2771"/>
        <v>500000</v>
      </c>
      <c r="AC1626" s="235">
        <f t="shared" si="2759"/>
        <v>500000</v>
      </c>
      <c r="AD1626" s="235">
        <f t="shared" si="2760"/>
        <v>500000</v>
      </c>
    </row>
    <row r="1627" spans="1:30" s="202" customFormat="1" ht="26.4" hidden="1">
      <c r="A1627" s="213" t="s">
        <v>222</v>
      </c>
      <c r="B1627" s="233" t="s">
        <v>303</v>
      </c>
      <c r="C1627" s="233" t="s">
        <v>13</v>
      </c>
      <c r="D1627" s="233" t="s">
        <v>30</v>
      </c>
      <c r="E1627" s="233" t="s">
        <v>195</v>
      </c>
      <c r="F1627" s="233" t="s">
        <v>68</v>
      </c>
      <c r="G1627" s="233" t="s">
        <v>140</v>
      </c>
      <c r="H1627" s="233" t="s">
        <v>256</v>
      </c>
      <c r="I1627" s="234" t="s">
        <v>92</v>
      </c>
      <c r="J1627" s="235">
        <f>J1628</f>
        <v>500000</v>
      </c>
      <c r="K1627" s="235">
        <f t="shared" si="2802"/>
        <v>500000</v>
      </c>
      <c r="L1627" s="235">
        <f t="shared" si="2802"/>
        <v>500000</v>
      </c>
      <c r="M1627" s="235">
        <f t="shared" si="2802"/>
        <v>0</v>
      </c>
      <c r="N1627" s="235">
        <f t="shared" si="2802"/>
        <v>0</v>
      </c>
      <c r="O1627" s="235">
        <f t="shared" si="2802"/>
        <v>0</v>
      </c>
      <c r="P1627" s="235">
        <f t="shared" si="2734"/>
        <v>500000</v>
      </c>
      <c r="Q1627" s="235">
        <f t="shared" si="2735"/>
        <v>500000</v>
      </c>
      <c r="R1627" s="235">
        <f t="shared" si="2736"/>
        <v>500000</v>
      </c>
      <c r="S1627" s="235">
        <f t="shared" si="2803"/>
        <v>0</v>
      </c>
      <c r="T1627" s="235">
        <f t="shared" si="2803"/>
        <v>0</v>
      </c>
      <c r="U1627" s="235">
        <f t="shared" si="2803"/>
        <v>0</v>
      </c>
      <c r="V1627" s="235">
        <f t="shared" si="2798"/>
        <v>500000</v>
      </c>
      <c r="W1627" s="235">
        <f t="shared" si="2799"/>
        <v>500000</v>
      </c>
      <c r="X1627" s="235">
        <f t="shared" si="2800"/>
        <v>500000</v>
      </c>
      <c r="Y1627" s="235">
        <f t="shared" si="2804"/>
        <v>0</v>
      </c>
      <c r="Z1627" s="235">
        <f t="shared" si="2804"/>
        <v>0</v>
      </c>
      <c r="AA1627" s="235">
        <f t="shared" si="2804"/>
        <v>0</v>
      </c>
      <c r="AB1627" s="235">
        <f t="shared" si="2771"/>
        <v>500000</v>
      </c>
      <c r="AC1627" s="235">
        <f t="shared" si="2759"/>
        <v>500000</v>
      </c>
      <c r="AD1627" s="235">
        <f t="shared" si="2760"/>
        <v>500000</v>
      </c>
    </row>
    <row r="1628" spans="1:30" s="202" customFormat="1" ht="26.4" hidden="1">
      <c r="A1628" s="212" t="s">
        <v>96</v>
      </c>
      <c r="B1628" s="233" t="s">
        <v>303</v>
      </c>
      <c r="C1628" s="233" t="s">
        <v>13</v>
      </c>
      <c r="D1628" s="233" t="s">
        <v>30</v>
      </c>
      <c r="E1628" s="233" t="s">
        <v>195</v>
      </c>
      <c r="F1628" s="233" t="s">
        <v>68</v>
      </c>
      <c r="G1628" s="233" t="s">
        <v>140</v>
      </c>
      <c r="H1628" s="233" t="s">
        <v>256</v>
      </c>
      <c r="I1628" s="234" t="s">
        <v>93</v>
      </c>
      <c r="J1628" s="235">
        <v>500000</v>
      </c>
      <c r="K1628" s="235">
        <v>500000</v>
      </c>
      <c r="L1628" s="235">
        <v>500000</v>
      </c>
      <c r="M1628" s="235"/>
      <c r="N1628" s="235"/>
      <c r="O1628" s="235"/>
      <c r="P1628" s="235">
        <f t="shared" si="2734"/>
        <v>500000</v>
      </c>
      <c r="Q1628" s="235">
        <f t="shared" si="2735"/>
        <v>500000</v>
      </c>
      <c r="R1628" s="235">
        <f t="shared" si="2736"/>
        <v>500000</v>
      </c>
      <c r="S1628" s="235"/>
      <c r="T1628" s="235"/>
      <c r="U1628" s="235"/>
      <c r="V1628" s="235">
        <f t="shared" si="2798"/>
        <v>500000</v>
      </c>
      <c r="W1628" s="235">
        <f t="shared" si="2799"/>
        <v>500000</v>
      </c>
      <c r="X1628" s="235">
        <f t="shared" si="2800"/>
        <v>500000</v>
      </c>
      <c r="Y1628" s="235"/>
      <c r="Z1628" s="235"/>
      <c r="AA1628" s="235"/>
      <c r="AB1628" s="235">
        <f t="shared" si="2771"/>
        <v>500000</v>
      </c>
      <c r="AC1628" s="235">
        <f t="shared" si="2759"/>
        <v>500000</v>
      </c>
      <c r="AD1628" s="235">
        <f t="shared" si="2760"/>
        <v>500000</v>
      </c>
    </row>
    <row r="1629" spans="1:30" s="202" customFormat="1" ht="15.6" hidden="1">
      <c r="A1629" s="198" t="s">
        <v>15</v>
      </c>
      <c r="B1629" s="237" t="s">
        <v>303</v>
      </c>
      <c r="C1629" s="237" t="s">
        <v>16</v>
      </c>
      <c r="D1629" s="219"/>
      <c r="E1629" s="219"/>
      <c r="F1629" s="219"/>
      <c r="G1629" s="219"/>
      <c r="H1629" s="219"/>
      <c r="I1629" s="220"/>
      <c r="J1629" s="201">
        <f>J1630+J1639</f>
        <v>8194000</v>
      </c>
      <c r="K1629" s="201">
        <f t="shared" ref="K1629:L1629" si="2805">K1630+K1639</f>
        <v>8241493.3599999994</v>
      </c>
      <c r="L1629" s="201">
        <f t="shared" si="2805"/>
        <v>8289728.29</v>
      </c>
      <c r="M1629" s="201">
        <f t="shared" ref="M1629:O1629" si="2806">M1630+M1639</f>
        <v>0</v>
      </c>
      <c r="N1629" s="201">
        <f t="shared" si="2806"/>
        <v>0</v>
      </c>
      <c r="O1629" s="201">
        <f t="shared" si="2806"/>
        <v>0</v>
      </c>
      <c r="P1629" s="201">
        <f t="shared" si="2734"/>
        <v>8194000</v>
      </c>
      <c r="Q1629" s="201">
        <f t="shared" si="2735"/>
        <v>8241493.3599999994</v>
      </c>
      <c r="R1629" s="201">
        <f t="shared" si="2736"/>
        <v>8289728.29</v>
      </c>
      <c r="S1629" s="201">
        <f t="shared" ref="S1629:U1629" si="2807">S1630+S1639</f>
        <v>0</v>
      </c>
      <c r="T1629" s="201">
        <f t="shared" si="2807"/>
        <v>0</v>
      </c>
      <c r="U1629" s="201">
        <f t="shared" si="2807"/>
        <v>0</v>
      </c>
      <c r="V1629" s="201">
        <f t="shared" si="2798"/>
        <v>8194000</v>
      </c>
      <c r="W1629" s="201">
        <f t="shared" si="2799"/>
        <v>8241493.3599999994</v>
      </c>
      <c r="X1629" s="201">
        <f t="shared" si="2800"/>
        <v>8289728.29</v>
      </c>
      <c r="Y1629" s="201">
        <f t="shared" ref="Y1629:AA1629" si="2808">Y1630+Y1639</f>
        <v>0</v>
      </c>
      <c r="Z1629" s="201">
        <f t="shared" si="2808"/>
        <v>0</v>
      </c>
      <c r="AA1629" s="201">
        <f t="shared" si="2808"/>
        <v>0</v>
      </c>
      <c r="AB1629" s="201">
        <f t="shared" si="2771"/>
        <v>8194000</v>
      </c>
      <c r="AC1629" s="201">
        <f t="shared" si="2759"/>
        <v>8241493.3599999994</v>
      </c>
      <c r="AD1629" s="201">
        <f t="shared" si="2760"/>
        <v>8289728.29</v>
      </c>
    </row>
    <row r="1630" spans="1:30" s="202" customFormat="1" hidden="1">
      <c r="A1630" s="203" t="s">
        <v>23</v>
      </c>
      <c r="B1630" s="205" t="s">
        <v>303</v>
      </c>
      <c r="C1630" s="205" t="s">
        <v>16</v>
      </c>
      <c r="D1630" s="205" t="s">
        <v>27</v>
      </c>
      <c r="E1630" s="205"/>
      <c r="F1630" s="205"/>
      <c r="G1630" s="205"/>
      <c r="H1630" s="240"/>
      <c r="I1630" s="206"/>
      <c r="J1630" s="207">
        <f>J1631</f>
        <v>4256000</v>
      </c>
      <c r="K1630" s="207">
        <f t="shared" ref="K1630:O1631" si="2809">K1631</f>
        <v>4281028.92</v>
      </c>
      <c r="L1630" s="207">
        <f t="shared" si="2809"/>
        <v>4306619.21</v>
      </c>
      <c r="M1630" s="207">
        <f t="shared" si="2809"/>
        <v>0</v>
      </c>
      <c r="N1630" s="207">
        <f t="shared" si="2809"/>
        <v>0</v>
      </c>
      <c r="O1630" s="207">
        <f t="shared" si="2809"/>
        <v>0</v>
      </c>
      <c r="P1630" s="207">
        <f t="shared" si="2734"/>
        <v>4256000</v>
      </c>
      <c r="Q1630" s="207">
        <f t="shared" si="2735"/>
        <v>4281028.92</v>
      </c>
      <c r="R1630" s="207">
        <f t="shared" si="2736"/>
        <v>4306619.21</v>
      </c>
      <c r="S1630" s="207">
        <f t="shared" ref="S1630:U1631" si="2810">S1631</f>
        <v>0</v>
      </c>
      <c r="T1630" s="207">
        <f t="shared" si="2810"/>
        <v>0</v>
      </c>
      <c r="U1630" s="207">
        <f t="shared" si="2810"/>
        <v>0</v>
      </c>
      <c r="V1630" s="207">
        <f t="shared" si="2798"/>
        <v>4256000</v>
      </c>
      <c r="W1630" s="207">
        <f t="shared" si="2799"/>
        <v>4281028.92</v>
      </c>
      <c r="X1630" s="207">
        <f t="shared" si="2800"/>
        <v>4306619.21</v>
      </c>
      <c r="Y1630" s="207">
        <f t="shared" ref="Y1630:AA1631" si="2811">Y1631</f>
        <v>0</v>
      </c>
      <c r="Z1630" s="207">
        <f t="shared" si="2811"/>
        <v>0</v>
      </c>
      <c r="AA1630" s="207">
        <f t="shared" si="2811"/>
        <v>0</v>
      </c>
      <c r="AB1630" s="207">
        <f t="shared" si="2771"/>
        <v>4256000</v>
      </c>
      <c r="AC1630" s="207">
        <f t="shared" si="2759"/>
        <v>4281028.92</v>
      </c>
      <c r="AD1630" s="207">
        <f t="shared" si="2760"/>
        <v>4306619.21</v>
      </c>
    </row>
    <row r="1631" spans="1:30" s="202" customFormat="1" ht="26.4" hidden="1">
      <c r="A1631" s="280" t="s">
        <v>358</v>
      </c>
      <c r="B1631" s="200" t="s">
        <v>303</v>
      </c>
      <c r="C1631" s="200" t="s">
        <v>16</v>
      </c>
      <c r="D1631" s="200" t="s">
        <v>27</v>
      </c>
      <c r="E1631" s="200" t="s">
        <v>18</v>
      </c>
      <c r="F1631" s="200" t="s">
        <v>68</v>
      </c>
      <c r="G1631" s="200" t="s">
        <v>140</v>
      </c>
      <c r="H1631" s="238" t="s">
        <v>141</v>
      </c>
      <c r="I1631" s="210"/>
      <c r="J1631" s="211">
        <f>J1632</f>
        <v>4256000</v>
      </c>
      <c r="K1631" s="211">
        <f t="shared" si="2809"/>
        <v>4281028.92</v>
      </c>
      <c r="L1631" s="211">
        <f t="shared" si="2809"/>
        <v>4306619.21</v>
      </c>
      <c r="M1631" s="211">
        <f t="shared" si="2809"/>
        <v>0</v>
      </c>
      <c r="N1631" s="211">
        <f t="shared" si="2809"/>
        <v>0</v>
      </c>
      <c r="O1631" s="211">
        <f t="shared" si="2809"/>
        <v>0</v>
      </c>
      <c r="P1631" s="211">
        <f t="shared" si="2734"/>
        <v>4256000</v>
      </c>
      <c r="Q1631" s="211">
        <f t="shared" si="2735"/>
        <v>4281028.92</v>
      </c>
      <c r="R1631" s="211">
        <f t="shared" si="2736"/>
        <v>4306619.21</v>
      </c>
      <c r="S1631" s="211">
        <f t="shared" si="2810"/>
        <v>0</v>
      </c>
      <c r="T1631" s="211">
        <f t="shared" si="2810"/>
        <v>0</v>
      </c>
      <c r="U1631" s="211">
        <f t="shared" si="2810"/>
        <v>0</v>
      </c>
      <c r="V1631" s="211">
        <f t="shared" si="2798"/>
        <v>4256000</v>
      </c>
      <c r="W1631" s="211">
        <f t="shared" si="2799"/>
        <v>4281028.92</v>
      </c>
      <c r="X1631" s="211">
        <f t="shared" si="2800"/>
        <v>4306619.21</v>
      </c>
      <c r="Y1631" s="211">
        <f t="shared" si="2811"/>
        <v>0</v>
      </c>
      <c r="Z1631" s="211">
        <f t="shared" si="2811"/>
        <v>0</v>
      </c>
      <c r="AA1631" s="211">
        <f t="shared" si="2811"/>
        <v>0</v>
      </c>
      <c r="AB1631" s="211">
        <f t="shared" si="2771"/>
        <v>4256000</v>
      </c>
      <c r="AC1631" s="211">
        <f t="shared" si="2759"/>
        <v>4281028.92</v>
      </c>
      <c r="AD1631" s="211">
        <f t="shared" si="2760"/>
        <v>4306619.21</v>
      </c>
    </row>
    <row r="1632" spans="1:30" s="202" customFormat="1" ht="39.6" hidden="1">
      <c r="A1632" s="241" t="s">
        <v>283</v>
      </c>
      <c r="B1632" s="200" t="s">
        <v>303</v>
      </c>
      <c r="C1632" s="200" t="s">
        <v>16</v>
      </c>
      <c r="D1632" s="200" t="s">
        <v>27</v>
      </c>
      <c r="E1632" s="200" t="s">
        <v>18</v>
      </c>
      <c r="F1632" s="200" t="s">
        <v>68</v>
      </c>
      <c r="G1632" s="200" t="s">
        <v>140</v>
      </c>
      <c r="H1632" s="238" t="s">
        <v>267</v>
      </c>
      <c r="I1632" s="210"/>
      <c r="J1632" s="211">
        <f>J1633+J1635+J1637</f>
        <v>4256000</v>
      </c>
      <c r="K1632" s="211">
        <f t="shared" ref="K1632:L1632" si="2812">K1633+K1635+K1637</f>
        <v>4281028.92</v>
      </c>
      <c r="L1632" s="211">
        <f t="shared" si="2812"/>
        <v>4306619.21</v>
      </c>
      <c r="M1632" s="211">
        <f t="shared" ref="M1632:O1632" si="2813">M1633+M1635+M1637</f>
        <v>0</v>
      </c>
      <c r="N1632" s="211">
        <f t="shared" si="2813"/>
        <v>0</v>
      </c>
      <c r="O1632" s="211">
        <f t="shared" si="2813"/>
        <v>0</v>
      </c>
      <c r="P1632" s="211">
        <f t="shared" si="2734"/>
        <v>4256000</v>
      </c>
      <c r="Q1632" s="211">
        <f t="shared" si="2735"/>
        <v>4281028.92</v>
      </c>
      <c r="R1632" s="211">
        <f t="shared" si="2736"/>
        <v>4306619.21</v>
      </c>
      <c r="S1632" s="211">
        <f t="shared" ref="S1632:U1632" si="2814">S1633+S1635+S1637</f>
        <v>0</v>
      </c>
      <c r="T1632" s="211">
        <f t="shared" si="2814"/>
        <v>0</v>
      </c>
      <c r="U1632" s="211">
        <f t="shared" si="2814"/>
        <v>0</v>
      </c>
      <c r="V1632" s="211">
        <f t="shared" si="2798"/>
        <v>4256000</v>
      </c>
      <c r="W1632" s="211">
        <f t="shared" si="2799"/>
        <v>4281028.92</v>
      </c>
      <c r="X1632" s="211">
        <f t="shared" si="2800"/>
        <v>4306619.21</v>
      </c>
      <c r="Y1632" s="211">
        <f t="shared" ref="Y1632:AA1632" si="2815">Y1633+Y1635+Y1637</f>
        <v>0</v>
      </c>
      <c r="Z1632" s="211">
        <f t="shared" si="2815"/>
        <v>0</v>
      </c>
      <c r="AA1632" s="211">
        <f t="shared" si="2815"/>
        <v>0</v>
      </c>
      <c r="AB1632" s="211">
        <f t="shared" si="2771"/>
        <v>4256000</v>
      </c>
      <c r="AC1632" s="211">
        <f t="shared" si="2759"/>
        <v>4281028.92</v>
      </c>
      <c r="AD1632" s="211">
        <f t="shared" si="2760"/>
        <v>4306619.21</v>
      </c>
    </row>
    <row r="1633" spans="1:30" s="202" customFormat="1" ht="39.6" hidden="1">
      <c r="A1633" s="212" t="s">
        <v>94</v>
      </c>
      <c r="B1633" s="200" t="s">
        <v>303</v>
      </c>
      <c r="C1633" s="200" t="s">
        <v>16</v>
      </c>
      <c r="D1633" s="200" t="s">
        <v>27</v>
      </c>
      <c r="E1633" s="200" t="s">
        <v>18</v>
      </c>
      <c r="F1633" s="200" t="s">
        <v>68</v>
      </c>
      <c r="G1633" s="200" t="s">
        <v>140</v>
      </c>
      <c r="H1633" s="238" t="s">
        <v>267</v>
      </c>
      <c r="I1633" s="210" t="s">
        <v>90</v>
      </c>
      <c r="J1633" s="211">
        <f>J1634</f>
        <v>2581000</v>
      </c>
      <c r="K1633" s="211">
        <f t="shared" ref="K1633:O1633" si="2816">K1634</f>
        <v>2606028.92</v>
      </c>
      <c r="L1633" s="211">
        <f t="shared" si="2816"/>
        <v>2631619.21</v>
      </c>
      <c r="M1633" s="211">
        <f t="shared" si="2816"/>
        <v>0</v>
      </c>
      <c r="N1633" s="211">
        <f t="shared" si="2816"/>
        <v>0</v>
      </c>
      <c r="O1633" s="211">
        <f t="shared" si="2816"/>
        <v>0</v>
      </c>
      <c r="P1633" s="211">
        <f t="shared" si="2734"/>
        <v>2581000</v>
      </c>
      <c r="Q1633" s="211">
        <f t="shared" si="2735"/>
        <v>2606028.92</v>
      </c>
      <c r="R1633" s="211">
        <f t="shared" si="2736"/>
        <v>2631619.21</v>
      </c>
      <c r="S1633" s="211">
        <f t="shared" ref="S1633:U1633" si="2817">S1634</f>
        <v>0</v>
      </c>
      <c r="T1633" s="211">
        <f t="shared" si="2817"/>
        <v>0</v>
      </c>
      <c r="U1633" s="211">
        <f t="shared" si="2817"/>
        <v>0</v>
      </c>
      <c r="V1633" s="211">
        <f t="shared" si="2798"/>
        <v>2581000</v>
      </c>
      <c r="W1633" s="211">
        <f t="shared" si="2799"/>
        <v>2606028.92</v>
      </c>
      <c r="X1633" s="211">
        <f t="shared" si="2800"/>
        <v>2631619.21</v>
      </c>
      <c r="Y1633" s="211">
        <f t="shared" ref="Y1633:AA1633" si="2818">Y1634</f>
        <v>0</v>
      </c>
      <c r="Z1633" s="211">
        <f t="shared" si="2818"/>
        <v>0</v>
      </c>
      <c r="AA1633" s="211">
        <f t="shared" si="2818"/>
        <v>0</v>
      </c>
      <c r="AB1633" s="211">
        <f t="shared" si="2771"/>
        <v>2581000</v>
      </c>
      <c r="AC1633" s="211">
        <f t="shared" si="2759"/>
        <v>2606028.92</v>
      </c>
      <c r="AD1633" s="211">
        <f t="shared" si="2760"/>
        <v>2631619.21</v>
      </c>
    </row>
    <row r="1634" spans="1:30" s="202" customFormat="1" hidden="1">
      <c r="A1634" s="212" t="s">
        <v>95</v>
      </c>
      <c r="B1634" s="200" t="s">
        <v>303</v>
      </c>
      <c r="C1634" s="200" t="s">
        <v>16</v>
      </c>
      <c r="D1634" s="200" t="s">
        <v>27</v>
      </c>
      <c r="E1634" s="200" t="s">
        <v>18</v>
      </c>
      <c r="F1634" s="200" t="s">
        <v>68</v>
      </c>
      <c r="G1634" s="200" t="s">
        <v>140</v>
      </c>
      <c r="H1634" s="238" t="s">
        <v>267</v>
      </c>
      <c r="I1634" s="210" t="s">
        <v>91</v>
      </c>
      <c r="J1634" s="211">
        <v>2581000</v>
      </c>
      <c r="K1634" s="211">
        <v>2606028.92</v>
      </c>
      <c r="L1634" s="211">
        <v>2631619.21</v>
      </c>
      <c r="M1634" s="211"/>
      <c r="N1634" s="211"/>
      <c r="O1634" s="211"/>
      <c r="P1634" s="211">
        <f t="shared" si="2734"/>
        <v>2581000</v>
      </c>
      <c r="Q1634" s="211">
        <f t="shared" si="2735"/>
        <v>2606028.92</v>
      </c>
      <c r="R1634" s="211">
        <f t="shared" si="2736"/>
        <v>2631619.21</v>
      </c>
      <c r="S1634" s="211"/>
      <c r="T1634" s="211"/>
      <c r="U1634" s="211"/>
      <c r="V1634" s="211">
        <f t="shared" si="2798"/>
        <v>2581000</v>
      </c>
      <c r="W1634" s="211">
        <f t="shared" si="2799"/>
        <v>2606028.92</v>
      </c>
      <c r="X1634" s="211">
        <f t="shared" si="2800"/>
        <v>2631619.21</v>
      </c>
      <c r="Y1634" s="211"/>
      <c r="Z1634" s="211"/>
      <c r="AA1634" s="211"/>
      <c r="AB1634" s="211">
        <f t="shared" si="2771"/>
        <v>2581000</v>
      </c>
      <c r="AC1634" s="211">
        <f t="shared" si="2759"/>
        <v>2606028.92</v>
      </c>
      <c r="AD1634" s="211">
        <f t="shared" si="2760"/>
        <v>2631619.21</v>
      </c>
    </row>
    <row r="1635" spans="1:30" s="202" customFormat="1" ht="26.4" hidden="1">
      <c r="A1635" s="213" t="s">
        <v>222</v>
      </c>
      <c r="B1635" s="200" t="s">
        <v>303</v>
      </c>
      <c r="C1635" s="200" t="s">
        <v>16</v>
      </c>
      <c r="D1635" s="200" t="s">
        <v>27</v>
      </c>
      <c r="E1635" s="200" t="s">
        <v>18</v>
      </c>
      <c r="F1635" s="200" t="s">
        <v>68</v>
      </c>
      <c r="G1635" s="200" t="s">
        <v>140</v>
      </c>
      <c r="H1635" s="238" t="s">
        <v>267</v>
      </c>
      <c r="I1635" s="210" t="s">
        <v>92</v>
      </c>
      <c r="J1635" s="211">
        <f>J1636</f>
        <v>1640000</v>
      </c>
      <c r="K1635" s="211">
        <f t="shared" ref="K1635:O1635" si="2819">K1636</f>
        <v>1640000</v>
      </c>
      <c r="L1635" s="211">
        <f t="shared" si="2819"/>
        <v>1640000</v>
      </c>
      <c r="M1635" s="211">
        <f t="shared" si="2819"/>
        <v>0</v>
      </c>
      <c r="N1635" s="211">
        <f t="shared" si="2819"/>
        <v>0</v>
      </c>
      <c r="O1635" s="211">
        <f t="shared" si="2819"/>
        <v>0</v>
      </c>
      <c r="P1635" s="211">
        <f t="shared" si="2734"/>
        <v>1640000</v>
      </c>
      <c r="Q1635" s="211">
        <f t="shared" si="2735"/>
        <v>1640000</v>
      </c>
      <c r="R1635" s="211">
        <f t="shared" si="2736"/>
        <v>1640000</v>
      </c>
      <c r="S1635" s="211">
        <f t="shared" ref="S1635:U1635" si="2820">S1636</f>
        <v>0</v>
      </c>
      <c r="T1635" s="211">
        <f t="shared" si="2820"/>
        <v>0</v>
      </c>
      <c r="U1635" s="211">
        <f t="shared" si="2820"/>
        <v>0</v>
      </c>
      <c r="V1635" s="211">
        <f t="shared" si="2798"/>
        <v>1640000</v>
      </c>
      <c r="W1635" s="211">
        <f t="shared" si="2799"/>
        <v>1640000</v>
      </c>
      <c r="X1635" s="211">
        <f t="shared" si="2800"/>
        <v>1640000</v>
      </c>
      <c r="Y1635" s="211">
        <f t="shared" ref="Y1635:AA1635" si="2821">Y1636</f>
        <v>0</v>
      </c>
      <c r="Z1635" s="211">
        <f t="shared" si="2821"/>
        <v>0</v>
      </c>
      <c r="AA1635" s="211">
        <f t="shared" si="2821"/>
        <v>0</v>
      </c>
      <c r="AB1635" s="211">
        <f t="shared" si="2771"/>
        <v>1640000</v>
      </c>
      <c r="AC1635" s="211">
        <f t="shared" si="2759"/>
        <v>1640000</v>
      </c>
      <c r="AD1635" s="211">
        <f t="shared" si="2760"/>
        <v>1640000</v>
      </c>
    </row>
    <row r="1636" spans="1:30" s="202" customFormat="1" ht="26.4" hidden="1">
      <c r="A1636" s="212" t="s">
        <v>96</v>
      </c>
      <c r="B1636" s="200" t="s">
        <v>303</v>
      </c>
      <c r="C1636" s="200" t="s">
        <v>16</v>
      </c>
      <c r="D1636" s="200" t="s">
        <v>27</v>
      </c>
      <c r="E1636" s="200" t="s">
        <v>18</v>
      </c>
      <c r="F1636" s="200" t="s">
        <v>68</v>
      </c>
      <c r="G1636" s="200" t="s">
        <v>140</v>
      </c>
      <c r="H1636" s="238" t="s">
        <v>267</v>
      </c>
      <c r="I1636" s="210" t="s">
        <v>93</v>
      </c>
      <c r="J1636" s="211">
        <v>1640000</v>
      </c>
      <c r="K1636" s="211">
        <v>1640000</v>
      </c>
      <c r="L1636" s="211">
        <v>1640000</v>
      </c>
      <c r="M1636" s="211"/>
      <c r="N1636" s="211"/>
      <c r="O1636" s="211"/>
      <c r="P1636" s="211">
        <f t="shared" si="2734"/>
        <v>1640000</v>
      </c>
      <c r="Q1636" s="211">
        <f t="shared" si="2735"/>
        <v>1640000</v>
      </c>
      <c r="R1636" s="211">
        <f t="shared" si="2736"/>
        <v>1640000</v>
      </c>
      <c r="S1636" s="211"/>
      <c r="T1636" s="211"/>
      <c r="U1636" s="211"/>
      <c r="V1636" s="211">
        <f t="shared" si="2798"/>
        <v>1640000</v>
      </c>
      <c r="W1636" s="211">
        <f t="shared" si="2799"/>
        <v>1640000</v>
      </c>
      <c r="X1636" s="211">
        <f t="shared" si="2800"/>
        <v>1640000</v>
      </c>
      <c r="Y1636" s="211"/>
      <c r="Z1636" s="211"/>
      <c r="AA1636" s="211"/>
      <c r="AB1636" s="211">
        <f t="shared" si="2771"/>
        <v>1640000</v>
      </c>
      <c r="AC1636" s="211">
        <f t="shared" si="2759"/>
        <v>1640000</v>
      </c>
      <c r="AD1636" s="211">
        <f t="shared" si="2760"/>
        <v>1640000</v>
      </c>
    </row>
    <row r="1637" spans="1:30" s="202" customFormat="1" hidden="1">
      <c r="A1637" s="212" t="s">
        <v>78</v>
      </c>
      <c r="B1637" s="200" t="s">
        <v>303</v>
      </c>
      <c r="C1637" s="200" t="s">
        <v>16</v>
      </c>
      <c r="D1637" s="200" t="s">
        <v>27</v>
      </c>
      <c r="E1637" s="200" t="s">
        <v>18</v>
      </c>
      <c r="F1637" s="200" t="s">
        <v>68</v>
      </c>
      <c r="G1637" s="200" t="s">
        <v>140</v>
      </c>
      <c r="H1637" s="238" t="s">
        <v>267</v>
      </c>
      <c r="I1637" s="210" t="s">
        <v>75</v>
      </c>
      <c r="J1637" s="211">
        <f>J1638</f>
        <v>35000</v>
      </c>
      <c r="K1637" s="211">
        <f t="shared" ref="K1637:O1637" si="2822">K1638</f>
        <v>35000</v>
      </c>
      <c r="L1637" s="211">
        <f t="shared" si="2822"/>
        <v>35000</v>
      </c>
      <c r="M1637" s="211">
        <f t="shared" si="2822"/>
        <v>0</v>
      </c>
      <c r="N1637" s="211">
        <f t="shared" si="2822"/>
        <v>0</v>
      </c>
      <c r="O1637" s="211">
        <f t="shared" si="2822"/>
        <v>0</v>
      </c>
      <c r="P1637" s="211">
        <f t="shared" si="2734"/>
        <v>35000</v>
      </c>
      <c r="Q1637" s="211">
        <f t="shared" si="2735"/>
        <v>35000</v>
      </c>
      <c r="R1637" s="211">
        <f t="shared" si="2736"/>
        <v>35000</v>
      </c>
      <c r="S1637" s="211">
        <f t="shared" ref="S1637:U1637" si="2823">S1638</f>
        <v>0</v>
      </c>
      <c r="T1637" s="211">
        <f t="shared" si="2823"/>
        <v>0</v>
      </c>
      <c r="U1637" s="211">
        <f t="shared" si="2823"/>
        <v>0</v>
      </c>
      <c r="V1637" s="211">
        <f t="shared" si="2798"/>
        <v>35000</v>
      </c>
      <c r="W1637" s="211">
        <f t="shared" si="2799"/>
        <v>35000</v>
      </c>
      <c r="X1637" s="211">
        <f t="shared" si="2800"/>
        <v>35000</v>
      </c>
      <c r="Y1637" s="211">
        <f t="shared" ref="Y1637:AA1637" si="2824">Y1638</f>
        <v>0</v>
      </c>
      <c r="Z1637" s="211">
        <f t="shared" si="2824"/>
        <v>0</v>
      </c>
      <c r="AA1637" s="211">
        <f t="shared" si="2824"/>
        <v>0</v>
      </c>
      <c r="AB1637" s="211">
        <f t="shared" si="2771"/>
        <v>35000</v>
      </c>
      <c r="AC1637" s="211">
        <f t="shared" si="2759"/>
        <v>35000</v>
      </c>
      <c r="AD1637" s="211">
        <f t="shared" si="2760"/>
        <v>35000</v>
      </c>
    </row>
    <row r="1638" spans="1:30" s="202" customFormat="1" hidden="1">
      <c r="A1638" s="214" t="s">
        <v>118</v>
      </c>
      <c r="B1638" s="200" t="s">
        <v>303</v>
      </c>
      <c r="C1638" s="200" t="s">
        <v>16</v>
      </c>
      <c r="D1638" s="200" t="s">
        <v>27</v>
      </c>
      <c r="E1638" s="200" t="s">
        <v>18</v>
      </c>
      <c r="F1638" s="200" t="s">
        <v>68</v>
      </c>
      <c r="G1638" s="200" t="s">
        <v>140</v>
      </c>
      <c r="H1638" s="238" t="s">
        <v>267</v>
      </c>
      <c r="I1638" s="210" t="s">
        <v>117</v>
      </c>
      <c r="J1638" s="211">
        <v>35000</v>
      </c>
      <c r="K1638" s="211">
        <v>35000</v>
      </c>
      <c r="L1638" s="211">
        <v>35000</v>
      </c>
      <c r="M1638" s="211"/>
      <c r="N1638" s="211"/>
      <c r="O1638" s="211"/>
      <c r="P1638" s="211">
        <f t="shared" si="2734"/>
        <v>35000</v>
      </c>
      <c r="Q1638" s="211">
        <f t="shared" si="2735"/>
        <v>35000</v>
      </c>
      <c r="R1638" s="211">
        <f t="shared" si="2736"/>
        <v>35000</v>
      </c>
      <c r="S1638" s="211"/>
      <c r="T1638" s="211"/>
      <c r="U1638" s="211"/>
      <c r="V1638" s="211">
        <f t="shared" si="2798"/>
        <v>35000</v>
      </c>
      <c r="W1638" s="211">
        <f t="shared" si="2799"/>
        <v>35000</v>
      </c>
      <c r="X1638" s="211">
        <f t="shared" si="2800"/>
        <v>35000</v>
      </c>
      <c r="Y1638" s="211"/>
      <c r="Z1638" s="211"/>
      <c r="AA1638" s="211"/>
      <c r="AB1638" s="211">
        <f t="shared" si="2771"/>
        <v>35000</v>
      </c>
      <c r="AC1638" s="211">
        <f t="shared" si="2759"/>
        <v>35000</v>
      </c>
      <c r="AD1638" s="211">
        <f t="shared" si="2760"/>
        <v>35000</v>
      </c>
    </row>
    <row r="1639" spans="1:30" s="202" customFormat="1" hidden="1">
      <c r="A1639" s="203" t="s">
        <v>59</v>
      </c>
      <c r="B1639" s="204" t="s">
        <v>303</v>
      </c>
      <c r="C1639" s="204" t="s">
        <v>16</v>
      </c>
      <c r="D1639" s="204" t="s">
        <v>14</v>
      </c>
      <c r="E1639" s="204"/>
      <c r="F1639" s="204"/>
      <c r="G1639" s="204"/>
      <c r="H1639" s="200"/>
      <c r="I1639" s="210"/>
      <c r="J1639" s="207">
        <f>J1640+J1648</f>
        <v>3938000</v>
      </c>
      <c r="K1639" s="207">
        <f t="shared" ref="K1639:L1639" si="2825">K1640+K1648</f>
        <v>3960464.44</v>
      </c>
      <c r="L1639" s="207">
        <f t="shared" si="2825"/>
        <v>3983109.08</v>
      </c>
      <c r="M1639" s="207">
        <f t="shared" ref="M1639:O1639" si="2826">M1640+M1648</f>
        <v>0</v>
      </c>
      <c r="N1639" s="207">
        <f t="shared" si="2826"/>
        <v>0</v>
      </c>
      <c r="O1639" s="207">
        <f t="shared" si="2826"/>
        <v>0</v>
      </c>
      <c r="P1639" s="207">
        <f t="shared" si="2734"/>
        <v>3938000</v>
      </c>
      <c r="Q1639" s="207">
        <f t="shared" si="2735"/>
        <v>3960464.44</v>
      </c>
      <c r="R1639" s="207">
        <f t="shared" si="2736"/>
        <v>3983109.08</v>
      </c>
      <c r="S1639" s="207">
        <f t="shared" ref="S1639:U1639" si="2827">S1640+S1648</f>
        <v>0</v>
      </c>
      <c r="T1639" s="207">
        <f t="shared" si="2827"/>
        <v>0</v>
      </c>
      <c r="U1639" s="207">
        <f t="shared" si="2827"/>
        <v>0</v>
      </c>
      <c r="V1639" s="207">
        <f t="shared" si="2798"/>
        <v>3938000</v>
      </c>
      <c r="W1639" s="207">
        <f t="shared" si="2799"/>
        <v>3960464.44</v>
      </c>
      <c r="X1639" s="207">
        <f t="shared" si="2800"/>
        <v>3983109.08</v>
      </c>
      <c r="Y1639" s="207">
        <f t="shared" ref="Y1639:AA1639" si="2828">Y1640+Y1648</f>
        <v>0</v>
      </c>
      <c r="Z1639" s="207">
        <f t="shared" si="2828"/>
        <v>0</v>
      </c>
      <c r="AA1639" s="207">
        <f t="shared" si="2828"/>
        <v>0</v>
      </c>
      <c r="AB1639" s="207">
        <f t="shared" si="2771"/>
        <v>3938000</v>
      </c>
      <c r="AC1639" s="207">
        <f t="shared" si="2759"/>
        <v>3960464.44</v>
      </c>
      <c r="AD1639" s="207">
        <f t="shared" si="2760"/>
        <v>3983109.08</v>
      </c>
    </row>
    <row r="1640" spans="1:30" s="202" customFormat="1" ht="26.4" hidden="1">
      <c r="A1640" s="280" t="s">
        <v>358</v>
      </c>
      <c r="B1640" s="200" t="s">
        <v>303</v>
      </c>
      <c r="C1640" s="200" t="s">
        <v>16</v>
      </c>
      <c r="D1640" s="200" t="s">
        <v>14</v>
      </c>
      <c r="E1640" s="200" t="s">
        <v>18</v>
      </c>
      <c r="F1640" s="200" t="s">
        <v>68</v>
      </c>
      <c r="G1640" s="200" t="s">
        <v>140</v>
      </c>
      <c r="H1640" s="238" t="s">
        <v>141</v>
      </c>
      <c r="I1640" s="210"/>
      <c r="J1640" s="211">
        <f>J1641</f>
        <v>3938000</v>
      </c>
      <c r="K1640" s="211">
        <f t="shared" ref="K1640:O1640" si="2829">K1641</f>
        <v>3960464.44</v>
      </c>
      <c r="L1640" s="211">
        <f t="shared" si="2829"/>
        <v>3983109.08</v>
      </c>
      <c r="M1640" s="211">
        <f t="shared" si="2829"/>
        <v>0</v>
      </c>
      <c r="N1640" s="211">
        <f t="shared" si="2829"/>
        <v>0</v>
      </c>
      <c r="O1640" s="211">
        <f t="shared" si="2829"/>
        <v>0</v>
      </c>
      <c r="P1640" s="211">
        <f t="shared" si="2734"/>
        <v>3938000</v>
      </c>
      <c r="Q1640" s="211">
        <f t="shared" si="2735"/>
        <v>3960464.44</v>
      </c>
      <c r="R1640" s="211">
        <f t="shared" si="2736"/>
        <v>3983109.08</v>
      </c>
      <c r="S1640" s="211">
        <f t="shared" ref="S1640:U1640" si="2830">S1641</f>
        <v>0</v>
      </c>
      <c r="T1640" s="211">
        <f t="shared" si="2830"/>
        <v>0</v>
      </c>
      <c r="U1640" s="211">
        <f t="shared" si="2830"/>
        <v>0</v>
      </c>
      <c r="V1640" s="211">
        <f t="shared" si="2798"/>
        <v>3938000</v>
      </c>
      <c r="W1640" s="211">
        <f t="shared" si="2799"/>
        <v>3960464.44</v>
      </c>
      <c r="X1640" s="211">
        <f t="shared" si="2800"/>
        <v>3983109.08</v>
      </c>
      <c r="Y1640" s="211">
        <f t="shared" ref="Y1640:AA1640" si="2831">Y1641</f>
        <v>0</v>
      </c>
      <c r="Z1640" s="211">
        <f t="shared" si="2831"/>
        <v>0</v>
      </c>
      <c r="AA1640" s="211">
        <f t="shared" si="2831"/>
        <v>0</v>
      </c>
      <c r="AB1640" s="211">
        <f t="shared" si="2771"/>
        <v>3938000</v>
      </c>
      <c r="AC1640" s="211">
        <f t="shared" si="2759"/>
        <v>3960464.44</v>
      </c>
      <c r="AD1640" s="211">
        <f t="shared" si="2760"/>
        <v>3983109.08</v>
      </c>
    </row>
    <row r="1641" spans="1:30" s="202" customFormat="1" ht="39.6" hidden="1">
      <c r="A1641" s="208" t="s">
        <v>269</v>
      </c>
      <c r="B1641" s="200" t="s">
        <v>303</v>
      </c>
      <c r="C1641" s="200" t="s">
        <v>16</v>
      </c>
      <c r="D1641" s="200" t="s">
        <v>14</v>
      </c>
      <c r="E1641" s="200" t="s">
        <v>18</v>
      </c>
      <c r="F1641" s="200" t="s">
        <v>68</v>
      </c>
      <c r="G1641" s="200" t="s">
        <v>140</v>
      </c>
      <c r="H1641" s="238" t="s">
        <v>268</v>
      </c>
      <c r="I1641" s="210"/>
      <c r="J1641" s="211">
        <f>J1642+J1644+J1646</f>
        <v>3938000</v>
      </c>
      <c r="K1641" s="211">
        <f t="shared" ref="K1641:L1641" si="2832">K1642+K1644+K1646</f>
        <v>3960464.44</v>
      </c>
      <c r="L1641" s="211">
        <f t="shared" si="2832"/>
        <v>3983109.08</v>
      </c>
      <c r="M1641" s="211">
        <f t="shared" ref="M1641:O1641" si="2833">M1642+M1644+M1646</f>
        <v>0</v>
      </c>
      <c r="N1641" s="211">
        <f t="shared" si="2833"/>
        <v>0</v>
      </c>
      <c r="O1641" s="211">
        <f t="shared" si="2833"/>
        <v>0</v>
      </c>
      <c r="P1641" s="211">
        <f t="shared" si="2734"/>
        <v>3938000</v>
      </c>
      <c r="Q1641" s="211">
        <f t="shared" si="2735"/>
        <v>3960464.44</v>
      </c>
      <c r="R1641" s="211">
        <f t="shared" si="2736"/>
        <v>3983109.08</v>
      </c>
      <c r="S1641" s="211">
        <f t="shared" ref="S1641:U1641" si="2834">S1642+S1644+S1646</f>
        <v>0</v>
      </c>
      <c r="T1641" s="211">
        <f t="shared" si="2834"/>
        <v>0</v>
      </c>
      <c r="U1641" s="211">
        <f t="shared" si="2834"/>
        <v>0</v>
      </c>
      <c r="V1641" s="211">
        <f t="shared" si="2798"/>
        <v>3938000</v>
      </c>
      <c r="W1641" s="211">
        <f t="shared" si="2799"/>
        <v>3960464.44</v>
      </c>
      <c r="X1641" s="211">
        <f t="shared" si="2800"/>
        <v>3983109.08</v>
      </c>
      <c r="Y1641" s="211">
        <f t="shared" ref="Y1641:AA1641" si="2835">Y1642+Y1644+Y1646</f>
        <v>0</v>
      </c>
      <c r="Z1641" s="211">
        <f t="shared" si="2835"/>
        <v>0</v>
      </c>
      <c r="AA1641" s="211">
        <f t="shared" si="2835"/>
        <v>0</v>
      </c>
      <c r="AB1641" s="211">
        <f t="shared" si="2771"/>
        <v>3938000</v>
      </c>
      <c r="AC1641" s="211">
        <f t="shared" si="2759"/>
        <v>3960464.44</v>
      </c>
      <c r="AD1641" s="211">
        <f t="shared" si="2760"/>
        <v>3983109.08</v>
      </c>
    </row>
    <row r="1642" spans="1:30" s="202" customFormat="1" ht="39.6" hidden="1">
      <c r="A1642" s="212" t="s">
        <v>94</v>
      </c>
      <c r="B1642" s="200" t="s">
        <v>303</v>
      </c>
      <c r="C1642" s="200" t="s">
        <v>16</v>
      </c>
      <c r="D1642" s="200" t="s">
        <v>14</v>
      </c>
      <c r="E1642" s="200" t="s">
        <v>18</v>
      </c>
      <c r="F1642" s="200" t="s">
        <v>68</v>
      </c>
      <c r="G1642" s="200" t="s">
        <v>140</v>
      </c>
      <c r="H1642" s="238" t="s">
        <v>268</v>
      </c>
      <c r="I1642" s="210" t="s">
        <v>90</v>
      </c>
      <c r="J1642" s="211">
        <f>J1643</f>
        <v>2262000</v>
      </c>
      <c r="K1642" s="211">
        <f t="shared" ref="K1642:O1642" si="2836">K1643</f>
        <v>2284464.44</v>
      </c>
      <c r="L1642" s="211">
        <f t="shared" si="2836"/>
        <v>2307109.08</v>
      </c>
      <c r="M1642" s="211">
        <f t="shared" si="2836"/>
        <v>0</v>
      </c>
      <c r="N1642" s="211">
        <f t="shared" si="2836"/>
        <v>0</v>
      </c>
      <c r="O1642" s="211">
        <f t="shared" si="2836"/>
        <v>0</v>
      </c>
      <c r="P1642" s="211">
        <f t="shared" si="2734"/>
        <v>2262000</v>
      </c>
      <c r="Q1642" s="211">
        <f t="shared" si="2735"/>
        <v>2284464.44</v>
      </c>
      <c r="R1642" s="211">
        <f t="shared" si="2736"/>
        <v>2307109.08</v>
      </c>
      <c r="S1642" s="211">
        <f t="shared" ref="S1642:U1642" si="2837">S1643</f>
        <v>0</v>
      </c>
      <c r="T1642" s="211">
        <f t="shared" si="2837"/>
        <v>0</v>
      </c>
      <c r="U1642" s="211">
        <f t="shared" si="2837"/>
        <v>0</v>
      </c>
      <c r="V1642" s="211">
        <f t="shared" si="2798"/>
        <v>2262000</v>
      </c>
      <c r="W1642" s="211">
        <f t="shared" si="2799"/>
        <v>2284464.44</v>
      </c>
      <c r="X1642" s="211">
        <f t="shared" si="2800"/>
        <v>2307109.08</v>
      </c>
      <c r="Y1642" s="211">
        <f t="shared" ref="Y1642:AA1642" si="2838">Y1643</f>
        <v>0</v>
      </c>
      <c r="Z1642" s="211">
        <f t="shared" si="2838"/>
        <v>0</v>
      </c>
      <c r="AA1642" s="211">
        <f t="shared" si="2838"/>
        <v>0</v>
      </c>
      <c r="AB1642" s="211">
        <f t="shared" si="2771"/>
        <v>2262000</v>
      </c>
      <c r="AC1642" s="211">
        <f t="shared" si="2759"/>
        <v>2284464.44</v>
      </c>
      <c r="AD1642" s="211">
        <f t="shared" si="2760"/>
        <v>2307109.08</v>
      </c>
    </row>
    <row r="1643" spans="1:30" s="202" customFormat="1" hidden="1">
      <c r="A1643" s="212" t="s">
        <v>95</v>
      </c>
      <c r="B1643" s="200" t="s">
        <v>303</v>
      </c>
      <c r="C1643" s="200" t="s">
        <v>16</v>
      </c>
      <c r="D1643" s="200" t="s">
        <v>14</v>
      </c>
      <c r="E1643" s="200" t="s">
        <v>18</v>
      </c>
      <c r="F1643" s="200" t="s">
        <v>68</v>
      </c>
      <c r="G1643" s="200" t="s">
        <v>140</v>
      </c>
      <c r="H1643" s="238" t="s">
        <v>268</v>
      </c>
      <c r="I1643" s="210" t="s">
        <v>91</v>
      </c>
      <c r="J1643" s="211">
        <v>2262000</v>
      </c>
      <c r="K1643" s="211">
        <v>2284464.44</v>
      </c>
      <c r="L1643" s="211">
        <v>2307109.08</v>
      </c>
      <c r="M1643" s="211"/>
      <c r="N1643" s="211"/>
      <c r="O1643" s="211"/>
      <c r="P1643" s="211">
        <f t="shared" si="2734"/>
        <v>2262000</v>
      </c>
      <c r="Q1643" s="211">
        <f t="shared" si="2735"/>
        <v>2284464.44</v>
      </c>
      <c r="R1643" s="211">
        <f t="shared" si="2736"/>
        <v>2307109.08</v>
      </c>
      <c r="S1643" s="211"/>
      <c r="T1643" s="211"/>
      <c r="U1643" s="211"/>
      <c r="V1643" s="211">
        <f t="shared" si="2798"/>
        <v>2262000</v>
      </c>
      <c r="W1643" s="211">
        <f t="shared" si="2799"/>
        <v>2284464.44</v>
      </c>
      <c r="X1643" s="211">
        <f t="shared" si="2800"/>
        <v>2307109.08</v>
      </c>
      <c r="Y1643" s="211"/>
      <c r="Z1643" s="211"/>
      <c r="AA1643" s="211"/>
      <c r="AB1643" s="211">
        <f t="shared" si="2771"/>
        <v>2262000</v>
      </c>
      <c r="AC1643" s="211">
        <f t="shared" si="2759"/>
        <v>2284464.44</v>
      </c>
      <c r="AD1643" s="211">
        <f t="shared" si="2760"/>
        <v>2307109.08</v>
      </c>
    </row>
    <row r="1644" spans="1:30" s="202" customFormat="1" ht="26.4" hidden="1">
      <c r="A1644" s="213" t="s">
        <v>222</v>
      </c>
      <c r="B1644" s="200" t="s">
        <v>303</v>
      </c>
      <c r="C1644" s="200" t="s">
        <v>16</v>
      </c>
      <c r="D1644" s="200" t="s">
        <v>14</v>
      </c>
      <c r="E1644" s="200" t="s">
        <v>18</v>
      </c>
      <c r="F1644" s="200" t="s">
        <v>68</v>
      </c>
      <c r="G1644" s="200" t="s">
        <v>140</v>
      </c>
      <c r="H1644" s="238" t="s">
        <v>268</v>
      </c>
      <c r="I1644" s="210" t="s">
        <v>92</v>
      </c>
      <c r="J1644" s="211">
        <f>J1645</f>
        <v>1639000</v>
      </c>
      <c r="K1644" s="211">
        <f t="shared" ref="K1644:O1644" si="2839">K1645</f>
        <v>1639000</v>
      </c>
      <c r="L1644" s="211">
        <f t="shared" si="2839"/>
        <v>1639000</v>
      </c>
      <c r="M1644" s="211">
        <f t="shared" si="2839"/>
        <v>0</v>
      </c>
      <c r="N1644" s="211">
        <f t="shared" si="2839"/>
        <v>0</v>
      </c>
      <c r="O1644" s="211">
        <f t="shared" si="2839"/>
        <v>0</v>
      </c>
      <c r="P1644" s="211">
        <f t="shared" si="2734"/>
        <v>1639000</v>
      </c>
      <c r="Q1644" s="211">
        <f t="shared" si="2735"/>
        <v>1639000</v>
      </c>
      <c r="R1644" s="211">
        <f t="shared" si="2736"/>
        <v>1639000</v>
      </c>
      <c r="S1644" s="211">
        <f t="shared" ref="S1644:U1644" si="2840">S1645</f>
        <v>0</v>
      </c>
      <c r="T1644" s="211">
        <f t="shared" si="2840"/>
        <v>0</v>
      </c>
      <c r="U1644" s="211">
        <f t="shared" si="2840"/>
        <v>0</v>
      </c>
      <c r="V1644" s="211">
        <f t="shared" si="2798"/>
        <v>1639000</v>
      </c>
      <c r="W1644" s="211">
        <f t="shared" si="2799"/>
        <v>1639000</v>
      </c>
      <c r="X1644" s="211">
        <f t="shared" si="2800"/>
        <v>1639000</v>
      </c>
      <c r="Y1644" s="211">
        <f t="shared" ref="Y1644:AA1644" si="2841">Y1645</f>
        <v>0</v>
      </c>
      <c r="Z1644" s="211">
        <f t="shared" si="2841"/>
        <v>0</v>
      </c>
      <c r="AA1644" s="211">
        <f t="shared" si="2841"/>
        <v>0</v>
      </c>
      <c r="AB1644" s="211">
        <f t="shared" si="2771"/>
        <v>1639000</v>
      </c>
      <c r="AC1644" s="211">
        <f t="shared" si="2759"/>
        <v>1639000</v>
      </c>
      <c r="AD1644" s="211">
        <f t="shared" si="2760"/>
        <v>1639000</v>
      </c>
    </row>
    <row r="1645" spans="1:30" s="202" customFormat="1" ht="26.4" hidden="1">
      <c r="A1645" s="212" t="s">
        <v>96</v>
      </c>
      <c r="B1645" s="200" t="s">
        <v>303</v>
      </c>
      <c r="C1645" s="200" t="s">
        <v>16</v>
      </c>
      <c r="D1645" s="200" t="s">
        <v>14</v>
      </c>
      <c r="E1645" s="200" t="s">
        <v>18</v>
      </c>
      <c r="F1645" s="200" t="s">
        <v>68</v>
      </c>
      <c r="G1645" s="200" t="s">
        <v>140</v>
      </c>
      <c r="H1645" s="238" t="s">
        <v>268</v>
      </c>
      <c r="I1645" s="210" t="s">
        <v>93</v>
      </c>
      <c r="J1645" s="211">
        <v>1639000</v>
      </c>
      <c r="K1645" s="211">
        <v>1639000</v>
      </c>
      <c r="L1645" s="211">
        <v>1639000</v>
      </c>
      <c r="M1645" s="211"/>
      <c r="N1645" s="211"/>
      <c r="O1645" s="211"/>
      <c r="P1645" s="211">
        <f t="shared" si="2734"/>
        <v>1639000</v>
      </c>
      <c r="Q1645" s="211">
        <f t="shared" si="2735"/>
        <v>1639000</v>
      </c>
      <c r="R1645" s="211">
        <f t="shared" si="2736"/>
        <v>1639000</v>
      </c>
      <c r="S1645" s="211"/>
      <c r="T1645" s="211"/>
      <c r="U1645" s="211"/>
      <c r="V1645" s="211">
        <f t="shared" si="2798"/>
        <v>1639000</v>
      </c>
      <c r="W1645" s="211">
        <f t="shared" si="2799"/>
        <v>1639000</v>
      </c>
      <c r="X1645" s="211">
        <f t="shared" si="2800"/>
        <v>1639000</v>
      </c>
      <c r="Y1645" s="211"/>
      <c r="Z1645" s="211"/>
      <c r="AA1645" s="211"/>
      <c r="AB1645" s="211">
        <f t="shared" si="2771"/>
        <v>1639000</v>
      </c>
      <c r="AC1645" s="211">
        <f t="shared" si="2759"/>
        <v>1639000</v>
      </c>
      <c r="AD1645" s="211">
        <f t="shared" si="2760"/>
        <v>1639000</v>
      </c>
    </row>
    <row r="1646" spans="1:30" s="202" customFormat="1" hidden="1">
      <c r="A1646" s="212" t="s">
        <v>78</v>
      </c>
      <c r="B1646" s="200" t="s">
        <v>303</v>
      </c>
      <c r="C1646" s="200" t="s">
        <v>16</v>
      </c>
      <c r="D1646" s="200" t="s">
        <v>14</v>
      </c>
      <c r="E1646" s="200" t="s">
        <v>18</v>
      </c>
      <c r="F1646" s="200" t="s">
        <v>68</v>
      </c>
      <c r="G1646" s="200" t="s">
        <v>140</v>
      </c>
      <c r="H1646" s="238" t="s">
        <v>268</v>
      </c>
      <c r="I1646" s="210" t="s">
        <v>75</v>
      </c>
      <c r="J1646" s="211">
        <f>J1647</f>
        <v>37000</v>
      </c>
      <c r="K1646" s="211">
        <f t="shared" ref="K1646:O1646" si="2842">K1647</f>
        <v>37000</v>
      </c>
      <c r="L1646" s="211">
        <f t="shared" si="2842"/>
        <v>37000</v>
      </c>
      <c r="M1646" s="211">
        <f t="shared" si="2842"/>
        <v>0</v>
      </c>
      <c r="N1646" s="211">
        <f t="shared" si="2842"/>
        <v>0</v>
      </c>
      <c r="O1646" s="211">
        <f t="shared" si="2842"/>
        <v>0</v>
      </c>
      <c r="P1646" s="211">
        <f t="shared" si="2734"/>
        <v>37000</v>
      </c>
      <c r="Q1646" s="211">
        <f t="shared" si="2735"/>
        <v>37000</v>
      </c>
      <c r="R1646" s="211">
        <f t="shared" si="2736"/>
        <v>37000</v>
      </c>
      <c r="S1646" s="211">
        <f t="shared" ref="S1646:U1646" si="2843">S1647</f>
        <v>0</v>
      </c>
      <c r="T1646" s="211">
        <f t="shared" si="2843"/>
        <v>0</v>
      </c>
      <c r="U1646" s="211">
        <f t="shared" si="2843"/>
        <v>0</v>
      </c>
      <c r="V1646" s="211">
        <f t="shared" si="2798"/>
        <v>37000</v>
      </c>
      <c r="W1646" s="211">
        <f t="shared" si="2799"/>
        <v>37000</v>
      </c>
      <c r="X1646" s="211">
        <f t="shared" si="2800"/>
        <v>37000</v>
      </c>
      <c r="Y1646" s="211">
        <f t="shared" ref="Y1646:AA1646" si="2844">Y1647</f>
        <v>0</v>
      </c>
      <c r="Z1646" s="211">
        <f t="shared" si="2844"/>
        <v>0</v>
      </c>
      <c r="AA1646" s="211">
        <f t="shared" si="2844"/>
        <v>0</v>
      </c>
      <c r="AB1646" s="211">
        <f t="shared" si="2771"/>
        <v>37000</v>
      </c>
      <c r="AC1646" s="211">
        <f t="shared" si="2759"/>
        <v>37000</v>
      </c>
      <c r="AD1646" s="211">
        <f t="shared" si="2760"/>
        <v>37000</v>
      </c>
    </row>
    <row r="1647" spans="1:30" s="202" customFormat="1" hidden="1">
      <c r="A1647" s="214" t="s">
        <v>118</v>
      </c>
      <c r="B1647" s="200" t="s">
        <v>303</v>
      </c>
      <c r="C1647" s="200" t="s">
        <v>16</v>
      </c>
      <c r="D1647" s="200" t="s">
        <v>14</v>
      </c>
      <c r="E1647" s="200" t="s">
        <v>18</v>
      </c>
      <c r="F1647" s="200" t="s">
        <v>68</v>
      </c>
      <c r="G1647" s="200" t="s">
        <v>140</v>
      </c>
      <c r="H1647" s="238" t="s">
        <v>268</v>
      </c>
      <c r="I1647" s="210" t="s">
        <v>117</v>
      </c>
      <c r="J1647" s="211">
        <v>37000</v>
      </c>
      <c r="K1647" s="211">
        <v>37000</v>
      </c>
      <c r="L1647" s="211">
        <v>37000</v>
      </c>
      <c r="M1647" s="211"/>
      <c r="N1647" s="211"/>
      <c r="O1647" s="211"/>
      <c r="P1647" s="211">
        <f t="shared" si="2734"/>
        <v>37000</v>
      </c>
      <c r="Q1647" s="211">
        <f t="shared" si="2735"/>
        <v>37000</v>
      </c>
      <c r="R1647" s="211">
        <f t="shared" si="2736"/>
        <v>37000</v>
      </c>
      <c r="S1647" s="211"/>
      <c r="T1647" s="211"/>
      <c r="U1647" s="211"/>
      <c r="V1647" s="211">
        <f t="shared" si="2798"/>
        <v>37000</v>
      </c>
      <c r="W1647" s="211">
        <f t="shared" si="2799"/>
        <v>37000</v>
      </c>
      <c r="X1647" s="211">
        <f t="shared" si="2800"/>
        <v>37000</v>
      </c>
      <c r="Y1647" s="211"/>
      <c r="Z1647" s="211"/>
      <c r="AA1647" s="211"/>
      <c r="AB1647" s="211">
        <f t="shared" si="2771"/>
        <v>37000</v>
      </c>
      <c r="AC1647" s="211">
        <f t="shared" si="2759"/>
        <v>37000</v>
      </c>
      <c r="AD1647" s="211">
        <f t="shared" si="2760"/>
        <v>37000</v>
      </c>
    </row>
    <row r="1648" spans="1:30" s="202" customFormat="1" hidden="1">
      <c r="A1648" s="208" t="s">
        <v>82</v>
      </c>
      <c r="B1648" s="200" t="s">
        <v>303</v>
      </c>
      <c r="C1648" s="200" t="s">
        <v>16</v>
      </c>
      <c r="D1648" s="200" t="s">
        <v>14</v>
      </c>
      <c r="E1648" s="200" t="s">
        <v>80</v>
      </c>
      <c r="F1648" s="200" t="s">
        <v>68</v>
      </c>
      <c r="G1648" s="200" t="s">
        <v>140</v>
      </c>
      <c r="H1648" s="200" t="s">
        <v>141</v>
      </c>
      <c r="I1648" s="210"/>
      <c r="J1648" s="211">
        <f>J1649</f>
        <v>0</v>
      </c>
      <c r="K1648" s="211">
        <f t="shared" ref="K1648:O1650" si="2845">K1649</f>
        <v>0</v>
      </c>
      <c r="L1648" s="211">
        <f t="shared" si="2845"/>
        <v>0</v>
      </c>
      <c r="M1648" s="211">
        <f t="shared" si="2845"/>
        <v>0</v>
      </c>
      <c r="N1648" s="211">
        <f t="shared" si="2845"/>
        <v>0</v>
      </c>
      <c r="O1648" s="211">
        <f t="shared" si="2845"/>
        <v>0</v>
      </c>
      <c r="P1648" s="211">
        <f t="shared" si="2734"/>
        <v>0</v>
      </c>
      <c r="Q1648" s="211">
        <f t="shared" si="2735"/>
        <v>0</v>
      </c>
      <c r="R1648" s="211">
        <f t="shared" si="2736"/>
        <v>0</v>
      </c>
      <c r="S1648" s="211">
        <f t="shared" ref="S1648:U1650" si="2846">S1649</f>
        <v>0</v>
      </c>
      <c r="T1648" s="211">
        <f t="shared" si="2846"/>
        <v>0</v>
      </c>
      <c r="U1648" s="211">
        <f t="shared" si="2846"/>
        <v>0</v>
      </c>
      <c r="V1648" s="211">
        <f t="shared" si="2798"/>
        <v>0</v>
      </c>
      <c r="W1648" s="211">
        <f t="shared" si="2799"/>
        <v>0</v>
      </c>
      <c r="X1648" s="211">
        <f t="shared" si="2800"/>
        <v>0</v>
      </c>
      <c r="Y1648" s="211">
        <f t="shared" ref="Y1648:AA1650" si="2847">Y1649</f>
        <v>0</v>
      </c>
      <c r="Z1648" s="211">
        <f t="shared" si="2847"/>
        <v>0</v>
      </c>
      <c r="AA1648" s="211">
        <f t="shared" si="2847"/>
        <v>0</v>
      </c>
      <c r="AB1648" s="211">
        <f t="shared" si="2771"/>
        <v>0</v>
      </c>
      <c r="AC1648" s="211">
        <f t="shared" si="2759"/>
        <v>0</v>
      </c>
      <c r="AD1648" s="211">
        <f t="shared" si="2760"/>
        <v>0</v>
      </c>
    </row>
    <row r="1649" spans="1:30" s="202" customFormat="1" ht="39.6" hidden="1">
      <c r="A1649" s="208" t="s">
        <v>270</v>
      </c>
      <c r="B1649" s="200" t="s">
        <v>303</v>
      </c>
      <c r="C1649" s="200" t="s">
        <v>16</v>
      </c>
      <c r="D1649" s="200" t="s">
        <v>14</v>
      </c>
      <c r="E1649" s="200" t="s">
        <v>80</v>
      </c>
      <c r="F1649" s="200" t="s">
        <v>68</v>
      </c>
      <c r="G1649" s="200" t="s">
        <v>140</v>
      </c>
      <c r="H1649" s="200" t="s">
        <v>414</v>
      </c>
      <c r="I1649" s="210"/>
      <c r="J1649" s="211">
        <f>J1650</f>
        <v>0</v>
      </c>
      <c r="K1649" s="211">
        <f t="shared" si="2845"/>
        <v>0</v>
      </c>
      <c r="L1649" s="211">
        <f t="shared" si="2845"/>
        <v>0</v>
      </c>
      <c r="M1649" s="211">
        <f t="shared" si="2845"/>
        <v>0</v>
      </c>
      <c r="N1649" s="211">
        <f t="shared" si="2845"/>
        <v>0</v>
      </c>
      <c r="O1649" s="211">
        <f t="shared" si="2845"/>
        <v>0</v>
      </c>
      <c r="P1649" s="211">
        <f t="shared" si="2734"/>
        <v>0</v>
      </c>
      <c r="Q1649" s="211">
        <f t="shared" si="2735"/>
        <v>0</v>
      </c>
      <c r="R1649" s="211">
        <f t="shared" si="2736"/>
        <v>0</v>
      </c>
      <c r="S1649" s="211">
        <f t="shared" si="2846"/>
        <v>0</v>
      </c>
      <c r="T1649" s="211">
        <f t="shared" si="2846"/>
        <v>0</v>
      </c>
      <c r="U1649" s="211">
        <f t="shared" si="2846"/>
        <v>0</v>
      </c>
      <c r="V1649" s="211">
        <f t="shared" si="2798"/>
        <v>0</v>
      </c>
      <c r="W1649" s="211">
        <f t="shared" si="2799"/>
        <v>0</v>
      </c>
      <c r="X1649" s="211">
        <f t="shared" si="2800"/>
        <v>0</v>
      </c>
      <c r="Y1649" s="211">
        <f t="shared" si="2847"/>
        <v>0</v>
      </c>
      <c r="Z1649" s="211">
        <f t="shared" si="2847"/>
        <v>0</v>
      </c>
      <c r="AA1649" s="211">
        <f t="shared" si="2847"/>
        <v>0</v>
      </c>
      <c r="AB1649" s="211">
        <f t="shared" si="2771"/>
        <v>0</v>
      </c>
      <c r="AC1649" s="211">
        <f t="shared" si="2759"/>
        <v>0</v>
      </c>
      <c r="AD1649" s="211">
        <f t="shared" si="2760"/>
        <v>0</v>
      </c>
    </row>
    <row r="1650" spans="1:30" s="202" customFormat="1" ht="26.4" hidden="1">
      <c r="A1650" s="213" t="s">
        <v>222</v>
      </c>
      <c r="B1650" s="200" t="s">
        <v>303</v>
      </c>
      <c r="C1650" s="200" t="s">
        <v>16</v>
      </c>
      <c r="D1650" s="200" t="s">
        <v>14</v>
      </c>
      <c r="E1650" s="200" t="s">
        <v>80</v>
      </c>
      <c r="F1650" s="200" t="s">
        <v>68</v>
      </c>
      <c r="G1650" s="200" t="s">
        <v>140</v>
      </c>
      <c r="H1650" s="200" t="s">
        <v>414</v>
      </c>
      <c r="I1650" s="210" t="s">
        <v>92</v>
      </c>
      <c r="J1650" s="211">
        <f>J1651</f>
        <v>0</v>
      </c>
      <c r="K1650" s="211">
        <f t="shared" si="2845"/>
        <v>0</v>
      </c>
      <c r="L1650" s="211">
        <f t="shared" si="2845"/>
        <v>0</v>
      </c>
      <c r="M1650" s="211">
        <f t="shared" si="2845"/>
        <v>0</v>
      </c>
      <c r="N1650" s="211">
        <f t="shared" si="2845"/>
        <v>0</v>
      </c>
      <c r="O1650" s="211">
        <f t="shared" si="2845"/>
        <v>0</v>
      </c>
      <c r="P1650" s="211">
        <f t="shared" si="2734"/>
        <v>0</v>
      </c>
      <c r="Q1650" s="211">
        <f t="shared" si="2735"/>
        <v>0</v>
      </c>
      <c r="R1650" s="211">
        <f t="shared" si="2736"/>
        <v>0</v>
      </c>
      <c r="S1650" s="211">
        <f t="shared" si="2846"/>
        <v>0</v>
      </c>
      <c r="T1650" s="211">
        <f t="shared" si="2846"/>
        <v>0</v>
      </c>
      <c r="U1650" s="211">
        <f t="shared" si="2846"/>
        <v>0</v>
      </c>
      <c r="V1650" s="211">
        <f t="shared" si="2798"/>
        <v>0</v>
      </c>
      <c r="W1650" s="211">
        <f t="shared" si="2799"/>
        <v>0</v>
      </c>
      <c r="X1650" s="211">
        <f t="shared" si="2800"/>
        <v>0</v>
      </c>
      <c r="Y1650" s="211">
        <f t="shared" si="2847"/>
        <v>0</v>
      </c>
      <c r="Z1650" s="211">
        <f t="shared" si="2847"/>
        <v>0</v>
      </c>
      <c r="AA1650" s="211">
        <f t="shared" si="2847"/>
        <v>0</v>
      </c>
      <c r="AB1650" s="211">
        <f t="shared" si="2771"/>
        <v>0</v>
      </c>
      <c r="AC1650" s="211">
        <f t="shared" si="2759"/>
        <v>0</v>
      </c>
      <c r="AD1650" s="211">
        <f t="shared" si="2760"/>
        <v>0</v>
      </c>
    </row>
    <row r="1651" spans="1:30" s="202" customFormat="1" ht="26.4" hidden="1">
      <c r="A1651" s="212" t="s">
        <v>96</v>
      </c>
      <c r="B1651" s="200" t="s">
        <v>303</v>
      </c>
      <c r="C1651" s="200" t="s">
        <v>16</v>
      </c>
      <c r="D1651" s="200" t="s">
        <v>14</v>
      </c>
      <c r="E1651" s="200" t="s">
        <v>80</v>
      </c>
      <c r="F1651" s="200" t="s">
        <v>68</v>
      </c>
      <c r="G1651" s="200" t="s">
        <v>140</v>
      </c>
      <c r="H1651" s="200" t="s">
        <v>414</v>
      </c>
      <c r="I1651" s="210" t="s">
        <v>93</v>
      </c>
      <c r="J1651" s="211"/>
      <c r="K1651" s="211"/>
      <c r="L1651" s="211"/>
      <c r="M1651" s="211"/>
      <c r="N1651" s="211"/>
      <c r="O1651" s="211"/>
      <c r="P1651" s="211">
        <f t="shared" si="2734"/>
        <v>0</v>
      </c>
      <c r="Q1651" s="211">
        <f t="shared" si="2735"/>
        <v>0</v>
      </c>
      <c r="R1651" s="211">
        <f t="shared" si="2736"/>
        <v>0</v>
      </c>
      <c r="S1651" s="211"/>
      <c r="T1651" s="211"/>
      <c r="U1651" s="211"/>
      <c r="V1651" s="211">
        <f t="shared" si="2798"/>
        <v>0</v>
      </c>
      <c r="W1651" s="211">
        <f t="shared" si="2799"/>
        <v>0</v>
      </c>
      <c r="X1651" s="211">
        <f t="shared" si="2800"/>
        <v>0</v>
      </c>
      <c r="Y1651" s="211"/>
      <c r="Z1651" s="211"/>
      <c r="AA1651" s="211"/>
      <c r="AB1651" s="211">
        <f t="shared" si="2771"/>
        <v>0</v>
      </c>
      <c r="AC1651" s="211">
        <f t="shared" si="2759"/>
        <v>0</v>
      </c>
      <c r="AD1651" s="211">
        <f t="shared" si="2760"/>
        <v>0</v>
      </c>
    </row>
    <row r="1652" spans="1:30" s="202" customFormat="1" ht="15.6" hidden="1">
      <c r="A1652" s="242" t="s">
        <v>45</v>
      </c>
      <c r="B1652" s="243" t="s">
        <v>303</v>
      </c>
      <c r="C1652" s="243" t="s">
        <v>18</v>
      </c>
      <c r="D1652" s="243"/>
      <c r="E1652" s="243"/>
      <c r="F1652" s="243"/>
      <c r="G1652" s="243"/>
      <c r="H1652" s="243"/>
      <c r="I1652" s="244"/>
      <c r="J1652" s="201">
        <f>J1658</f>
        <v>12610000</v>
      </c>
      <c r="K1652" s="201">
        <f>K1658</f>
        <v>12769899</v>
      </c>
      <c r="L1652" s="201">
        <f>L1658</f>
        <v>12933387.99</v>
      </c>
      <c r="M1652" s="201">
        <f>M1658+M1653</f>
        <v>633680</v>
      </c>
      <c r="N1652" s="201">
        <f t="shared" ref="N1652:O1652" si="2848">N1658+N1653</f>
        <v>643607.20000000007</v>
      </c>
      <c r="O1652" s="201">
        <f t="shared" si="2848"/>
        <v>653931.49</v>
      </c>
      <c r="P1652" s="201">
        <f t="shared" ref="P1652:P1697" si="2849">J1652+M1652</f>
        <v>13243680</v>
      </c>
      <c r="Q1652" s="201">
        <f t="shared" ref="Q1652:Q1697" si="2850">K1652+N1652</f>
        <v>13413506.199999999</v>
      </c>
      <c r="R1652" s="201">
        <f t="shared" ref="R1652:R1697" si="2851">L1652+O1652</f>
        <v>13587319.48</v>
      </c>
      <c r="S1652" s="201">
        <f>S1658+S1653</f>
        <v>0</v>
      </c>
      <c r="T1652" s="201">
        <f t="shared" ref="T1652:U1652" si="2852">T1658+T1653</f>
        <v>0</v>
      </c>
      <c r="U1652" s="201">
        <f t="shared" si="2852"/>
        <v>0</v>
      </c>
      <c r="V1652" s="201">
        <f t="shared" si="2798"/>
        <v>13243680</v>
      </c>
      <c r="W1652" s="201">
        <f t="shared" si="2799"/>
        <v>13413506.199999999</v>
      </c>
      <c r="X1652" s="201">
        <f t="shared" si="2800"/>
        <v>13587319.48</v>
      </c>
      <c r="Y1652" s="201">
        <f>Y1658+Y1653</f>
        <v>0</v>
      </c>
      <c r="Z1652" s="201">
        <f t="shared" ref="Z1652:AA1652" si="2853">Z1658+Z1653</f>
        <v>0</v>
      </c>
      <c r="AA1652" s="201">
        <f t="shared" si="2853"/>
        <v>0</v>
      </c>
      <c r="AB1652" s="201">
        <f t="shared" si="2771"/>
        <v>13243680</v>
      </c>
      <c r="AC1652" s="201">
        <f t="shared" si="2759"/>
        <v>13413506.199999999</v>
      </c>
      <c r="AD1652" s="201">
        <f t="shared" si="2760"/>
        <v>13587319.48</v>
      </c>
    </row>
    <row r="1653" spans="1:30" s="202" customFormat="1" hidden="1">
      <c r="A1653" s="247" t="s">
        <v>46</v>
      </c>
      <c r="B1653" s="205" t="s">
        <v>303</v>
      </c>
      <c r="C1653" s="205" t="s">
        <v>18</v>
      </c>
      <c r="D1653" s="205" t="s">
        <v>17</v>
      </c>
      <c r="E1653" s="205"/>
      <c r="F1653" s="205"/>
      <c r="G1653" s="205"/>
      <c r="H1653" s="205"/>
      <c r="I1653" s="206"/>
      <c r="J1653" s="207">
        <f>+J1654</f>
        <v>0</v>
      </c>
      <c r="K1653" s="207">
        <f t="shared" ref="K1653:O1653" si="2854">+K1654</f>
        <v>0</v>
      </c>
      <c r="L1653" s="207">
        <f t="shared" si="2854"/>
        <v>0</v>
      </c>
      <c r="M1653" s="207">
        <f t="shared" si="2854"/>
        <v>61410</v>
      </c>
      <c r="N1653" s="207">
        <f t="shared" si="2854"/>
        <v>61466.400000000001</v>
      </c>
      <c r="O1653" s="207">
        <f t="shared" si="2854"/>
        <v>61525.06</v>
      </c>
      <c r="P1653" s="207">
        <f t="shared" si="2849"/>
        <v>61410</v>
      </c>
      <c r="Q1653" s="207">
        <f t="shared" si="2850"/>
        <v>61466.400000000001</v>
      </c>
      <c r="R1653" s="207">
        <f t="shared" si="2851"/>
        <v>61525.06</v>
      </c>
      <c r="S1653" s="207">
        <f t="shared" ref="S1653:U1653" si="2855">+S1654</f>
        <v>106000</v>
      </c>
      <c r="T1653" s="207">
        <f t="shared" si="2855"/>
        <v>0</v>
      </c>
      <c r="U1653" s="207">
        <f t="shared" si="2855"/>
        <v>0</v>
      </c>
      <c r="V1653" s="207">
        <f t="shared" ref="V1653:V1669" si="2856">P1653+S1653</f>
        <v>167410</v>
      </c>
      <c r="W1653" s="207">
        <f t="shared" ref="W1653:W1669" si="2857">Q1653+T1653</f>
        <v>61466.400000000001</v>
      </c>
      <c r="X1653" s="207">
        <f t="shared" ref="X1653:X1669" si="2858">R1653+U1653</f>
        <v>61525.06</v>
      </c>
      <c r="Y1653" s="207">
        <f t="shared" ref="Y1653:AA1653" si="2859">+Y1654</f>
        <v>0</v>
      </c>
      <c r="Z1653" s="207">
        <f t="shared" si="2859"/>
        <v>0</v>
      </c>
      <c r="AA1653" s="207">
        <f t="shared" si="2859"/>
        <v>0</v>
      </c>
      <c r="AB1653" s="207">
        <f t="shared" si="2771"/>
        <v>167410</v>
      </c>
      <c r="AC1653" s="207">
        <f t="shared" si="2759"/>
        <v>61466.400000000001</v>
      </c>
      <c r="AD1653" s="207">
        <f t="shared" si="2760"/>
        <v>61525.06</v>
      </c>
    </row>
    <row r="1654" spans="1:30" s="202" customFormat="1" hidden="1">
      <c r="A1654" s="208" t="s">
        <v>81</v>
      </c>
      <c r="B1654" s="200" t="s">
        <v>303</v>
      </c>
      <c r="C1654" s="200" t="s">
        <v>18</v>
      </c>
      <c r="D1654" s="200" t="s">
        <v>17</v>
      </c>
      <c r="E1654" s="200" t="s">
        <v>80</v>
      </c>
      <c r="F1654" s="200" t="s">
        <v>68</v>
      </c>
      <c r="G1654" s="200" t="s">
        <v>140</v>
      </c>
      <c r="H1654" s="200" t="s">
        <v>141</v>
      </c>
      <c r="I1654" s="210"/>
      <c r="J1654" s="211"/>
      <c r="K1654" s="211"/>
      <c r="L1654" s="211"/>
      <c r="M1654" s="211">
        <f t="shared" ref="M1654:O1656" si="2860">M1655</f>
        <v>61410</v>
      </c>
      <c r="N1654" s="211">
        <f t="shared" si="2860"/>
        <v>61466.400000000001</v>
      </c>
      <c r="O1654" s="211">
        <f t="shared" si="2860"/>
        <v>61525.06</v>
      </c>
      <c r="P1654" s="211">
        <f t="shared" si="2849"/>
        <v>61410</v>
      </c>
      <c r="Q1654" s="211">
        <f t="shared" si="2850"/>
        <v>61466.400000000001</v>
      </c>
      <c r="R1654" s="211">
        <f t="shared" si="2851"/>
        <v>61525.06</v>
      </c>
      <c r="S1654" s="211">
        <f t="shared" ref="S1654:U1656" si="2861">S1655</f>
        <v>106000</v>
      </c>
      <c r="T1654" s="211">
        <f t="shared" si="2861"/>
        <v>0</v>
      </c>
      <c r="U1654" s="211">
        <f t="shared" si="2861"/>
        <v>0</v>
      </c>
      <c r="V1654" s="211">
        <f t="shared" si="2856"/>
        <v>167410</v>
      </c>
      <c r="W1654" s="211">
        <f t="shared" si="2857"/>
        <v>61466.400000000001</v>
      </c>
      <c r="X1654" s="211">
        <f t="shared" si="2858"/>
        <v>61525.06</v>
      </c>
      <c r="Y1654" s="211">
        <f t="shared" ref="Y1654:AA1656" si="2862">Y1655</f>
        <v>0</v>
      </c>
      <c r="Z1654" s="211">
        <f t="shared" si="2862"/>
        <v>0</v>
      </c>
      <c r="AA1654" s="211">
        <f t="shared" si="2862"/>
        <v>0</v>
      </c>
      <c r="AB1654" s="211">
        <f t="shared" si="2771"/>
        <v>167410</v>
      </c>
      <c r="AC1654" s="211">
        <f t="shared" si="2759"/>
        <v>61466.400000000001</v>
      </c>
      <c r="AD1654" s="211">
        <f t="shared" si="2760"/>
        <v>61525.06</v>
      </c>
    </row>
    <row r="1655" spans="1:30" s="202" customFormat="1" hidden="1">
      <c r="A1655" s="239" t="s">
        <v>273</v>
      </c>
      <c r="B1655" s="200" t="s">
        <v>303</v>
      </c>
      <c r="C1655" s="200" t="s">
        <v>18</v>
      </c>
      <c r="D1655" s="200" t="s">
        <v>17</v>
      </c>
      <c r="E1655" s="200" t="s">
        <v>80</v>
      </c>
      <c r="F1655" s="200" t="s">
        <v>68</v>
      </c>
      <c r="G1655" s="200" t="s">
        <v>140</v>
      </c>
      <c r="H1655" s="200" t="s">
        <v>272</v>
      </c>
      <c r="I1655" s="210"/>
      <c r="J1655" s="211"/>
      <c r="K1655" s="211"/>
      <c r="L1655" s="211"/>
      <c r="M1655" s="211">
        <f t="shared" si="2860"/>
        <v>61410</v>
      </c>
      <c r="N1655" s="211">
        <f t="shared" si="2860"/>
        <v>61466.400000000001</v>
      </c>
      <c r="O1655" s="211">
        <f t="shared" si="2860"/>
        <v>61525.06</v>
      </c>
      <c r="P1655" s="211">
        <f t="shared" si="2849"/>
        <v>61410</v>
      </c>
      <c r="Q1655" s="211">
        <f t="shared" si="2850"/>
        <v>61466.400000000001</v>
      </c>
      <c r="R1655" s="211">
        <f t="shared" si="2851"/>
        <v>61525.06</v>
      </c>
      <c r="S1655" s="211">
        <f t="shared" si="2861"/>
        <v>106000</v>
      </c>
      <c r="T1655" s="211">
        <f t="shared" si="2861"/>
        <v>0</v>
      </c>
      <c r="U1655" s="211">
        <f t="shared" si="2861"/>
        <v>0</v>
      </c>
      <c r="V1655" s="211">
        <f t="shared" si="2856"/>
        <v>167410</v>
      </c>
      <c r="W1655" s="211">
        <f t="shared" si="2857"/>
        <v>61466.400000000001</v>
      </c>
      <c r="X1655" s="211">
        <f t="shared" si="2858"/>
        <v>61525.06</v>
      </c>
      <c r="Y1655" s="211">
        <f t="shared" si="2862"/>
        <v>0</v>
      </c>
      <c r="Z1655" s="211">
        <f t="shared" si="2862"/>
        <v>0</v>
      </c>
      <c r="AA1655" s="211">
        <f t="shared" si="2862"/>
        <v>0</v>
      </c>
      <c r="AB1655" s="211">
        <f t="shared" si="2771"/>
        <v>167410</v>
      </c>
      <c r="AC1655" s="211">
        <f t="shared" si="2759"/>
        <v>61466.400000000001</v>
      </c>
      <c r="AD1655" s="211">
        <f t="shared" si="2760"/>
        <v>61525.06</v>
      </c>
    </row>
    <row r="1656" spans="1:30" s="202" customFormat="1" ht="26.4" hidden="1">
      <c r="A1656" s="213" t="s">
        <v>222</v>
      </c>
      <c r="B1656" s="200" t="s">
        <v>303</v>
      </c>
      <c r="C1656" s="200" t="s">
        <v>18</v>
      </c>
      <c r="D1656" s="200" t="s">
        <v>17</v>
      </c>
      <c r="E1656" s="200" t="s">
        <v>80</v>
      </c>
      <c r="F1656" s="200" t="s">
        <v>68</v>
      </c>
      <c r="G1656" s="200" t="s">
        <v>140</v>
      </c>
      <c r="H1656" s="200" t="s">
        <v>272</v>
      </c>
      <c r="I1656" s="210" t="s">
        <v>92</v>
      </c>
      <c r="J1656" s="211"/>
      <c r="K1656" s="211"/>
      <c r="L1656" s="211"/>
      <c r="M1656" s="211">
        <f t="shared" si="2860"/>
        <v>61410</v>
      </c>
      <c r="N1656" s="211">
        <f t="shared" si="2860"/>
        <v>61466.400000000001</v>
      </c>
      <c r="O1656" s="211">
        <f t="shared" si="2860"/>
        <v>61525.06</v>
      </c>
      <c r="P1656" s="211">
        <f t="shared" si="2849"/>
        <v>61410</v>
      </c>
      <c r="Q1656" s="211">
        <f t="shared" si="2850"/>
        <v>61466.400000000001</v>
      </c>
      <c r="R1656" s="211">
        <f t="shared" si="2851"/>
        <v>61525.06</v>
      </c>
      <c r="S1656" s="211">
        <f t="shared" si="2861"/>
        <v>106000</v>
      </c>
      <c r="T1656" s="211">
        <f t="shared" si="2861"/>
        <v>0</v>
      </c>
      <c r="U1656" s="211">
        <f t="shared" si="2861"/>
        <v>0</v>
      </c>
      <c r="V1656" s="211">
        <f t="shared" si="2856"/>
        <v>167410</v>
      </c>
      <c r="W1656" s="211">
        <f t="shared" si="2857"/>
        <v>61466.400000000001</v>
      </c>
      <c r="X1656" s="211">
        <f t="shared" si="2858"/>
        <v>61525.06</v>
      </c>
      <c r="Y1656" s="211">
        <f t="shared" si="2862"/>
        <v>0</v>
      </c>
      <c r="Z1656" s="211">
        <f t="shared" si="2862"/>
        <v>0</v>
      </c>
      <c r="AA1656" s="211">
        <f t="shared" si="2862"/>
        <v>0</v>
      </c>
      <c r="AB1656" s="211">
        <f t="shared" si="2771"/>
        <v>167410</v>
      </c>
      <c r="AC1656" s="211">
        <f t="shared" si="2759"/>
        <v>61466.400000000001</v>
      </c>
      <c r="AD1656" s="211">
        <f t="shared" si="2760"/>
        <v>61525.06</v>
      </c>
    </row>
    <row r="1657" spans="1:30" s="202" customFormat="1" ht="26.4" hidden="1">
      <c r="A1657" s="212" t="s">
        <v>96</v>
      </c>
      <c r="B1657" s="200" t="s">
        <v>303</v>
      </c>
      <c r="C1657" s="200" t="s">
        <v>18</v>
      </c>
      <c r="D1657" s="200" t="s">
        <v>17</v>
      </c>
      <c r="E1657" s="200" t="s">
        <v>80</v>
      </c>
      <c r="F1657" s="200" t="s">
        <v>68</v>
      </c>
      <c r="G1657" s="200" t="s">
        <v>140</v>
      </c>
      <c r="H1657" s="200" t="s">
        <v>272</v>
      </c>
      <c r="I1657" s="210" t="s">
        <v>93</v>
      </c>
      <c r="J1657" s="211"/>
      <c r="K1657" s="211"/>
      <c r="L1657" s="211"/>
      <c r="M1657" s="211">
        <v>61410</v>
      </c>
      <c r="N1657" s="211">
        <v>61466.400000000001</v>
      </c>
      <c r="O1657" s="211">
        <v>61525.06</v>
      </c>
      <c r="P1657" s="211">
        <f t="shared" si="2849"/>
        <v>61410</v>
      </c>
      <c r="Q1657" s="211">
        <f t="shared" si="2850"/>
        <v>61466.400000000001</v>
      </c>
      <c r="R1657" s="211">
        <f t="shared" si="2851"/>
        <v>61525.06</v>
      </c>
      <c r="S1657" s="333">
        <v>106000</v>
      </c>
      <c r="T1657" s="211"/>
      <c r="U1657" s="211"/>
      <c r="V1657" s="211">
        <f t="shared" si="2856"/>
        <v>167410</v>
      </c>
      <c r="W1657" s="211">
        <f t="shared" si="2857"/>
        <v>61466.400000000001</v>
      </c>
      <c r="X1657" s="211">
        <f t="shared" si="2858"/>
        <v>61525.06</v>
      </c>
      <c r="Y1657" s="211"/>
      <c r="Z1657" s="211"/>
      <c r="AA1657" s="211"/>
      <c r="AB1657" s="211">
        <f t="shared" si="2771"/>
        <v>167410</v>
      </c>
      <c r="AC1657" s="211">
        <f t="shared" si="2759"/>
        <v>61466.400000000001</v>
      </c>
      <c r="AD1657" s="211">
        <f t="shared" si="2760"/>
        <v>61525.06</v>
      </c>
    </row>
    <row r="1658" spans="1:30" s="227" customFormat="1" hidden="1">
      <c r="A1658" s="247" t="s">
        <v>66</v>
      </c>
      <c r="B1658" s="204" t="s">
        <v>303</v>
      </c>
      <c r="C1658" s="204" t="s">
        <v>18</v>
      </c>
      <c r="D1658" s="204" t="s">
        <v>13</v>
      </c>
      <c r="E1658" s="204"/>
      <c r="F1658" s="204"/>
      <c r="G1658" s="204"/>
      <c r="H1658" s="204"/>
      <c r="I1658" s="215"/>
      <c r="J1658" s="207">
        <f>J1659</f>
        <v>12610000</v>
      </c>
      <c r="K1658" s="207">
        <f t="shared" ref="K1658:O1658" si="2863">K1659</f>
        <v>12769899</v>
      </c>
      <c r="L1658" s="207">
        <f t="shared" si="2863"/>
        <v>12933387.99</v>
      </c>
      <c r="M1658" s="207">
        <f t="shared" si="2863"/>
        <v>572270</v>
      </c>
      <c r="N1658" s="207">
        <f t="shared" si="2863"/>
        <v>582140.80000000005</v>
      </c>
      <c r="O1658" s="207">
        <f t="shared" si="2863"/>
        <v>592406.42999999993</v>
      </c>
      <c r="P1658" s="207">
        <f t="shared" si="2849"/>
        <v>13182270</v>
      </c>
      <c r="Q1658" s="207">
        <f t="shared" si="2850"/>
        <v>13352039.800000001</v>
      </c>
      <c r="R1658" s="207">
        <f t="shared" si="2851"/>
        <v>13525794.42</v>
      </c>
      <c r="S1658" s="207">
        <f t="shared" ref="S1658:U1658" si="2864">S1659</f>
        <v>-106000</v>
      </c>
      <c r="T1658" s="207">
        <f t="shared" si="2864"/>
        <v>0</v>
      </c>
      <c r="U1658" s="207">
        <f t="shared" si="2864"/>
        <v>0</v>
      </c>
      <c r="V1658" s="207">
        <f t="shared" si="2856"/>
        <v>13076270</v>
      </c>
      <c r="W1658" s="207">
        <f t="shared" si="2857"/>
        <v>13352039.800000001</v>
      </c>
      <c r="X1658" s="207">
        <f t="shared" si="2858"/>
        <v>13525794.42</v>
      </c>
      <c r="Y1658" s="207">
        <f t="shared" ref="Y1658:AA1658" si="2865">Y1659</f>
        <v>0</v>
      </c>
      <c r="Z1658" s="207">
        <f t="shared" si="2865"/>
        <v>0</v>
      </c>
      <c r="AA1658" s="207">
        <f t="shared" si="2865"/>
        <v>0</v>
      </c>
      <c r="AB1658" s="207">
        <f t="shared" si="2771"/>
        <v>13076270</v>
      </c>
      <c r="AC1658" s="207">
        <f t="shared" si="2759"/>
        <v>13352039.800000001</v>
      </c>
      <c r="AD1658" s="207">
        <f t="shared" si="2760"/>
        <v>13525794.42</v>
      </c>
    </row>
    <row r="1659" spans="1:30" s="202" customFormat="1" hidden="1">
      <c r="A1659" s="208" t="s">
        <v>81</v>
      </c>
      <c r="B1659" s="200" t="s">
        <v>303</v>
      </c>
      <c r="C1659" s="200" t="s">
        <v>18</v>
      </c>
      <c r="D1659" s="200" t="s">
        <v>13</v>
      </c>
      <c r="E1659" s="200" t="s">
        <v>80</v>
      </c>
      <c r="F1659" s="200" t="s">
        <v>68</v>
      </c>
      <c r="G1659" s="200" t="s">
        <v>140</v>
      </c>
      <c r="H1659" s="200" t="s">
        <v>141</v>
      </c>
      <c r="I1659" s="210"/>
      <c r="J1659" s="211">
        <f>J1660+J1663</f>
        <v>12610000</v>
      </c>
      <c r="K1659" s="211">
        <f t="shared" ref="K1659:L1659" si="2866">K1660+K1663</f>
        <v>12769899</v>
      </c>
      <c r="L1659" s="211">
        <f t="shared" si="2866"/>
        <v>12933387.99</v>
      </c>
      <c r="M1659" s="211">
        <f t="shared" ref="M1659:O1659" si="2867">M1660+M1663</f>
        <v>572270</v>
      </c>
      <c r="N1659" s="211">
        <f t="shared" si="2867"/>
        <v>582140.80000000005</v>
      </c>
      <c r="O1659" s="211">
        <f t="shared" si="2867"/>
        <v>592406.42999999993</v>
      </c>
      <c r="P1659" s="211">
        <f t="shared" si="2849"/>
        <v>13182270</v>
      </c>
      <c r="Q1659" s="211">
        <f t="shared" si="2850"/>
        <v>13352039.800000001</v>
      </c>
      <c r="R1659" s="211">
        <f t="shared" si="2851"/>
        <v>13525794.42</v>
      </c>
      <c r="S1659" s="211">
        <f t="shared" ref="S1659:U1659" si="2868">S1660+S1663</f>
        <v>-106000</v>
      </c>
      <c r="T1659" s="211">
        <f t="shared" si="2868"/>
        <v>0</v>
      </c>
      <c r="U1659" s="211">
        <f t="shared" si="2868"/>
        <v>0</v>
      </c>
      <c r="V1659" s="211">
        <f t="shared" si="2856"/>
        <v>13076270</v>
      </c>
      <c r="W1659" s="211">
        <f t="shared" si="2857"/>
        <v>13352039.800000001</v>
      </c>
      <c r="X1659" s="211">
        <f t="shared" si="2858"/>
        <v>13525794.42</v>
      </c>
      <c r="Y1659" s="211">
        <f t="shared" ref="Y1659:AA1659" si="2869">Y1660+Y1663</f>
        <v>0</v>
      </c>
      <c r="Z1659" s="211">
        <f t="shared" si="2869"/>
        <v>0</v>
      </c>
      <c r="AA1659" s="211">
        <f t="shared" si="2869"/>
        <v>0</v>
      </c>
      <c r="AB1659" s="211">
        <f t="shared" si="2771"/>
        <v>13076270</v>
      </c>
      <c r="AC1659" s="211">
        <f t="shared" si="2759"/>
        <v>13352039.800000001</v>
      </c>
      <c r="AD1659" s="211">
        <f t="shared" si="2760"/>
        <v>13525794.42</v>
      </c>
    </row>
    <row r="1660" spans="1:30" s="202" customFormat="1" ht="13.8" hidden="1">
      <c r="A1660" s="248" t="s">
        <v>276</v>
      </c>
      <c r="B1660" s="200" t="s">
        <v>303</v>
      </c>
      <c r="C1660" s="200" t="s">
        <v>18</v>
      </c>
      <c r="D1660" s="200" t="s">
        <v>13</v>
      </c>
      <c r="E1660" s="200" t="s">
        <v>80</v>
      </c>
      <c r="F1660" s="200" t="s">
        <v>68</v>
      </c>
      <c r="G1660" s="200" t="s">
        <v>140</v>
      </c>
      <c r="H1660" s="200" t="s">
        <v>275</v>
      </c>
      <c r="I1660" s="210"/>
      <c r="J1660" s="211">
        <f>J1661</f>
        <v>50000</v>
      </c>
      <c r="K1660" s="211">
        <f t="shared" ref="K1660:O1661" si="2870">K1661</f>
        <v>50000</v>
      </c>
      <c r="L1660" s="211">
        <f t="shared" si="2870"/>
        <v>50000</v>
      </c>
      <c r="M1660" s="211">
        <f t="shared" si="2870"/>
        <v>27500</v>
      </c>
      <c r="N1660" s="211">
        <f t="shared" si="2870"/>
        <v>27500</v>
      </c>
      <c r="O1660" s="211">
        <f t="shared" si="2870"/>
        <v>27500</v>
      </c>
      <c r="P1660" s="211">
        <f t="shared" si="2849"/>
        <v>77500</v>
      </c>
      <c r="Q1660" s="211">
        <f t="shared" si="2850"/>
        <v>77500</v>
      </c>
      <c r="R1660" s="211">
        <f t="shared" si="2851"/>
        <v>77500</v>
      </c>
      <c r="S1660" s="211">
        <f t="shared" ref="S1660:U1661" si="2871">S1661</f>
        <v>0</v>
      </c>
      <c r="T1660" s="211">
        <f t="shared" si="2871"/>
        <v>0</v>
      </c>
      <c r="U1660" s="211">
        <f t="shared" si="2871"/>
        <v>0</v>
      </c>
      <c r="V1660" s="211">
        <f t="shared" si="2856"/>
        <v>77500</v>
      </c>
      <c r="W1660" s="211">
        <f t="shared" si="2857"/>
        <v>77500</v>
      </c>
      <c r="X1660" s="211">
        <f t="shared" si="2858"/>
        <v>77500</v>
      </c>
      <c r="Y1660" s="211">
        <f t="shared" ref="Y1660:AA1661" si="2872">Y1661</f>
        <v>0</v>
      </c>
      <c r="Z1660" s="211">
        <f t="shared" si="2872"/>
        <v>0</v>
      </c>
      <c r="AA1660" s="211">
        <f t="shared" si="2872"/>
        <v>0</v>
      </c>
      <c r="AB1660" s="211">
        <f t="shared" si="2771"/>
        <v>77500</v>
      </c>
      <c r="AC1660" s="211">
        <f t="shared" si="2759"/>
        <v>77500</v>
      </c>
      <c r="AD1660" s="211">
        <f t="shared" si="2760"/>
        <v>77500</v>
      </c>
    </row>
    <row r="1661" spans="1:30" s="202" customFormat="1" ht="26.4" hidden="1">
      <c r="A1661" s="213" t="s">
        <v>222</v>
      </c>
      <c r="B1661" s="200" t="s">
        <v>303</v>
      </c>
      <c r="C1661" s="200" t="s">
        <v>18</v>
      </c>
      <c r="D1661" s="200" t="s">
        <v>13</v>
      </c>
      <c r="E1661" s="200" t="s">
        <v>80</v>
      </c>
      <c r="F1661" s="200" t="s">
        <v>68</v>
      </c>
      <c r="G1661" s="200" t="s">
        <v>140</v>
      </c>
      <c r="H1661" s="200" t="s">
        <v>275</v>
      </c>
      <c r="I1661" s="210" t="s">
        <v>92</v>
      </c>
      <c r="J1661" s="211">
        <f>J1662</f>
        <v>50000</v>
      </c>
      <c r="K1661" s="211">
        <f t="shared" si="2870"/>
        <v>50000</v>
      </c>
      <c r="L1661" s="211">
        <f t="shared" si="2870"/>
        <v>50000</v>
      </c>
      <c r="M1661" s="211">
        <f t="shared" si="2870"/>
        <v>27500</v>
      </c>
      <c r="N1661" s="211">
        <f t="shared" si="2870"/>
        <v>27500</v>
      </c>
      <c r="O1661" s="211">
        <f t="shared" si="2870"/>
        <v>27500</v>
      </c>
      <c r="P1661" s="211">
        <f t="shared" si="2849"/>
        <v>77500</v>
      </c>
      <c r="Q1661" s="211">
        <f t="shared" si="2850"/>
        <v>77500</v>
      </c>
      <c r="R1661" s="211">
        <f t="shared" si="2851"/>
        <v>77500</v>
      </c>
      <c r="S1661" s="211">
        <f t="shared" si="2871"/>
        <v>0</v>
      </c>
      <c r="T1661" s="211">
        <f t="shared" si="2871"/>
        <v>0</v>
      </c>
      <c r="U1661" s="211">
        <f t="shared" si="2871"/>
        <v>0</v>
      </c>
      <c r="V1661" s="211">
        <f t="shared" si="2856"/>
        <v>77500</v>
      </c>
      <c r="W1661" s="211">
        <f t="shared" si="2857"/>
        <v>77500</v>
      </c>
      <c r="X1661" s="211">
        <f t="shared" si="2858"/>
        <v>77500</v>
      </c>
      <c r="Y1661" s="211">
        <f t="shared" si="2872"/>
        <v>0</v>
      </c>
      <c r="Z1661" s="211">
        <f t="shared" si="2872"/>
        <v>0</v>
      </c>
      <c r="AA1661" s="211">
        <f t="shared" si="2872"/>
        <v>0</v>
      </c>
      <c r="AB1661" s="211">
        <f t="shared" si="2771"/>
        <v>77500</v>
      </c>
      <c r="AC1661" s="211">
        <f t="shared" si="2759"/>
        <v>77500</v>
      </c>
      <c r="AD1661" s="211">
        <f t="shared" si="2760"/>
        <v>77500</v>
      </c>
    </row>
    <row r="1662" spans="1:30" s="202" customFormat="1" ht="26.4" hidden="1">
      <c r="A1662" s="212" t="s">
        <v>96</v>
      </c>
      <c r="B1662" s="200" t="s">
        <v>303</v>
      </c>
      <c r="C1662" s="200" t="s">
        <v>18</v>
      </c>
      <c r="D1662" s="200" t="s">
        <v>13</v>
      </c>
      <c r="E1662" s="200" t="s">
        <v>80</v>
      </c>
      <c r="F1662" s="200" t="s">
        <v>68</v>
      </c>
      <c r="G1662" s="200" t="s">
        <v>140</v>
      </c>
      <c r="H1662" s="200" t="s">
        <v>275</v>
      </c>
      <c r="I1662" s="210" t="s">
        <v>93</v>
      </c>
      <c r="J1662" s="211">
        <v>50000</v>
      </c>
      <c r="K1662" s="211">
        <v>50000</v>
      </c>
      <c r="L1662" s="211">
        <v>50000</v>
      </c>
      <c r="M1662" s="211">
        <f>7500+20000</f>
        <v>27500</v>
      </c>
      <c r="N1662" s="211">
        <f>7500+20000</f>
        <v>27500</v>
      </c>
      <c r="O1662" s="211">
        <f>7500+20000</f>
        <v>27500</v>
      </c>
      <c r="P1662" s="211">
        <f t="shared" si="2849"/>
        <v>77500</v>
      </c>
      <c r="Q1662" s="211">
        <f t="shared" si="2850"/>
        <v>77500</v>
      </c>
      <c r="R1662" s="211">
        <f t="shared" si="2851"/>
        <v>77500</v>
      </c>
      <c r="S1662" s="211"/>
      <c r="T1662" s="211"/>
      <c r="U1662" s="211"/>
      <c r="V1662" s="211">
        <f t="shared" si="2856"/>
        <v>77500</v>
      </c>
      <c r="W1662" s="211">
        <f t="shared" si="2857"/>
        <v>77500</v>
      </c>
      <c r="X1662" s="211">
        <f t="shared" si="2858"/>
        <v>77500</v>
      </c>
      <c r="Y1662" s="211"/>
      <c r="Z1662" s="211"/>
      <c r="AA1662" s="211"/>
      <c r="AB1662" s="211">
        <f t="shared" si="2771"/>
        <v>77500</v>
      </c>
      <c r="AC1662" s="211">
        <f t="shared" si="2759"/>
        <v>77500</v>
      </c>
      <c r="AD1662" s="211">
        <f t="shared" si="2760"/>
        <v>77500</v>
      </c>
    </row>
    <row r="1663" spans="1:30" s="202" customFormat="1" hidden="1">
      <c r="A1663" s="212" t="s">
        <v>278</v>
      </c>
      <c r="B1663" s="200" t="s">
        <v>303</v>
      </c>
      <c r="C1663" s="200" t="s">
        <v>18</v>
      </c>
      <c r="D1663" s="200" t="s">
        <v>13</v>
      </c>
      <c r="E1663" s="200" t="s">
        <v>80</v>
      </c>
      <c r="F1663" s="200" t="s">
        <v>68</v>
      </c>
      <c r="G1663" s="200" t="s">
        <v>140</v>
      </c>
      <c r="H1663" s="200" t="s">
        <v>274</v>
      </c>
      <c r="I1663" s="210"/>
      <c r="J1663" s="211">
        <f>J1664+J1666+J1668</f>
        <v>12560000</v>
      </c>
      <c r="K1663" s="211">
        <f t="shared" ref="K1663:L1663" si="2873">K1664+K1666+K1668</f>
        <v>12719899</v>
      </c>
      <c r="L1663" s="211">
        <f t="shared" si="2873"/>
        <v>12883387.99</v>
      </c>
      <c r="M1663" s="211">
        <f t="shared" ref="M1663:O1663" si="2874">M1664+M1666+M1668</f>
        <v>544770</v>
      </c>
      <c r="N1663" s="211">
        <f t="shared" si="2874"/>
        <v>554640.80000000005</v>
      </c>
      <c r="O1663" s="211">
        <f t="shared" si="2874"/>
        <v>564906.42999999993</v>
      </c>
      <c r="P1663" s="211">
        <f t="shared" si="2849"/>
        <v>13104770</v>
      </c>
      <c r="Q1663" s="211">
        <f t="shared" si="2850"/>
        <v>13274539.800000001</v>
      </c>
      <c r="R1663" s="211">
        <f t="shared" si="2851"/>
        <v>13448294.42</v>
      </c>
      <c r="S1663" s="211">
        <f t="shared" ref="S1663:U1663" si="2875">S1664+S1666+S1668</f>
        <v>-106000</v>
      </c>
      <c r="T1663" s="211">
        <f t="shared" si="2875"/>
        <v>0</v>
      </c>
      <c r="U1663" s="211">
        <f t="shared" si="2875"/>
        <v>0</v>
      </c>
      <c r="V1663" s="211">
        <f t="shared" si="2856"/>
        <v>12998770</v>
      </c>
      <c r="W1663" s="211">
        <f t="shared" si="2857"/>
        <v>13274539.800000001</v>
      </c>
      <c r="X1663" s="211">
        <f t="shared" si="2858"/>
        <v>13448294.42</v>
      </c>
      <c r="Y1663" s="211">
        <f t="shared" ref="Y1663:AA1663" si="2876">Y1664+Y1666+Y1668</f>
        <v>0</v>
      </c>
      <c r="Z1663" s="211">
        <f t="shared" si="2876"/>
        <v>0</v>
      </c>
      <c r="AA1663" s="211">
        <f t="shared" si="2876"/>
        <v>0</v>
      </c>
      <c r="AB1663" s="211">
        <f t="shared" si="2771"/>
        <v>12998770</v>
      </c>
      <c r="AC1663" s="211">
        <f t="shared" si="2759"/>
        <v>13274539.800000001</v>
      </c>
      <c r="AD1663" s="211">
        <f t="shared" si="2760"/>
        <v>13448294.42</v>
      </c>
    </row>
    <row r="1664" spans="1:30" s="202" customFormat="1" ht="39.6" hidden="1">
      <c r="A1664" s="212" t="s">
        <v>94</v>
      </c>
      <c r="B1664" s="200" t="s">
        <v>303</v>
      </c>
      <c r="C1664" s="200" t="s">
        <v>18</v>
      </c>
      <c r="D1664" s="200" t="s">
        <v>13</v>
      </c>
      <c r="E1664" s="200" t="s">
        <v>80</v>
      </c>
      <c r="F1664" s="200" t="s">
        <v>68</v>
      </c>
      <c r="G1664" s="200" t="s">
        <v>140</v>
      </c>
      <c r="H1664" s="200" t="s">
        <v>274</v>
      </c>
      <c r="I1664" s="210" t="s">
        <v>90</v>
      </c>
      <c r="J1664" s="211">
        <f>J1665</f>
        <v>9760000</v>
      </c>
      <c r="K1664" s="211">
        <f t="shared" ref="K1664:O1664" si="2877">K1665</f>
        <v>9856899</v>
      </c>
      <c r="L1664" s="211">
        <f t="shared" si="2877"/>
        <v>9954867.9900000002</v>
      </c>
      <c r="M1664" s="211">
        <f t="shared" si="2877"/>
        <v>0</v>
      </c>
      <c r="N1664" s="211">
        <f t="shared" si="2877"/>
        <v>0</v>
      </c>
      <c r="O1664" s="211">
        <f t="shared" si="2877"/>
        <v>0</v>
      </c>
      <c r="P1664" s="211">
        <f t="shared" si="2849"/>
        <v>9760000</v>
      </c>
      <c r="Q1664" s="211">
        <f t="shared" si="2850"/>
        <v>9856899</v>
      </c>
      <c r="R1664" s="211">
        <f t="shared" si="2851"/>
        <v>9954867.9900000002</v>
      </c>
      <c r="S1664" s="211">
        <f t="shared" ref="S1664:U1664" si="2878">S1665</f>
        <v>0</v>
      </c>
      <c r="T1664" s="211">
        <f t="shared" si="2878"/>
        <v>0</v>
      </c>
      <c r="U1664" s="211">
        <f t="shared" si="2878"/>
        <v>0</v>
      </c>
      <c r="V1664" s="211">
        <f t="shared" si="2856"/>
        <v>9760000</v>
      </c>
      <c r="W1664" s="211">
        <f t="shared" si="2857"/>
        <v>9856899</v>
      </c>
      <c r="X1664" s="211">
        <f t="shared" si="2858"/>
        <v>9954867.9900000002</v>
      </c>
      <c r="Y1664" s="211">
        <f t="shared" ref="Y1664:AA1664" si="2879">Y1665</f>
        <v>0</v>
      </c>
      <c r="Z1664" s="211">
        <f t="shared" si="2879"/>
        <v>0</v>
      </c>
      <c r="AA1664" s="211">
        <f t="shared" si="2879"/>
        <v>0</v>
      </c>
      <c r="AB1664" s="211">
        <f t="shared" si="2771"/>
        <v>9760000</v>
      </c>
      <c r="AC1664" s="211">
        <f t="shared" si="2759"/>
        <v>9856899</v>
      </c>
      <c r="AD1664" s="211">
        <f t="shared" si="2760"/>
        <v>9954867.9900000002</v>
      </c>
    </row>
    <row r="1665" spans="1:30" s="202" customFormat="1" hidden="1">
      <c r="A1665" s="212" t="s">
        <v>95</v>
      </c>
      <c r="B1665" s="200" t="s">
        <v>303</v>
      </c>
      <c r="C1665" s="200" t="s">
        <v>18</v>
      </c>
      <c r="D1665" s="200" t="s">
        <v>13</v>
      </c>
      <c r="E1665" s="200" t="s">
        <v>80</v>
      </c>
      <c r="F1665" s="200" t="s">
        <v>68</v>
      </c>
      <c r="G1665" s="200" t="s">
        <v>140</v>
      </c>
      <c r="H1665" s="200" t="s">
        <v>274</v>
      </c>
      <c r="I1665" s="210" t="s">
        <v>91</v>
      </c>
      <c r="J1665" s="211">
        <v>9760000</v>
      </c>
      <c r="K1665" s="211">
        <v>9856899</v>
      </c>
      <c r="L1665" s="211">
        <v>9954867.9900000002</v>
      </c>
      <c r="M1665" s="211"/>
      <c r="N1665" s="211"/>
      <c r="O1665" s="211"/>
      <c r="P1665" s="211">
        <f t="shared" si="2849"/>
        <v>9760000</v>
      </c>
      <c r="Q1665" s="211">
        <f t="shared" si="2850"/>
        <v>9856899</v>
      </c>
      <c r="R1665" s="211">
        <f t="shared" si="2851"/>
        <v>9954867.9900000002</v>
      </c>
      <c r="S1665" s="211"/>
      <c r="T1665" s="211"/>
      <c r="U1665" s="211"/>
      <c r="V1665" s="211">
        <f t="shared" si="2856"/>
        <v>9760000</v>
      </c>
      <c r="W1665" s="211">
        <f t="shared" si="2857"/>
        <v>9856899</v>
      </c>
      <c r="X1665" s="211">
        <f t="shared" si="2858"/>
        <v>9954867.9900000002</v>
      </c>
      <c r="Y1665" s="211"/>
      <c r="Z1665" s="211"/>
      <c r="AA1665" s="211"/>
      <c r="AB1665" s="211">
        <f t="shared" si="2771"/>
        <v>9760000</v>
      </c>
      <c r="AC1665" s="211">
        <f t="shared" ref="AC1665:AC1669" si="2880">W1665+Z1665</f>
        <v>9856899</v>
      </c>
      <c r="AD1665" s="211">
        <f t="shared" ref="AD1665:AD1669" si="2881">X1665+AA1665</f>
        <v>9954867.9900000002</v>
      </c>
    </row>
    <row r="1666" spans="1:30" s="202" customFormat="1" ht="26.4" hidden="1">
      <c r="A1666" s="213" t="s">
        <v>222</v>
      </c>
      <c r="B1666" s="200" t="s">
        <v>303</v>
      </c>
      <c r="C1666" s="200" t="s">
        <v>18</v>
      </c>
      <c r="D1666" s="200" t="s">
        <v>13</v>
      </c>
      <c r="E1666" s="200" t="s">
        <v>80</v>
      </c>
      <c r="F1666" s="200" t="s">
        <v>68</v>
      </c>
      <c r="G1666" s="200" t="s">
        <v>140</v>
      </c>
      <c r="H1666" s="200" t="s">
        <v>274</v>
      </c>
      <c r="I1666" s="210" t="s">
        <v>92</v>
      </c>
      <c r="J1666" s="211">
        <f>J1667</f>
        <v>2795000</v>
      </c>
      <c r="K1666" s="211">
        <f t="shared" ref="K1666:O1666" si="2882">K1667</f>
        <v>2858000</v>
      </c>
      <c r="L1666" s="211">
        <f t="shared" si="2882"/>
        <v>2923520</v>
      </c>
      <c r="M1666" s="211">
        <f t="shared" si="2882"/>
        <v>544770</v>
      </c>
      <c r="N1666" s="211">
        <f t="shared" si="2882"/>
        <v>554640.80000000005</v>
      </c>
      <c r="O1666" s="211">
        <f t="shared" si="2882"/>
        <v>564906.42999999993</v>
      </c>
      <c r="P1666" s="211">
        <f t="shared" si="2849"/>
        <v>3339770</v>
      </c>
      <c r="Q1666" s="211">
        <f t="shared" si="2850"/>
        <v>3412640.8</v>
      </c>
      <c r="R1666" s="211">
        <f t="shared" si="2851"/>
        <v>3488426.4299999997</v>
      </c>
      <c r="S1666" s="211">
        <f t="shared" ref="S1666:U1666" si="2883">S1667</f>
        <v>-106000</v>
      </c>
      <c r="T1666" s="211">
        <f t="shared" si="2883"/>
        <v>0</v>
      </c>
      <c r="U1666" s="211">
        <f t="shared" si="2883"/>
        <v>0</v>
      </c>
      <c r="V1666" s="211">
        <f t="shared" si="2856"/>
        <v>3233770</v>
      </c>
      <c r="W1666" s="211">
        <f t="shared" si="2857"/>
        <v>3412640.8</v>
      </c>
      <c r="X1666" s="211">
        <f t="shared" si="2858"/>
        <v>3488426.4299999997</v>
      </c>
      <c r="Y1666" s="211">
        <f t="shared" ref="Y1666:AA1666" si="2884">Y1667</f>
        <v>0</v>
      </c>
      <c r="Z1666" s="211">
        <f t="shared" si="2884"/>
        <v>0</v>
      </c>
      <c r="AA1666" s="211">
        <f t="shared" si="2884"/>
        <v>0</v>
      </c>
      <c r="AB1666" s="211">
        <f t="shared" si="2771"/>
        <v>3233770</v>
      </c>
      <c r="AC1666" s="211">
        <f t="shared" si="2880"/>
        <v>3412640.8</v>
      </c>
      <c r="AD1666" s="211">
        <f t="shared" si="2881"/>
        <v>3488426.4299999997</v>
      </c>
    </row>
    <row r="1667" spans="1:30" s="202" customFormat="1" ht="26.4" hidden="1">
      <c r="A1667" s="212" t="s">
        <v>96</v>
      </c>
      <c r="B1667" s="200" t="s">
        <v>303</v>
      </c>
      <c r="C1667" s="200" t="s">
        <v>18</v>
      </c>
      <c r="D1667" s="200" t="s">
        <v>13</v>
      </c>
      <c r="E1667" s="200" t="s">
        <v>80</v>
      </c>
      <c r="F1667" s="200" t="s">
        <v>68</v>
      </c>
      <c r="G1667" s="200" t="s">
        <v>140</v>
      </c>
      <c r="H1667" s="200" t="s">
        <v>274</v>
      </c>
      <c r="I1667" s="210" t="s">
        <v>93</v>
      </c>
      <c r="J1667" s="211">
        <v>2795000</v>
      </c>
      <c r="K1667" s="211">
        <v>2858000</v>
      </c>
      <c r="L1667" s="211">
        <v>2923520</v>
      </c>
      <c r="M1667" s="211">
        <f>227600+15000+302170</f>
        <v>544770</v>
      </c>
      <c r="N1667" s="211">
        <f>231824+15000+307816.8</f>
        <v>554640.80000000005</v>
      </c>
      <c r="O1667" s="211">
        <f>236216.96+15000+313689.47</f>
        <v>564906.42999999993</v>
      </c>
      <c r="P1667" s="211">
        <f t="shared" si="2849"/>
        <v>3339770</v>
      </c>
      <c r="Q1667" s="211">
        <f t="shared" si="2850"/>
        <v>3412640.8</v>
      </c>
      <c r="R1667" s="211">
        <f t="shared" si="2851"/>
        <v>3488426.4299999997</v>
      </c>
      <c r="S1667" s="333">
        <v>-106000</v>
      </c>
      <c r="T1667" s="211"/>
      <c r="U1667" s="211"/>
      <c r="V1667" s="211">
        <f t="shared" si="2856"/>
        <v>3233770</v>
      </c>
      <c r="W1667" s="211">
        <f t="shared" si="2857"/>
        <v>3412640.8</v>
      </c>
      <c r="X1667" s="211">
        <f t="shared" si="2858"/>
        <v>3488426.4299999997</v>
      </c>
      <c r="Y1667" s="211"/>
      <c r="Z1667" s="211"/>
      <c r="AA1667" s="211"/>
      <c r="AB1667" s="211">
        <f t="shared" si="2771"/>
        <v>3233770</v>
      </c>
      <c r="AC1667" s="211">
        <f t="shared" si="2880"/>
        <v>3412640.8</v>
      </c>
      <c r="AD1667" s="211">
        <f t="shared" si="2881"/>
        <v>3488426.4299999997</v>
      </c>
    </row>
    <row r="1668" spans="1:30" s="202" customFormat="1" hidden="1">
      <c r="A1668" s="212" t="s">
        <v>78</v>
      </c>
      <c r="B1668" s="200" t="s">
        <v>303</v>
      </c>
      <c r="C1668" s="200" t="s">
        <v>18</v>
      </c>
      <c r="D1668" s="200" t="s">
        <v>13</v>
      </c>
      <c r="E1668" s="200" t="s">
        <v>80</v>
      </c>
      <c r="F1668" s="200" t="s">
        <v>68</v>
      </c>
      <c r="G1668" s="200" t="s">
        <v>140</v>
      </c>
      <c r="H1668" s="200" t="s">
        <v>274</v>
      </c>
      <c r="I1668" s="210" t="s">
        <v>75</v>
      </c>
      <c r="J1668" s="211">
        <f>J1669</f>
        <v>5000</v>
      </c>
      <c r="K1668" s="211">
        <f t="shared" ref="K1668:O1668" si="2885">K1669</f>
        <v>5000</v>
      </c>
      <c r="L1668" s="211">
        <f t="shared" si="2885"/>
        <v>5000</v>
      </c>
      <c r="M1668" s="211">
        <f t="shared" si="2885"/>
        <v>0</v>
      </c>
      <c r="N1668" s="211">
        <f t="shared" si="2885"/>
        <v>0</v>
      </c>
      <c r="O1668" s="211">
        <f t="shared" si="2885"/>
        <v>0</v>
      </c>
      <c r="P1668" s="211">
        <f t="shared" si="2849"/>
        <v>5000</v>
      </c>
      <c r="Q1668" s="211">
        <f t="shared" si="2850"/>
        <v>5000</v>
      </c>
      <c r="R1668" s="211">
        <f t="shared" si="2851"/>
        <v>5000</v>
      </c>
      <c r="S1668" s="211">
        <f t="shared" ref="S1668:U1668" si="2886">S1669</f>
        <v>0</v>
      </c>
      <c r="T1668" s="211">
        <f t="shared" si="2886"/>
        <v>0</v>
      </c>
      <c r="U1668" s="211">
        <f t="shared" si="2886"/>
        <v>0</v>
      </c>
      <c r="V1668" s="211">
        <f t="shared" si="2856"/>
        <v>5000</v>
      </c>
      <c r="W1668" s="211">
        <f t="shared" si="2857"/>
        <v>5000</v>
      </c>
      <c r="X1668" s="211">
        <f t="shared" si="2858"/>
        <v>5000</v>
      </c>
      <c r="Y1668" s="211">
        <f t="shared" ref="Y1668:AA1668" si="2887">Y1669</f>
        <v>0</v>
      </c>
      <c r="Z1668" s="211">
        <f t="shared" si="2887"/>
        <v>0</v>
      </c>
      <c r="AA1668" s="211">
        <f t="shared" si="2887"/>
        <v>0</v>
      </c>
      <c r="AB1668" s="211">
        <f t="shared" si="2771"/>
        <v>5000</v>
      </c>
      <c r="AC1668" s="211">
        <f t="shared" si="2880"/>
        <v>5000</v>
      </c>
      <c r="AD1668" s="211">
        <f t="shared" si="2881"/>
        <v>5000</v>
      </c>
    </row>
    <row r="1669" spans="1:30" s="202" customFormat="1" hidden="1">
      <c r="A1669" s="214" t="s">
        <v>118</v>
      </c>
      <c r="B1669" s="200" t="s">
        <v>303</v>
      </c>
      <c r="C1669" s="200" t="s">
        <v>18</v>
      </c>
      <c r="D1669" s="200" t="s">
        <v>13</v>
      </c>
      <c r="E1669" s="200" t="s">
        <v>80</v>
      </c>
      <c r="F1669" s="200" t="s">
        <v>68</v>
      </c>
      <c r="G1669" s="200" t="s">
        <v>140</v>
      </c>
      <c r="H1669" s="200" t="s">
        <v>274</v>
      </c>
      <c r="I1669" s="210" t="s">
        <v>117</v>
      </c>
      <c r="J1669" s="211">
        <v>5000</v>
      </c>
      <c r="K1669" s="211">
        <v>5000</v>
      </c>
      <c r="L1669" s="211">
        <v>5000</v>
      </c>
      <c r="M1669" s="211"/>
      <c r="N1669" s="211"/>
      <c r="O1669" s="211"/>
      <c r="P1669" s="211">
        <f t="shared" si="2849"/>
        <v>5000</v>
      </c>
      <c r="Q1669" s="211">
        <f t="shared" si="2850"/>
        <v>5000</v>
      </c>
      <c r="R1669" s="211">
        <f t="shared" si="2851"/>
        <v>5000</v>
      </c>
      <c r="S1669" s="211"/>
      <c r="T1669" s="211"/>
      <c r="U1669" s="211"/>
      <c r="V1669" s="211">
        <f t="shared" si="2856"/>
        <v>5000</v>
      </c>
      <c r="W1669" s="211">
        <f t="shared" si="2857"/>
        <v>5000</v>
      </c>
      <c r="X1669" s="211">
        <f t="shared" si="2858"/>
        <v>5000</v>
      </c>
      <c r="Y1669" s="211"/>
      <c r="Z1669" s="211"/>
      <c r="AA1669" s="211"/>
      <c r="AB1669" s="211">
        <f t="shared" si="2771"/>
        <v>5000</v>
      </c>
      <c r="AC1669" s="211">
        <f t="shared" si="2880"/>
        <v>5000</v>
      </c>
      <c r="AD1669" s="211">
        <f t="shared" si="2881"/>
        <v>5000</v>
      </c>
    </row>
    <row r="1670" spans="1:30">
      <c r="A1670" s="85"/>
      <c r="B1670" s="157"/>
      <c r="C1670" s="34"/>
      <c r="D1670" s="34"/>
      <c r="E1670" s="34"/>
      <c r="F1670" s="34"/>
      <c r="G1670" s="34"/>
      <c r="H1670" s="35"/>
      <c r="I1670" s="159"/>
      <c r="J1670" s="78"/>
      <c r="K1670" s="78"/>
      <c r="L1670" s="78"/>
      <c r="M1670" s="78"/>
      <c r="N1670" s="78"/>
      <c r="O1670" s="78"/>
      <c r="P1670" s="78"/>
      <c r="Q1670" s="78"/>
      <c r="R1670" s="78"/>
      <c r="S1670" s="78"/>
      <c r="T1670" s="78"/>
      <c r="U1670" s="78"/>
      <c r="V1670" s="78"/>
      <c r="W1670" s="78"/>
      <c r="X1670" s="78"/>
      <c r="Y1670" s="78"/>
      <c r="Z1670" s="78"/>
      <c r="AA1670" s="78"/>
      <c r="AB1670" s="78"/>
      <c r="AC1670" s="78"/>
      <c r="AD1670" s="78"/>
    </row>
    <row r="1671" spans="1:30" ht="26.4">
      <c r="A1671" s="158" t="s">
        <v>311</v>
      </c>
      <c r="B1671" s="43" t="s">
        <v>305</v>
      </c>
      <c r="C1671" s="86"/>
      <c r="D1671" s="86"/>
      <c r="E1671" s="93"/>
      <c r="F1671" s="86"/>
      <c r="G1671" s="86"/>
      <c r="H1671" s="86"/>
      <c r="I1671" s="39"/>
      <c r="J1671" s="102">
        <f>J1672</f>
        <v>2566000</v>
      </c>
      <c r="K1671" s="102">
        <f t="shared" ref="K1671:O1673" si="2888">K1672</f>
        <v>2588860.1</v>
      </c>
      <c r="L1671" s="102">
        <f t="shared" si="2888"/>
        <v>2611938.7000000002</v>
      </c>
      <c r="M1671" s="102">
        <f t="shared" si="2888"/>
        <v>0</v>
      </c>
      <c r="N1671" s="102">
        <f t="shared" si="2888"/>
        <v>0</v>
      </c>
      <c r="O1671" s="102">
        <f t="shared" si="2888"/>
        <v>0</v>
      </c>
      <c r="P1671" s="102">
        <f t="shared" si="2849"/>
        <v>2566000</v>
      </c>
      <c r="Q1671" s="102">
        <f t="shared" si="2850"/>
        <v>2588860.1</v>
      </c>
      <c r="R1671" s="102">
        <f t="shared" si="2851"/>
        <v>2611938.7000000002</v>
      </c>
      <c r="S1671" s="102">
        <f t="shared" ref="S1671:U1673" si="2889">S1672</f>
        <v>0</v>
      </c>
      <c r="T1671" s="102">
        <f t="shared" si="2889"/>
        <v>0</v>
      </c>
      <c r="U1671" s="102">
        <f t="shared" si="2889"/>
        <v>0</v>
      </c>
      <c r="V1671" s="102">
        <f t="shared" ref="V1671:V1682" si="2890">P1671+S1671</f>
        <v>2566000</v>
      </c>
      <c r="W1671" s="102">
        <f t="shared" ref="W1671:W1682" si="2891">Q1671+T1671</f>
        <v>2588860.1</v>
      </c>
      <c r="X1671" s="102">
        <f t="shared" ref="X1671:X1682" si="2892">R1671+U1671</f>
        <v>2611938.7000000002</v>
      </c>
      <c r="Y1671" s="102">
        <f t="shared" ref="Y1671:AA1673" si="2893">Y1672</f>
        <v>0</v>
      </c>
      <c r="Z1671" s="102">
        <f t="shared" si="2893"/>
        <v>0</v>
      </c>
      <c r="AA1671" s="102">
        <f t="shared" si="2893"/>
        <v>0</v>
      </c>
      <c r="AB1671" s="102">
        <f t="shared" ref="AB1671:AB1682" si="2894">V1671+Y1671</f>
        <v>2566000</v>
      </c>
      <c r="AC1671" s="102">
        <f t="shared" ref="AC1671:AC1682" si="2895">W1671+Z1671</f>
        <v>2588860.1</v>
      </c>
      <c r="AD1671" s="102">
        <f t="shared" ref="AD1671:AD1682" si="2896">X1671+AA1671</f>
        <v>2611938.7000000002</v>
      </c>
    </row>
    <row r="1672" spans="1:30" ht="15.6">
      <c r="A1672" s="23" t="s">
        <v>32</v>
      </c>
      <c r="B1672" s="24" t="s">
        <v>305</v>
      </c>
      <c r="C1672" s="24" t="s">
        <v>20</v>
      </c>
      <c r="D1672" s="1"/>
      <c r="E1672" s="1"/>
      <c r="F1672" s="1"/>
      <c r="G1672" s="1"/>
      <c r="H1672" s="1"/>
      <c r="I1672" s="1"/>
      <c r="J1672" s="96">
        <f>J1673</f>
        <v>2566000</v>
      </c>
      <c r="K1672" s="96">
        <f t="shared" si="2888"/>
        <v>2588860.1</v>
      </c>
      <c r="L1672" s="96">
        <f t="shared" si="2888"/>
        <v>2611938.7000000002</v>
      </c>
      <c r="M1672" s="96">
        <f t="shared" si="2888"/>
        <v>0</v>
      </c>
      <c r="N1672" s="96">
        <f t="shared" si="2888"/>
        <v>0</v>
      </c>
      <c r="O1672" s="96">
        <f t="shared" si="2888"/>
        <v>0</v>
      </c>
      <c r="P1672" s="96">
        <f t="shared" si="2849"/>
        <v>2566000</v>
      </c>
      <c r="Q1672" s="96">
        <f t="shared" si="2850"/>
        <v>2588860.1</v>
      </c>
      <c r="R1672" s="96">
        <f t="shared" si="2851"/>
        <v>2611938.7000000002</v>
      </c>
      <c r="S1672" s="96">
        <f t="shared" si="2889"/>
        <v>0</v>
      </c>
      <c r="T1672" s="96">
        <f t="shared" si="2889"/>
        <v>0</v>
      </c>
      <c r="U1672" s="96">
        <f t="shared" si="2889"/>
        <v>0</v>
      </c>
      <c r="V1672" s="96">
        <f t="shared" si="2890"/>
        <v>2566000</v>
      </c>
      <c r="W1672" s="96">
        <f t="shared" si="2891"/>
        <v>2588860.1</v>
      </c>
      <c r="X1672" s="96">
        <f t="shared" si="2892"/>
        <v>2611938.7000000002</v>
      </c>
      <c r="Y1672" s="96">
        <f t="shared" si="2893"/>
        <v>0</v>
      </c>
      <c r="Z1672" s="96">
        <f t="shared" si="2893"/>
        <v>0</v>
      </c>
      <c r="AA1672" s="96">
        <f t="shared" si="2893"/>
        <v>0</v>
      </c>
      <c r="AB1672" s="96">
        <f t="shared" si="2894"/>
        <v>2566000</v>
      </c>
      <c r="AC1672" s="96">
        <f t="shared" si="2895"/>
        <v>2588860.1</v>
      </c>
      <c r="AD1672" s="96">
        <f t="shared" si="2896"/>
        <v>2611938.7000000002</v>
      </c>
    </row>
    <row r="1673" spans="1:30" ht="39.6">
      <c r="A1673" s="4" t="s">
        <v>33</v>
      </c>
      <c r="B1673" s="14" t="s">
        <v>305</v>
      </c>
      <c r="C1673" s="14" t="s">
        <v>20</v>
      </c>
      <c r="D1673" s="14" t="s">
        <v>13</v>
      </c>
      <c r="E1673" s="14"/>
      <c r="F1673" s="14"/>
      <c r="G1673" s="14"/>
      <c r="H1673" s="1"/>
      <c r="I1673" s="1"/>
      <c r="J1673" s="97">
        <f>J1674</f>
        <v>2566000</v>
      </c>
      <c r="K1673" s="97">
        <f t="shared" si="2888"/>
        <v>2588860.1</v>
      </c>
      <c r="L1673" s="97">
        <f t="shared" si="2888"/>
        <v>2611938.7000000002</v>
      </c>
      <c r="M1673" s="97">
        <f t="shared" si="2888"/>
        <v>0</v>
      </c>
      <c r="N1673" s="97">
        <f t="shared" si="2888"/>
        <v>0</v>
      </c>
      <c r="O1673" s="97">
        <f t="shared" si="2888"/>
        <v>0</v>
      </c>
      <c r="P1673" s="97">
        <f t="shared" si="2849"/>
        <v>2566000</v>
      </c>
      <c r="Q1673" s="97">
        <f t="shared" si="2850"/>
        <v>2588860.1</v>
      </c>
      <c r="R1673" s="97">
        <f t="shared" si="2851"/>
        <v>2611938.7000000002</v>
      </c>
      <c r="S1673" s="97">
        <f t="shared" si="2889"/>
        <v>0</v>
      </c>
      <c r="T1673" s="97">
        <f t="shared" si="2889"/>
        <v>0</v>
      </c>
      <c r="U1673" s="97">
        <f t="shared" si="2889"/>
        <v>0</v>
      </c>
      <c r="V1673" s="97">
        <f t="shared" si="2890"/>
        <v>2566000</v>
      </c>
      <c r="W1673" s="97">
        <f t="shared" si="2891"/>
        <v>2588860.1</v>
      </c>
      <c r="X1673" s="97">
        <f t="shared" si="2892"/>
        <v>2611938.7000000002</v>
      </c>
      <c r="Y1673" s="97">
        <f t="shared" si="2893"/>
        <v>0</v>
      </c>
      <c r="Z1673" s="97">
        <f t="shared" si="2893"/>
        <v>0</v>
      </c>
      <c r="AA1673" s="97">
        <f t="shared" si="2893"/>
        <v>0</v>
      </c>
      <c r="AB1673" s="97">
        <f t="shared" si="2894"/>
        <v>2566000</v>
      </c>
      <c r="AC1673" s="97">
        <f t="shared" si="2895"/>
        <v>2588860.1</v>
      </c>
      <c r="AD1673" s="97">
        <f t="shared" si="2896"/>
        <v>2611938.7000000002</v>
      </c>
    </row>
    <row r="1674" spans="1:30">
      <c r="A1674" s="7" t="s">
        <v>81</v>
      </c>
      <c r="B1674" s="1" t="s">
        <v>305</v>
      </c>
      <c r="C1674" s="1" t="s">
        <v>20</v>
      </c>
      <c r="D1674" s="1" t="s">
        <v>13</v>
      </c>
      <c r="E1674" s="1" t="s">
        <v>80</v>
      </c>
      <c r="F1674" s="1" t="s">
        <v>68</v>
      </c>
      <c r="G1674" s="1" t="s">
        <v>140</v>
      </c>
      <c r="H1674" s="1" t="s">
        <v>141</v>
      </c>
      <c r="I1674" s="1"/>
      <c r="J1674" s="78">
        <f>J1675+J1678</f>
        <v>2566000</v>
      </c>
      <c r="K1674" s="78">
        <f t="shared" ref="K1674:L1674" si="2897">K1675+K1678</f>
        <v>2588860.1</v>
      </c>
      <c r="L1674" s="78">
        <f t="shared" si="2897"/>
        <v>2611938.7000000002</v>
      </c>
      <c r="M1674" s="78">
        <f t="shared" ref="M1674:O1674" si="2898">M1675+M1678</f>
        <v>0</v>
      </c>
      <c r="N1674" s="78">
        <f t="shared" si="2898"/>
        <v>0</v>
      </c>
      <c r="O1674" s="78">
        <f t="shared" si="2898"/>
        <v>0</v>
      </c>
      <c r="P1674" s="78">
        <f t="shared" si="2849"/>
        <v>2566000</v>
      </c>
      <c r="Q1674" s="78">
        <f t="shared" si="2850"/>
        <v>2588860.1</v>
      </c>
      <c r="R1674" s="78">
        <f t="shared" si="2851"/>
        <v>2611938.7000000002</v>
      </c>
      <c r="S1674" s="78">
        <f t="shared" ref="S1674:U1674" si="2899">S1675+S1678</f>
        <v>0</v>
      </c>
      <c r="T1674" s="78">
        <f t="shared" si="2899"/>
        <v>0</v>
      </c>
      <c r="U1674" s="78">
        <f t="shared" si="2899"/>
        <v>0</v>
      </c>
      <c r="V1674" s="78">
        <f t="shared" si="2890"/>
        <v>2566000</v>
      </c>
      <c r="W1674" s="78">
        <f t="shared" si="2891"/>
        <v>2588860.1</v>
      </c>
      <c r="X1674" s="78">
        <f t="shared" si="2892"/>
        <v>2611938.7000000002</v>
      </c>
      <c r="Y1674" s="78">
        <f t="shared" ref="Y1674:AA1674" si="2900">Y1675+Y1678</f>
        <v>0</v>
      </c>
      <c r="Z1674" s="78">
        <f t="shared" si="2900"/>
        <v>0</v>
      </c>
      <c r="AA1674" s="78">
        <f t="shared" si="2900"/>
        <v>0</v>
      </c>
      <c r="AB1674" s="78">
        <f t="shared" si="2894"/>
        <v>2566000</v>
      </c>
      <c r="AC1674" s="78">
        <f t="shared" si="2895"/>
        <v>2588860.1</v>
      </c>
      <c r="AD1674" s="78">
        <f t="shared" si="2896"/>
        <v>2611938.7000000002</v>
      </c>
    </row>
    <row r="1675" spans="1:30">
      <c r="A1675" s="5" t="s">
        <v>251</v>
      </c>
      <c r="B1675" s="1" t="s">
        <v>305</v>
      </c>
      <c r="C1675" s="1" t="s">
        <v>20</v>
      </c>
      <c r="D1675" s="1" t="s">
        <v>13</v>
      </c>
      <c r="E1675" s="1" t="s">
        <v>80</v>
      </c>
      <c r="F1675" s="1" t="s">
        <v>68</v>
      </c>
      <c r="G1675" s="1" t="s">
        <v>140</v>
      </c>
      <c r="H1675" s="1" t="s">
        <v>158</v>
      </c>
      <c r="I1675" s="1"/>
      <c r="J1675" s="78">
        <f>J1676</f>
        <v>2285000</v>
      </c>
      <c r="K1675" s="78">
        <f t="shared" ref="K1675:O1676" si="2901">K1676</f>
        <v>2307860.1</v>
      </c>
      <c r="L1675" s="78">
        <f t="shared" si="2901"/>
        <v>2330938.7000000002</v>
      </c>
      <c r="M1675" s="78">
        <f t="shared" si="2901"/>
        <v>0</v>
      </c>
      <c r="N1675" s="78">
        <f t="shared" si="2901"/>
        <v>0</v>
      </c>
      <c r="O1675" s="78">
        <f t="shared" si="2901"/>
        <v>0</v>
      </c>
      <c r="P1675" s="78">
        <f t="shared" si="2849"/>
        <v>2285000</v>
      </c>
      <c r="Q1675" s="78">
        <f t="shared" si="2850"/>
        <v>2307860.1</v>
      </c>
      <c r="R1675" s="78">
        <f t="shared" si="2851"/>
        <v>2330938.7000000002</v>
      </c>
      <c r="S1675" s="78">
        <f t="shared" ref="S1675:U1676" si="2902">S1676</f>
        <v>0</v>
      </c>
      <c r="T1675" s="78">
        <f t="shared" si="2902"/>
        <v>0</v>
      </c>
      <c r="U1675" s="78">
        <f t="shared" si="2902"/>
        <v>0</v>
      </c>
      <c r="V1675" s="78">
        <f t="shared" si="2890"/>
        <v>2285000</v>
      </c>
      <c r="W1675" s="78">
        <f t="shared" si="2891"/>
        <v>2307860.1</v>
      </c>
      <c r="X1675" s="78">
        <f t="shared" si="2892"/>
        <v>2330938.7000000002</v>
      </c>
      <c r="Y1675" s="78">
        <f t="shared" ref="Y1675:AA1676" si="2903">Y1676</f>
        <v>0</v>
      </c>
      <c r="Z1675" s="78">
        <f t="shared" si="2903"/>
        <v>0</v>
      </c>
      <c r="AA1675" s="78">
        <f t="shared" si="2903"/>
        <v>0</v>
      </c>
      <c r="AB1675" s="78">
        <f t="shared" si="2894"/>
        <v>2285000</v>
      </c>
      <c r="AC1675" s="78">
        <f t="shared" si="2895"/>
        <v>2307860.1</v>
      </c>
      <c r="AD1675" s="78">
        <f t="shared" si="2896"/>
        <v>2330938.7000000002</v>
      </c>
    </row>
    <row r="1676" spans="1:30" ht="39.6">
      <c r="A1676" s="74" t="s">
        <v>94</v>
      </c>
      <c r="B1676" s="1" t="s">
        <v>305</v>
      </c>
      <c r="C1676" s="1" t="s">
        <v>20</v>
      </c>
      <c r="D1676" s="1" t="s">
        <v>13</v>
      </c>
      <c r="E1676" s="1" t="s">
        <v>80</v>
      </c>
      <c r="F1676" s="1" t="s">
        <v>68</v>
      </c>
      <c r="G1676" s="1" t="s">
        <v>140</v>
      </c>
      <c r="H1676" s="1" t="s">
        <v>158</v>
      </c>
      <c r="I1676" s="13" t="s">
        <v>90</v>
      </c>
      <c r="J1676" s="78">
        <f>J1677</f>
        <v>2285000</v>
      </c>
      <c r="K1676" s="78">
        <f t="shared" si="2901"/>
        <v>2307860.1</v>
      </c>
      <c r="L1676" s="78">
        <f t="shared" si="2901"/>
        <v>2330938.7000000002</v>
      </c>
      <c r="M1676" s="78">
        <f t="shared" si="2901"/>
        <v>0</v>
      </c>
      <c r="N1676" s="78">
        <f t="shared" si="2901"/>
        <v>0</v>
      </c>
      <c r="O1676" s="78">
        <f t="shared" si="2901"/>
        <v>0</v>
      </c>
      <c r="P1676" s="78">
        <f t="shared" si="2849"/>
        <v>2285000</v>
      </c>
      <c r="Q1676" s="78">
        <f t="shared" si="2850"/>
        <v>2307860.1</v>
      </c>
      <c r="R1676" s="78">
        <f t="shared" si="2851"/>
        <v>2330938.7000000002</v>
      </c>
      <c r="S1676" s="78">
        <f t="shared" si="2902"/>
        <v>0</v>
      </c>
      <c r="T1676" s="78">
        <f t="shared" si="2902"/>
        <v>0</v>
      </c>
      <c r="U1676" s="78">
        <f t="shared" si="2902"/>
        <v>0</v>
      </c>
      <c r="V1676" s="78">
        <f t="shared" si="2890"/>
        <v>2285000</v>
      </c>
      <c r="W1676" s="78">
        <f t="shared" si="2891"/>
        <v>2307860.1</v>
      </c>
      <c r="X1676" s="78">
        <f t="shared" si="2892"/>
        <v>2330938.7000000002</v>
      </c>
      <c r="Y1676" s="78">
        <f t="shared" si="2903"/>
        <v>0</v>
      </c>
      <c r="Z1676" s="78">
        <f t="shared" si="2903"/>
        <v>0</v>
      </c>
      <c r="AA1676" s="78">
        <f t="shared" si="2903"/>
        <v>0</v>
      </c>
      <c r="AB1676" s="78">
        <f t="shared" si="2894"/>
        <v>2285000</v>
      </c>
      <c r="AC1676" s="78">
        <f t="shared" si="2895"/>
        <v>2307860.1</v>
      </c>
      <c r="AD1676" s="78">
        <f t="shared" si="2896"/>
        <v>2330938.7000000002</v>
      </c>
    </row>
    <row r="1677" spans="1:30">
      <c r="A1677" s="74" t="s">
        <v>101</v>
      </c>
      <c r="B1677" s="1" t="s">
        <v>305</v>
      </c>
      <c r="C1677" s="1" t="s">
        <v>20</v>
      </c>
      <c r="D1677" s="1" t="s">
        <v>13</v>
      </c>
      <c r="E1677" s="1" t="s">
        <v>80</v>
      </c>
      <c r="F1677" s="1" t="s">
        <v>68</v>
      </c>
      <c r="G1677" s="1" t="s">
        <v>140</v>
      </c>
      <c r="H1677" s="1" t="s">
        <v>158</v>
      </c>
      <c r="I1677" s="13" t="s">
        <v>100</v>
      </c>
      <c r="J1677" s="78">
        <v>2285000</v>
      </c>
      <c r="K1677" s="78">
        <v>2307860.1</v>
      </c>
      <c r="L1677" s="78">
        <v>2330938.7000000002</v>
      </c>
      <c r="M1677" s="78"/>
      <c r="N1677" s="78"/>
      <c r="O1677" s="78"/>
      <c r="P1677" s="78">
        <f t="shared" si="2849"/>
        <v>2285000</v>
      </c>
      <c r="Q1677" s="78">
        <f t="shared" si="2850"/>
        <v>2307860.1</v>
      </c>
      <c r="R1677" s="78">
        <f t="shared" si="2851"/>
        <v>2330938.7000000002</v>
      </c>
      <c r="S1677" s="78"/>
      <c r="T1677" s="78"/>
      <c r="U1677" s="78"/>
      <c r="V1677" s="78">
        <f t="shared" si="2890"/>
        <v>2285000</v>
      </c>
      <c r="W1677" s="78">
        <f t="shared" si="2891"/>
        <v>2307860.1</v>
      </c>
      <c r="X1677" s="78">
        <f t="shared" si="2892"/>
        <v>2330938.7000000002</v>
      </c>
      <c r="Y1677" s="78"/>
      <c r="Z1677" s="78"/>
      <c r="AA1677" s="78"/>
      <c r="AB1677" s="78">
        <f t="shared" si="2894"/>
        <v>2285000</v>
      </c>
      <c r="AC1677" s="78">
        <f t="shared" si="2895"/>
        <v>2307860.1</v>
      </c>
      <c r="AD1677" s="78">
        <f t="shared" si="2896"/>
        <v>2330938.7000000002</v>
      </c>
    </row>
    <row r="1678" spans="1:30" ht="26.4">
      <c r="A1678" s="5" t="s">
        <v>252</v>
      </c>
      <c r="B1678" s="1" t="s">
        <v>305</v>
      </c>
      <c r="C1678" s="1" t="s">
        <v>20</v>
      </c>
      <c r="D1678" s="1" t="s">
        <v>13</v>
      </c>
      <c r="E1678" s="1" t="s">
        <v>80</v>
      </c>
      <c r="F1678" s="1" t="s">
        <v>68</v>
      </c>
      <c r="G1678" s="1" t="s">
        <v>140</v>
      </c>
      <c r="H1678" s="1" t="s">
        <v>159</v>
      </c>
      <c r="I1678" s="13"/>
      <c r="J1678" s="78">
        <f>J1679+J1681</f>
        <v>281000</v>
      </c>
      <c r="K1678" s="78">
        <f t="shared" ref="K1678:L1678" si="2904">K1679+K1681</f>
        <v>281000</v>
      </c>
      <c r="L1678" s="78">
        <f t="shared" si="2904"/>
        <v>281000</v>
      </c>
      <c r="M1678" s="78">
        <f t="shared" ref="M1678:O1678" si="2905">M1679+M1681</f>
        <v>0</v>
      </c>
      <c r="N1678" s="78">
        <f t="shared" si="2905"/>
        <v>0</v>
      </c>
      <c r="O1678" s="78">
        <f t="shared" si="2905"/>
        <v>0</v>
      </c>
      <c r="P1678" s="78">
        <f t="shared" si="2849"/>
        <v>281000</v>
      </c>
      <c r="Q1678" s="78">
        <f t="shared" si="2850"/>
        <v>281000</v>
      </c>
      <c r="R1678" s="78">
        <f t="shared" si="2851"/>
        <v>281000</v>
      </c>
      <c r="S1678" s="78">
        <f t="shared" ref="S1678:U1678" si="2906">S1679+S1681</f>
        <v>0</v>
      </c>
      <c r="T1678" s="78">
        <f t="shared" si="2906"/>
        <v>0</v>
      </c>
      <c r="U1678" s="78">
        <f t="shared" si="2906"/>
        <v>0</v>
      </c>
      <c r="V1678" s="78">
        <f t="shared" si="2890"/>
        <v>281000</v>
      </c>
      <c r="W1678" s="78">
        <f t="shared" si="2891"/>
        <v>281000</v>
      </c>
      <c r="X1678" s="78">
        <f t="shared" si="2892"/>
        <v>281000</v>
      </c>
      <c r="Y1678" s="78">
        <f t="shared" ref="Y1678:AA1678" si="2907">Y1679+Y1681</f>
        <v>0</v>
      </c>
      <c r="Z1678" s="78">
        <f t="shared" si="2907"/>
        <v>0</v>
      </c>
      <c r="AA1678" s="78">
        <f t="shared" si="2907"/>
        <v>0</v>
      </c>
      <c r="AB1678" s="78">
        <f t="shared" si="2894"/>
        <v>281000</v>
      </c>
      <c r="AC1678" s="78">
        <f t="shared" si="2895"/>
        <v>281000</v>
      </c>
      <c r="AD1678" s="78">
        <f t="shared" si="2896"/>
        <v>281000</v>
      </c>
    </row>
    <row r="1679" spans="1:30" ht="39.6">
      <c r="A1679" s="74" t="s">
        <v>94</v>
      </c>
      <c r="B1679" s="1" t="s">
        <v>305</v>
      </c>
      <c r="C1679" s="1" t="s">
        <v>20</v>
      </c>
      <c r="D1679" s="1" t="s">
        <v>13</v>
      </c>
      <c r="E1679" s="1" t="s">
        <v>80</v>
      </c>
      <c r="F1679" s="1" t="s">
        <v>68</v>
      </c>
      <c r="G1679" s="1" t="s">
        <v>140</v>
      </c>
      <c r="H1679" s="1" t="s">
        <v>159</v>
      </c>
      <c r="I1679" s="13" t="s">
        <v>90</v>
      </c>
      <c r="J1679" s="78">
        <f>J1680</f>
        <v>210000</v>
      </c>
      <c r="K1679" s="78">
        <f t="shared" ref="K1679:O1679" si="2908">K1680</f>
        <v>210000</v>
      </c>
      <c r="L1679" s="78">
        <f t="shared" si="2908"/>
        <v>210000</v>
      </c>
      <c r="M1679" s="78">
        <f t="shared" si="2908"/>
        <v>0</v>
      </c>
      <c r="N1679" s="78">
        <f t="shared" si="2908"/>
        <v>0</v>
      </c>
      <c r="O1679" s="78">
        <f t="shared" si="2908"/>
        <v>0</v>
      </c>
      <c r="P1679" s="78">
        <f t="shared" si="2849"/>
        <v>210000</v>
      </c>
      <c r="Q1679" s="78">
        <f t="shared" si="2850"/>
        <v>210000</v>
      </c>
      <c r="R1679" s="78">
        <f t="shared" si="2851"/>
        <v>210000</v>
      </c>
      <c r="S1679" s="78">
        <f t="shared" ref="S1679:U1679" si="2909">S1680</f>
        <v>0</v>
      </c>
      <c r="T1679" s="78">
        <f t="shared" si="2909"/>
        <v>0</v>
      </c>
      <c r="U1679" s="78">
        <f t="shared" si="2909"/>
        <v>0</v>
      </c>
      <c r="V1679" s="78">
        <f t="shared" si="2890"/>
        <v>210000</v>
      </c>
      <c r="W1679" s="78">
        <f t="shared" si="2891"/>
        <v>210000</v>
      </c>
      <c r="X1679" s="78">
        <f t="shared" si="2892"/>
        <v>210000</v>
      </c>
      <c r="Y1679" s="78">
        <f t="shared" ref="Y1679:AA1679" si="2910">Y1680</f>
        <v>0</v>
      </c>
      <c r="Z1679" s="78">
        <f t="shared" si="2910"/>
        <v>0</v>
      </c>
      <c r="AA1679" s="78">
        <f t="shared" si="2910"/>
        <v>0</v>
      </c>
      <c r="AB1679" s="78">
        <f t="shared" si="2894"/>
        <v>210000</v>
      </c>
      <c r="AC1679" s="78">
        <f t="shared" si="2895"/>
        <v>210000</v>
      </c>
      <c r="AD1679" s="78">
        <f t="shared" si="2896"/>
        <v>210000</v>
      </c>
    </row>
    <row r="1680" spans="1:30">
      <c r="A1680" s="74" t="s">
        <v>101</v>
      </c>
      <c r="B1680" s="1" t="s">
        <v>305</v>
      </c>
      <c r="C1680" s="1" t="s">
        <v>20</v>
      </c>
      <c r="D1680" s="1" t="s">
        <v>13</v>
      </c>
      <c r="E1680" s="1" t="s">
        <v>80</v>
      </c>
      <c r="F1680" s="1" t="s">
        <v>68</v>
      </c>
      <c r="G1680" s="1" t="s">
        <v>140</v>
      </c>
      <c r="H1680" s="1" t="s">
        <v>159</v>
      </c>
      <c r="I1680" s="13" t="s">
        <v>100</v>
      </c>
      <c r="J1680" s="78">
        <v>210000</v>
      </c>
      <c r="K1680" s="78">
        <v>210000</v>
      </c>
      <c r="L1680" s="78">
        <v>210000</v>
      </c>
      <c r="M1680" s="78"/>
      <c r="N1680" s="78"/>
      <c r="O1680" s="78"/>
      <c r="P1680" s="78">
        <f t="shared" si="2849"/>
        <v>210000</v>
      </c>
      <c r="Q1680" s="78">
        <f t="shared" si="2850"/>
        <v>210000</v>
      </c>
      <c r="R1680" s="78">
        <f t="shared" si="2851"/>
        <v>210000</v>
      </c>
      <c r="S1680" s="78"/>
      <c r="T1680" s="78"/>
      <c r="U1680" s="78"/>
      <c r="V1680" s="78">
        <f t="shared" si="2890"/>
        <v>210000</v>
      </c>
      <c r="W1680" s="78">
        <f t="shared" si="2891"/>
        <v>210000</v>
      </c>
      <c r="X1680" s="78">
        <f t="shared" si="2892"/>
        <v>210000</v>
      </c>
      <c r="Y1680" s="78"/>
      <c r="Z1680" s="78"/>
      <c r="AA1680" s="78"/>
      <c r="AB1680" s="78">
        <f t="shared" si="2894"/>
        <v>210000</v>
      </c>
      <c r="AC1680" s="78">
        <f t="shared" si="2895"/>
        <v>210000</v>
      </c>
      <c r="AD1680" s="78">
        <f t="shared" si="2896"/>
        <v>210000</v>
      </c>
    </row>
    <row r="1681" spans="1:30" ht="26.4">
      <c r="A1681" s="75" t="s">
        <v>222</v>
      </c>
      <c r="B1681" s="1" t="s">
        <v>305</v>
      </c>
      <c r="C1681" s="1" t="s">
        <v>20</v>
      </c>
      <c r="D1681" s="1" t="s">
        <v>13</v>
      </c>
      <c r="E1681" s="1" t="s">
        <v>80</v>
      </c>
      <c r="F1681" s="1" t="s">
        <v>68</v>
      </c>
      <c r="G1681" s="1" t="s">
        <v>140</v>
      </c>
      <c r="H1681" s="1" t="s">
        <v>159</v>
      </c>
      <c r="I1681" s="13" t="s">
        <v>92</v>
      </c>
      <c r="J1681" s="78">
        <f>J1682</f>
        <v>71000</v>
      </c>
      <c r="K1681" s="78">
        <f t="shared" ref="K1681:O1681" si="2911">K1682</f>
        <v>71000</v>
      </c>
      <c r="L1681" s="78">
        <f t="shared" si="2911"/>
        <v>71000</v>
      </c>
      <c r="M1681" s="78">
        <f t="shared" si="2911"/>
        <v>0</v>
      </c>
      <c r="N1681" s="78">
        <f t="shared" si="2911"/>
        <v>0</v>
      </c>
      <c r="O1681" s="78">
        <f t="shared" si="2911"/>
        <v>0</v>
      </c>
      <c r="P1681" s="78">
        <f t="shared" si="2849"/>
        <v>71000</v>
      </c>
      <c r="Q1681" s="78">
        <f t="shared" si="2850"/>
        <v>71000</v>
      </c>
      <c r="R1681" s="78">
        <f t="shared" si="2851"/>
        <v>71000</v>
      </c>
      <c r="S1681" s="78">
        <f t="shared" ref="S1681:U1681" si="2912">S1682</f>
        <v>0</v>
      </c>
      <c r="T1681" s="78">
        <f t="shared" si="2912"/>
        <v>0</v>
      </c>
      <c r="U1681" s="78">
        <f t="shared" si="2912"/>
        <v>0</v>
      </c>
      <c r="V1681" s="78">
        <f t="shared" si="2890"/>
        <v>71000</v>
      </c>
      <c r="W1681" s="78">
        <f t="shared" si="2891"/>
        <v>71000</v>
      </c>
      <c r="X1681" s="78">
        <f t="shared" si="2892"/>
        <v>71000</v>
      </c>
      <c r="Y1681" s="78">
        <f t="shared" ref="Y1681:AA1681" si="2913">Y1682</f>
        <v>0</v>
      </c>
      <c r="Z1681" s="78">
        <f t="shared" si="2913"/>
        <v>0</v>
      </c>
      <c r="AA1681" s="78">
        <f t="shared" si="2913"/>
        <v>0</v>
      </c>
      <c r="AB1681" s="78">
        <f t="shared" si="2894"/>
        <v>71000</v>
      </c>
      <c r="AC1681" s="78">
        <f t="shared" si="2895"/>
        <v>71000</v>
      </c>
      <c r="AD1681" s="78">
        <f t="shared" si="2896"/>
        <v>71000</v>
      </c>
    </row>
    <row r="1682" spans="1:30" ht="26.4">
      <c r="A1682" s="74" t="s">
        <v>96</v>
      </c>
      <c r="B1682" s="1" t="s">
        <v>305</v>
      </c>
      <c r="C1682" s="1" t="s">
        <v>20</v>
      </c>
      <c r="D1682" s="1" t="s">
        <v>13</v>
      </c>
      <c r="E1682" s="1" t="s">
        <v>80</v>
      </c>
      <c r="F1682" s="1" t="s">
        <v>68</v>
      </c>
      <c r="G1682" s="1" t="s">
        <v>140</v>
      </c>
      <c r="H1682" s="1" t="s">
        <v>159</v>
      </c>
      <c r="I1682" s="13" t="s">
        <v>93</v>
      </c>
      <c r="J1682" s="78">
        <v>71000</v>
      </c>
      <c r="K1682" s="78">
        <v>71000</v>
      </c>
      <c r="L1682" s="78">
        <v>71000</v>
      </c>
      <c r="M1682" s="78"/>
      <c r="N1682" s="78"/>
      <c r="O1682" s="78"/>
      <c r="P1682" s="78">
        <f t="shared" si="2849"/>
        <v>71000</v>
      </c>
      <c r="Q1682" s="78">
        <f t="shared" si="2850"/>
        <v>71000</v>
      </c>
      <c r="R1682" s="78">
        <f t="shared" si="2851"/>
        <v>71000</v>
      </c>
      <c r="S1682" s="78"/>
      <c r="T1682" s="78"/>
      <c r="U1682" s="78"/>
      <c r="V1682" s="78">
        <f t="shared" si="2890"/>
        <v>71000</v>
      </c>
      <c r="W1682" s="78">
        <f t="shared" si="2891"/>
        <v>71000</v>
      </c>
      <c r="X1682" s="78">
        <f t="shared" si="2892"/>
        <v>71000</v>
      </c>
      <c r="Y1682" s="78"/>
      <c r="Z1682" s="78"/>
      <c r="AA1682" s="78"/>
      <c r="AB1682" s="78">
        <f t="shared" si="2894"/>
        <v>71000</v>
      </c>
      <c r="AC1682" s="78">
        <f t="shared" si="2895"/>
        <v>71000</v>
      </c>
      <c r="AD1682" s="78">
        <f t="shared" si="2896"/>
        <v>71000</v>
      </c>
    </row>
    <row r="1683" spans="1:30">
      <c r="A1683" s="114"/>
      <c r="B1683" s="1"/>
      <c r="C1683" s="1"/>
      <c r="D1683" s="1"/>
      <c r="E1683" s="34"/>
      <c r="F1683" s="34"/>
      <c r="G1683" s="34"/>
      <c r="H1683" s="35"/>
      <c r="I1683" s="35"/>
      <c r="J1683" s="78"/>
      <c r="K1683" s="78"/>
      <c r="L1683" s="78"/>
      <c r="M1683" s="78"/>
      <c r="N1683" s="78"/>
      <c r="O1683" s="78"/>
      <c r="P1683" s="78"/>
      <c r="Q1683" s="78"/>
      <c r="R1683" s="78"/>
      <c r="S1683" s="78"/>
      <c r="T1683" s="78"/>
      <c r="U1683" s="78"/>
      <c r="V1683" s="78"/>
      <c r="W1683" s="78"/>
      <c r="X1683" s="78"/>
      <c r="Y1683" s="78"/>
      <c r="Z1683" s="78"/>
      <c r="AA1683" s="78"/>
      <c r="AB1683" s="78"/>
      <c r="AC1683" s="78"/>
      <c r="AD1683" s="78"/>
    </row>
    <row r="1684" spans="1:30" ht="26.4">
      <c r="A1684" s="160" t="s">
        <v>312</v>
      </c>
      <c r="B1684" s="124" t="s">
        <v>304</v>
      </c>
      <c r="C1684" s="125"/>
      <c r="D1684" s="125"/>
      <c r="E1684" s="132"/>
      <c r="F1684" s="132"/>
      <c r="G1684" s="132"/>
      <c r="H1684" s="132"/>
      <c r="I1684" s="133"/>
      <c r="J1684" s="126">
        <f>J1685</f>
        <v>1847000</v>
      </c>
      <c r="K1684" s="126">
        <f t="shared" ref="K1684:O1687" si="2914">K1685</f>
        <v>1865002.3</v>
      </c>
      <c r="L1684" s="126">
        <f t="shared" si="2914"/>
        <v>1882952.32</v>
      </c>
      <c r="M1684" s="126">
        <f t="shared" si="2914"/>
        <v>0</v>
      </c>
      <c r="N1684" s="126">
        <f t="shared" si="2914"/>
        <v>0</v>
      </c>
      <c r="O1684" s="126">
        <f t="shared" si="2914"/>
        <v>0</v>
      </c>
      <c r="P1684" s="126">
        <f t="shared" si="2849"/>
        <v>1847000</v>
      </c>
      <c r="Q1684" s="126">
        <f t="shared" si="2850"/>
        <v>1865002.3</v>
      </c>
      <c r="R1684" s="126">
        <f t="shared" si="2851"/>
        <v>1882952.32</v>
      </c>
      <c r="S1684" s="126">
        <f t="shared" ref="S1684:U1687" si="2915">S1685</f>
        <v>0</v>
      </c>
      <c r="T1684" s="126">
        <f t="shared" si="2915"/>
        <v>0</v>
      </c>
      <c r="U1684" s="126">
        <f t="shared" si="2915"/>
        <v>0</v>
      </c>
      <c r="V1684" s="126">
        <f t="shared" ref="V1684:V1694" si="2916">P1684+S1684</f>
        <v>1847000</v>
      </c>
      <c r="W1684" s="126">
        <f t="shared" ref="W1684:W1694" si="2917">Q1684+T1684</f>
        <v>1865002.3</v>
      </c>
      <c r="X1684" s="126">
        <f t="shared" ref="X1684:X1694" si="2918">R1684+U1684</f>
        <v>1882952.32</v>
      </c>
      <c r="Y1684" s="126">
        <f t="shared" ref="Y1684:AA1687" si="2919">Y1685</f>
        <v>15000</v>
      </c>
      <c r="Z1684" s="126">
        <f t="shared" si="2919"/>
        <v>0</v>
      </c>
      <c r="AA1684" s="126">
        <f t="shared" si="2919"/>
        <v>0</v>
      </c>
      <c r="AB1684" s="126">
        <f t="shared" ref="AB1684:AB1694" si="2920">V1684+Y1684</f>
        <v>1862000</v>
      </c>
      <c r="AC1684" s="126">
        <f t="shared" ref="AC1684:AC1694" si="2921">W1684+Z1684</f>
        <v>1865002.3</v>
      </c>
      <c r="AD1684" s="126">
        <f t="shared" ref="AD1684:AD1694" si="2922">X1684+AA1684</f>
        <v>1882952.32</v>
      </c>
    </row>
    <row r="1685" spans="1:30" ht="15.6">
      <c r="A1685" s="23" t="s">
        <v>32</v>
      </c>
      <c r="B1685" s="119" t="s">
        <v>304</v>
      </c>
      <c r="C1685" s="120" t="s">
        <v>20</v>
      </c>
      <c r="D1685" s="120"/>
      <c r="E1685" s="120"/>
      <c r="F1685" s="120"/>
      <c r="G1685" s="120"/>
      <c r="H1685" s="120"/>
      <c r="I1685" s="121"/>
      <c r="J1685" s="122">
        <f>J1686</f>
        <v>1847000</v>
      </c>
      <c r="K1685" s="122">
        <f t="shared" si="2914"/>
        <v>1865002.3</v>
      </c>
      <c r="L1685" s="122">
        <f t="shared" si="2914"/>
        <v>1882952.32</v>
      </c>
      <c r="M1685" s="122">
        <f t="shared" si="2914"/>
        <v>0</v>
      </c>
      <c r="N1685" s="122">
        <f t="shared" si="2914"/>
        <v>0</v>
      </c>
      <c r="O1685" s="122">
        <f t="shared" si="2914"/>
        <v>0</v>
      </c>
      <c r="P1685" s="122">
        <f t="shared" si="2849"/>
        <v>1847000</v>
      </c>
      <c r="Q1685" s="122">
        <f t="shared" si="2850"/>
        <v>1865002.3</v>
      </c>
      <c r="R1685" s="122">
        <f t="shared" si="2851"/>
        <v>1882952.32</v>
      </c>
      <c r="S1685" s="122">
        <f t="shared" si="2915"/>
        <v>0</v>
      </c>
      <c r="T1685" s="122">
        <f t="shared" si="2915"/>
        <v>0</v>
      </c>
      <c r="U1685" s="122">
        <f t="shared" si="2915"/>
        <v>0</v>
      </c>
      <c r="V1685" s="122">
        <f t="shared" si="2916"/>
        <v>1847000</v>
      </c>
      <c r="W1685" s="122">
        <f t="shared" si="2917"/>
        <v>1865002.3</v>
      </c>
      <c r="X1685" s="122">
        <f t="shared" si="2918"/>
        <v>1882952.32</v>
      </c>
      <c r="Y1685" s="122">
        <f t="shared" si="2919"/>
        <v>15000</v>
      </c>
      <c r="Z1685" s="122">
        <f t="shared" si="2919"/>
        <v>0</v>
      </c>
      <c r="AA1685" s="122">
        <f t="shared" si="2919"/>
        <v>0</v>
      </c>
      <c r="AB1685" s="122">
        <f t="shared" si="2920"/>
        <v>1862000</v>
      </c>
      <c r="AC1685" s="122">
        <f t="shared" si="2921"/>
        <v>1865002.3</v>
      </c>
      <c r="AD1685" s="122">
        <f t="shared" si="2922"/>
        <v>1882952.32</v>
      </c>
    </row>
    <row r="1686" spans="1:30" ht="26.4">
      <c r="A1686" s="18" t="s">
        <v>34</v>
      </c>
      <c r="B1686" s="14" t="s">
        <v>304</v>
      </c>
      <c r="C1686" s="14" t="s">
        <v>20</v>
      </c>
      <c r="D1686" s="14" t="s">
        <v>3</v>
      </c>
      <c r="E1686" s="14"/>
      <c r="F1686" s="14"/>
      <c r="G1686" s="14"/>
      <c r="H1686" s="1"/>
      <c r="I1686" s="13"/>
      <c r="J1686" s="97">
        <f>J1687</f>
        <v>1847000</v>
      </c>
      <c r="K1686" s="97">
        <f t="shared" si="2914"/>
        <v>1865002.3</v>
      </c>
      <c r="L1686" s="97">
        <f t="shared" si="2914"/>
        <v>1882952.32</v>
      </c>
      <c r="M1686" s="97">
        <f t="shared" si="2914"/>
        <v>0</v>
      </c>
      <c r="N1686" s="97">
        <f t="shared" si="2914"/>
        <v>0</v>
      </c>
      <c r="O1686" s="97">
        <f t="shared" si="2914"/>
        <v>0</v>
      </c>
      <c r="P1686" s="97">
        <f t="shared" si="2849"/>
        <v>1847000</v>
      </c>
      <c r="Q1686" s="97">
        <f t="shared" si="2850"/>
        <v>1865002.3</v>
      </c>
      <c r="R1686" s="97">
        <f t="shared" si="2851"/>
        <v>1882952.32</v>
      </c>
      <c r="S1686" s="97">
        <f t="shared" si="2915"/>
        <v>0</v>
      </c>
      <c r="T1686" s="97">
        <f t="shared" si="2915"/>
        <v>0</v>
      </c>
      <c r="U1686" s="97">
        <f t="shared" si="2915"/>
        <v>0</v>
      </c>
      <c r="V1686" s="97">
        <f t="shared" si="2916"/>
        <v>1847000</v>
      </c>
      <c r="W1686" s="97">
        <f t="shared" si="2917"/>
        <v>1865002.3</v>
      </c>
      <c r="X1686" s="97">
        <f t="shared" si="2918"/>
        <v>1882952.32</v>
      </c>
      <c r="Y1686" s="97">
        <f t="shared" si="2919"/>
        <v>15000</v>
      </c>
      <c r="Z1686" s="97">
        <f t="shared" si="2919"/>
        <v>0</v>
      </c>
      <c r="AA1686" s="97">
        <f t="shared" si="2919"/>
        <v>0</v>
      </c>
      <c r="AB1686" s="97">
        <f t="shared" si="2920"/>
        <v>1862000</v>
      </c>
      <c r="AC1686" s="97">
        <f t="shared" si="2921"/>
        <v>1865002.3</v>
      </c>
      <c r="AD1686" s="97">
        <f t="shared" si="2922"/>
        <v>1882952.32</v>
      </c>
    </row>
    <row r="1687" spans="1:30">
      <c r="A1687" s="7" t="s">
        <v>81</v>
      </c>
      <c r="B1687" s="1" t="s">
        <v>304</v>
      </c>
      <c r="C1687" s="1" t="s">
        <v>20</v>
      </c>
      <c r="D1687" s="1" t="s">
        <v>3</v>
      </c>
      <c r="E1687" s="1" t="s">
        <v>80</v>
      </c>
      <c r="F1687" s="1" t="s">
        <v>68</v>
      </c>
      <c r="G1687" s="1" t="s">
        <v>140</v>
      </c>
      <c r="H1687" s="1" t="s">
        <v>141</v>
      </c>
      <c r="I1687" s="13"/>
      <c r="J1687" s="78">
        <f>J1688</f>
        <v>1847000</v>
      </c>
      <c r="K1687" s="78">
        <f t="shared" si="2914"/>
        <v>1865002.3</v>
      </c>
      <c r="L1687" s="78">
        <f t="shared" si="2914"/>
        <v>1882952.32</v>
      </c>
      <c r="M1687" s="78">
        <f t="shared" si="2914"/>
        <v>0</v>
      </c>
      <c r="N1687" s="78">
        <f t="shared" si="2914"/>
        <v>0</v>
      </c>
      <c r="O1687" s="78">
        <f t="shared" si="2914"/>
        <v>0</v>
      </c>
      <c r="P1687" s="78">
        <f t="shared" si="2849"/>
        <v>1847000</v>
      </c>
      <c r="Q1687" s="78">
        <f t="shared" si="2850"/>
        <v>1865002.3</v>
      </c>
      <c r="R1687" s="78">
        <f t="shared" si="2851"/>
        <v>1882952.32</v>
      </c>
      <c r="S1687" s="78">
        <f t="shared" si="2915"/>
        <v>0</v>
      </c>
      <c r="T1687" s="78">
        <f t="shared" si="2915"/>
        <v>0</v>
      </c>
      <c r="U1687" s="78">
        <f t="shared" si="2915"/>
        <v>0</v>
      </c>
      <c r="V1687" s="78">
        <f t="shared" si="2916"/>
        <v>1847000</v>
      </c>
      <c r="W1687" s="78">
        <f t="shared" si="2917"/>
        <v>1865002.3</v>
      </c>
      <c r="X1687" s="78">
        <f t="shared" si="2918"/>
        <v>1882952.32</v>
      </c>
      <c r="Y1687" s="78">
        <f t="shared" si="2919"/>
        <v>15000</v>
      </c>
      <c r="Z1687" s="78">
        <f t="shared" si="2919"/>
        <v>0</v>
      </c>
      <c r="AA1687" s="78">
        <f t="shared" si="2919"/>
        <v>0</v>
      </c>
      <c r="AB1687" s="78">
        <f t="shared" si="2920"/>
        <v>1862000</v>
      </c>
      <c r="AC1687" s="78">
        <f t="shared" si="2921"/>
        <v>1865002.3</v>
      </c>
      <c r="AD1687" s="78">
        <f t="shared" si="2922"/>
        <v>1882952.32</v>
      </c>
    </row>
    <row r="1688" spans="1:30">
      <c r="A1688" s="11" t="s">
        <v>230</v>
      </c>
      <c r="B1688" s="1" t="s">
        <v>304</v>
      </c>
      <c r="C1688" s="1" t="s">
        <v>20</v>
      </c>
      <c r="D1688" s="1" t="s">
        <v>3</v>
      </c>
      <c r="E1688" s="1" t="s">
        <v>80</v>
      </c>
      <c r="F1688" s="1" t="s">
        <v>68</v>
      </c>
      <c r="G1688" s="1" t="s">
        <v>140</v>
      </c>
      <c r="H1688" s="1" t="s">
        <v>231</v>
      </c>
      <c r="I1688" s="13"/>
      <c r="J1688" s="78">
        <f>J1689+J1691+J1693</f>
        <v>1847000</v>
      </c>
      <c r="K1688" s="78">
        <f t="shared" ref="K1688:L1688" si="2923">K1689+K1691+K1693</f>
        <v>1865002.3</v>
      </c>
      <c r="L1688" s="78">
        <f t="shared" si="2923"/>
        <v>1882952.32</v>
      </c>
      <c r="M1688" s="78">
        <f t="shared" ref="M1688:O1688" si="2924">M1689+M1691+M1693</f>
        <v>0</v>
      </c>
      <c r="N1688" s="78">
        <f t="shared" si="2924"/>
        <v>0</v>
      </c>
      <c r="O1688" s="78">
        <f t="shared" si="2924"/>
        <v>0</v>
      </c>
      <c r="P1688" s="78">
        <f t="shared" si="2849"/>
        <v>1847000</v>
      </c>
      <c r="Q1688" s="78">
        <f t="shared" si="2850"/>
        <v>1865002.3</v>
      </c>
      <c r="R1688" s="78">
        <f t="shared" si="2851"/>
        <v>1882952.32</v>
      </c>
      <c r="S1688" s="78">
        <f t="shared" ref="S1688:U1688" si="2925">S1689+S1691+S1693</f>
        <v>0</v>
      </c>
      <c r="T1688" s="78">
        <f t="shared" si="2925"/>
        <v>0</v>
      </c>
      <c r="U1688" s="78">
        <f t="shared" si="2925"/>
        <v>0</v>
      </c>
      <c r="V1688" s="78">
        <f t="shared" si="2916"/>
        <v>1847000</v>
      </c>
      <c r="W1688" s="78">
        <f t="shared" si="2917"/>
        <v>1865002.3</v>
      </c>
      <c r="X1688" s="78">
        <f t="shared" si="2918"/>
        <v>1882952.32</v>
      </c>
      <c r="Y1688" s="78">
        <f t="shared" ref="Y1688:AA1688" si="2926">Y1689+Y1691+Y1693</f>
        <v>15000</v>
      </c>
      <c r="Z1688" s="78">
        <f t="shared" si="2926"/>
        <v>0</v>
      </c>
      <c r="AA1688" s="78">
        <f t="shared" si="2926"/>
        <v>0</v>
      </c>
      <c r="AB1688" s="78">
        <f t="shared" si="2920"/>
        <v>1862000</v>
      </c>
      <c r="AC1688" s="78">
        <f t="shared" si="2921"/>
        <v>1865002.3</v>
      </c>
      <c r="AD1688" s="78">
        <f t="shared" si="2922"/>
        <v>1882952.32</v>
      </c>
    </row>
    <row r="1689" spans="1:30" ht="39.6">
      <c r="A1689" s="74" t="s">
        <v>94</v>
      </c>
      <c r="B1689" s="1" t="s">
        <v>304</v>
      </c>
      <c r="C1689" s="1" t="s">
        <v>20</v>
      </c>
      <c r="D1689" s="1" t="s">
        <v>3</v>
      </c>
      <c r="E1689" s="1" t="s">
        <v>80</v>
      </c>
      <c r="F1689" s="1" t="s">
        <v>68</v>
      </c>
      <c r="G1689" s="1" t="s">
        <v>140</v>
      </c>
      <c r="H1689" s="1" t="s">
        <v>231</v>
      </c>
      <c r="I1689" s="13" t="s">
        <v>90</v>
      </c>
      <c r="J1689" s="78">
        <f>J1690</f>
        <v>1805000</v>
      </c>
      <c r="K1689" s="78">
        <f t="shared" ref="K1689:O1689" si="2927">K1690</f>
        <v>1823002.3</v>
      </c>
      <c r="L1689" s="78">
        <f t="shared" si="2927"/>
        <v>1840952.3200000001</v>
      </c>
      <c r="M1689" s="78">
        <f t="shared" si="2927"/>
        <v>0</v>
      </c>
      <c r="N1689" s="78">
        <f t="shared" si="2927"/>
        <v>0</v>
      </c>
      <c r="O1689" s="78">
        <f t="shared" si="2927"/>
        <v>0</v>
      </c>
      <c r="P1689" s="78">
        <f t="shared" si="2849"/>
        <v>1805000</v>
      </c>
      <c r="Q1689" s="78">
        <f t="shared" si="2850"/>
        <v>1823002.3</v>
      </c>
      <c r="R1689" s="78">
        <f t="shared" si="2851"/>
        <v>1840952.3200000001</v>
      </c>
      <c r="S1689" s="78">
        <f t="shared" ref="S1689:U1689" si="2928">S1690</f>
        <v>0</v>
      </c>
      <c r="T1689" s="78">
        <f t="shared" si="2928"/>
        <v>0</v>
      </c>
      <c r="U1689" s="78">
        <f t="shared" si="2928"/>
        <v>0</v>
      </c>
      <c r="V1689" s="78">
        <f t="shared" si="2916"/>
        <v>1805000</v>
      </c>
      <c r="W1689" s="78">
        <f t="shared" si="2917"/>
        <v>1823002.3</v>
      </c>
      <c r="X1689" s="78">
        <f t="shared" si="2918"/>
        <v>1840952.3200000001</v>
      </c>
      <c r="Y1689" s="78">
        <f t="shared" ref="Y1689:AA1689" si="2929">Y1690</f>
        <v>0</v>
      </c>
      <c r="Z1689" s="78">
        <f t="shared" si="2929"/>
        <v>0</v>
      </c>
      <c r="AA1689" s="78">
        <f t="shared" si="2929"/>
        <v>0</v>
      </c>
      <c r="AB1689" s="78">
        <f t="shared" si="2920"/>
        <v>1805000</v>
      </c>
      <c r="AC1689" s="78">
        <f t="shared" si="2921"/>
        <v>1823002.3</v>
      </c>
      <c r="AD1689" s="78">
        <f t="shared" si="2922"/>
        <v>1840952.3200000001</v>
      </c>
    </row>
    <row r="1690" spans="1:30">
      <c r="A1690" s="74" t="s">
        <v>101</v>
      </c>
      <c r="B1690" s="1" t="s">
        <v>304</v>
      </c>
      <c r="C1690" s="1" t="s">
        <v>20</v>
      </c>
      <c r="D1690" s="1" t="s">
        <v>3</v>
      </c>
      <c r="E1690" s="1" t="s">
        <v>80</v>
      </c>
      <c r="F1690" s="1" t="s">
        <v>68</v>
      </c>
      <c r="G1690" s="1" t="s">
        <v>140</v>
      </c>
      <c r="H1690" s="1" t="s">
        <v>231</v>
      </c>
      <c r="I1690" s="13" t="s">
        <v>100</v>
      </c>
      <c r="J1690" s="78">
        <v>1805000</v>
      </c>
      <c r="K1690" s="78">
        <v>1823002.3</v>
      </c>
      <c r="L1690" s="78">
        <v>1840952.3200000001</v>
      </c>
      <c r="M1690" s="78"/>
      <c r="N1690" s="78"/>
      <c r="O1690" s="78"/>
      <c r="P1690" s="78">
        <f t="shared" si="2849"/>
        <v>1805000</v>
      </c>
      <c r="Q1690" s="78">
        <f t="shared" si="2850"/>
        <v>1823002.3</v>
      </c>
      <c r="R1690" s="78">
        <f t="shared" si="2851"/>
        <v>1840952.3200000001</v>
      </c>
      <c r="S1690" s="78"/>
      <c r="T1690" s="78"/>
      <c r="U1690" s="78"/>
      <c r="V1690" s="78">
        <f t="shared" si="2916"/>
        <v>1805000</v>
      </c>
      <c r="W1690" s="78">
        <f t="shared" si="2917"/>
        <v>1823002.3</v>
      </c>
      <c r="X1690" s="78">
        <f t="shared" si="2918"/>
        <v>1840952.3200000001</v>
      </c>
      <c r="Y1690" s="78"/>
      <c r="Z1690" s="78"/>
      <c r="AA1690" s="78"/>
      <c r="AB1690" s="78">
        <f t="shared" si="2920"/>
        <v>1805000</v>
      </c>
      <c r="AC1690" s="78">
        <f t="shared" si="2921"/>
        <v>1823002.3</v>
      </c>
      <c r="AD1690" s="78">
        <f t="shared" si="2922"/>
        <v>1840952.3200000001</v>
      </c>
    </row>
    <row r="1691" spans="1:30" ht="26.4">
      <c r="A1691" s="75" t="s">
        <v>222</v>
      </c>
      <c r="B1691" s="1" t="s">
        <v>304</v>
      </c>
      <c r="C1691" s="1" t="s">
        <v>20</v>
      </c>
      <c r="D1691" s="1" t="s">
        <v>3</v>
      </c>
      <c r="E1691" s="1" t="s">
        <v>80</v>
      </c>
      <c r="F1691" s="1" t="s">
        <v>68</v>
      </c>
      <c r="G1691" s="1" t="s">
        <v>140</v>
      </c>
      <c r="H1691" s="1" t="s">
        <v>231</v>
      </c>
      <c r="I1691" s="13" t="s">
        <v>92</v>
      </c>
      <c r="J1691" s="78">
        <f>J1692</f>
        <v>37000</v>
      </c>
      <c r="K1691" s="78">
        <f t="shared" ref="K1691:O1691" si="2930">K1692</f>
        <v>37000</v>
      </c>
      <c r="L1691" s="78">
        <f t="shared" si="2930"/>
        <v>37000</v>
      </c>
      <c r="M1691" s="78">
        <f t="shared" si="2930"/>
        <v>0</v>
      </c>
      <c r="N1691" s="78">
        <f t="shared" si="2930"/>
        <v>0</v>
      </c>
      <c r="O1691" s="78">
        <f t="shared" si="2930"/>
        <v>0</v>
      </c>
      <c r="P1691" s="78">
        <f t="shared" si="2849"/>
        <v>37000</v>
      </c>
      <c r="Q1691" s="78">
        <f t="shared" si="2850"/>
        <v>37000</v>
      </c>
      <c r="R1691" s="78">
        <f t="shared" si="2851"/>
        <v>37000</v>
      </c>
      <c r="S1691" s="78">
        <f t="shared" ref="S1691:U1691" si="2931">S1692</f>
        <v>0</v>
      </c>
      <c r="T1691" s="78">
        <f t="shared" si="2931"/>
        <v>0</v>
      </c>
      <c r="U1691" s="78">
        <f t="shared" si="2931"/>
        <v>0</v>
      </c>
      <c r="V1691" s="78">
        <f t="shared" si="2916"/>
        <v>37000</v>
      </c>
      <c r="W1691" s="78">
        <f t="shared" si="2917"/>
        <v>37000</v>
      </c>
      <c r="X1691" s="78">
        <f t="shared" si="2918"/>
        <v>37000</v>
      </c>
      <c r="Y1691" s="78">
        <f t="shared" ref="Y1691:AA1691" si="2932">Y1692</f>
        <v>15000</v>
      </c>
      <c r="Z1691" s="78">
        <f t="shared" si="2932"/>
        <v>0</v>
      </c>
      <c r="AA1691" s="78">
        <f t="shared" si="2932"/>
        <v>0</v>
      </c>
      <c r="AB1691" s="78">
        <f t="shared" si="2920"/>
        <v>52000</v>
      </c>
      <c r="AC1691" s="78">
        <f t="shared" si="2921"/>
        <v>37000</v>
      </c>
      <c r="AD1691" s="78">
        <f t="shared" si="2922"/>
        <v>37000</v>
      </c>
    </row>
    <row r="1692" spans="1:30" ht="27.75" customHeight="1">
      <c r="A1692" s="74" t="s">
        <v>96</v>
      </c>
      <c r="B1692" s="1" t="s">
        <v>304</v>
      </c>
      <c r="C1692" s="1" t="s">
        <v>20</v>
      </c>
      <c r="D1692" s="1" t="s">
        <v>3</v>
      </c>
      <c r="E1692" s="1" t="s">
        <v>80</v>
      </c>
      <c r="F1692" s="1" t="s">
        <v>68</v>
      </c>
      <c r="G1692" s="1" t="s">
        <v>140</v>
      </c>
      <c r="H1692" s="1" t="s">
        <v>231</v>
      </c>
      <c r="I1692" s="13" t="s">
        <v>93</v>
      </c>
      <c r="J1692" s="78">
        <v>37000</v>
      </c>
      <c r="K1692" s="78">
        <v>37000</v>
      </c>
      <c r="L1692" s="78">
        <v>37000</v>
      </c>
      <c r="M1692" s="78"/>
      <c r="N1692" s="78"/>
      <c r="O1692" s="78"/>
      <c r="P1692" s="78">
        <f t="shared" si="2849"/>
        <v>37000</v>
      </c>
      <c r="Q1692" s="78">
        <f t="shared" si="2850"/>
        <v>37000</v>
      </c>
      <c r="R1692" s="78">
        <f t="shared" si="2851"/>
        <v>37000</v>
      </c>
      <c r="S1692" s="78"/>
      <c r="T1692" s="78"/>
      <c r="U1692" s="78"/>
      <c r="V1692" s="78">
        <f t="shared" si="2916"/>
        <v>37000</v>
      </c>
      <c r="W1692" s="78">
        <f t="shared" si="2917"/>
        <v>37000</v>
      </c>
      <c r="X1692" s="78">
        <f t="shared" si="2918"/>
        <v>37000</v>
      </c>
      <c r="Y1692" s="78">
        <v>15000</v>
      </c>
      <c r="Z1692" s="78"/>
      <c r="AA1692" s="78"/>
      <c r="AB1692" s="78">
        <f t="shared" si="2920"/>
        <v>52000</v>
      </c>
      <c r="AC1692" s="78">
        <f t="shared" si="2921"/>
        <v>37000</v>
      </c>
      <c r="AD1692" s="78">
        <f t="shared" si="2922"/>
        <v>37000</v>
      </c>
    </row>
    <row r="1693" spans="1:30">
      <c r="A1693" s="274" t="s">
        <v>78</v>
      </c>
      <c r="B1693" s="1" t="s">
        <v>304</v>
      </c>
      <c r="C1693" s="1" t="s">
        <v>20</v>
      </c>
      <c r="D1693" s="1" t="s">
        <v>3</v>
      </c>
      <c r="E1693" s="1" t="s">
        <v>80</v>
      </c>
      <c r="F1693" s="1" t="s">
        <v>68</v>
      </c>
      <c r="G1693" s="1" t="s">
        <v>140</v>
      </c>
      <c r="H1693" s="1" t="s">
        <v>231</v>
      </c>
      <c r="I1693" s="13" t="s">
        <v>75</v>
      </c>
      <c r="J1693" s="78">
        <f>J1694</f>
        <v>5000</v>
      </c>
      <c r="K1693" s="78">
        <f t="shared" ref="K1693:O1693" si="2933">K1694</f>
        <v>5000</v>
      </c>
      <c r="L1693" s="78">
        <f t="shared" si="2933"/>
        <v>5000</v>
      </c>
      <c r="M1693" s="78">
        <f t="shared" si="2933"/>
        <v>0</v>
      </c>
      <c r="N1693" s="78">
        <f t="shared" si="2933"/>
        <v>0</v>
      </c>
      <c r="O1693" s="78">
        <f t="shared" si="2933"/>
        <v>0</v>
      </c>
      <c r="P1693" s="78">
        <f t="shared" si="2849"/>
        <v>5000</v>
      </c>
      <c r="Q1693" s="78">
        <f t="shared" si="2850"/>
        <v>5000</v>
      </c>
      <c r="R1693" s="78">
        <f t="shared" si="2851"/>
        <v>5000</v>
      </c>
      <c r="S1693" s="78">
        <f t="shared" ref="S1693:U1693" si="2934">S1694</f>
        <v>0</v>
      </c>
      <c r="T1693" s="78">
        <f t="shared" si="2934"/>
        <v>0</v>
      </c>
      <c r="U1693" s="78">
        <f t="shared" si="2934"/>
        <v>0</v>
      </c>
      <c r="V1693" s="78">
        <f t="shared" si="2916"/>
        <v>5000</v>
      </c>
      <c r="W1693" s="78">
        <f t="shared" si="2917"/>
        <v>5000</v>
      </c>
      <c r="X1693" s="78">
        <f t="shared" si="2918"/>
        <v>5000</v>
      </c>
      <c r="Y1693" s="78">
        <f t="shared" ref="Y1693:AA1693" si="2935">Y1694</f>
        <v>0</v>
      </c>
      <c r="Z1693" s="78">
        <f t="shared" si="2935"/>
        <v>0</v>
      </c>
      <c r="AA1693" s="78">
        <f t="shared" si="2935"/>
        <v>0</v>
      </c>
      <c r="AB1693" s="78">
        <f t="shared" si="2920"/>
        <v>5000</v>
      </c>
      <c r="AC1693" s="78">
        <f t="shared" si="2921"/>
        <v>5000</v>
      </c>
      <c r="AD1693" s="78">
        <f t="shared" si="2922"/>
        <v>5000</v>
      </c>
    </row>
    <row r="1694" spans="1:30">
      <c r="A1694" s="289" t="s">
        <v>118</v>
      </c>
      <c r="B1694" s="1" t="s">
        <v>304</v>
      </c>
      <c r="C1694" s="1" t="s">
        <v>20</v>
      </c>
      <c r="D1694" s="1" t="s">
        <v>3</v>
      </c>
      <c r="E1694" s="1" t="s">
        <v>80</v>
      </c>
      <c r="F1694" s="1" t="s">
        <v>68</v>
      </c>
      <c r="G1694" s="1" t="s">
        <v>140</v>
      </c>
      <c r="H1694" s="1" t="s">
        <v>231</v>
      </c>
      <c r="I1694" s="13" t="s">
        <v>117</v>
      </c>
      <c r="J1694" s="78">
        <v>5000</v>
      </c>
      <c r="K1694" s="78">
        <v>5000</v>
      </c>
      <c r="L1694" s="78">
        <v>5000</v>
      </c>
      <c r="M1694" s="78"/>
      <c r="N1694" s="78"/>
      <c r="O1694" s="78"/>
      <c r="P1694" s="78">
        <f t="shared" si="2849"/>
        <v>5000</v>
      </c>
      <c r="Q1694" s="78">
        <f t="shared" si="2850"/>
        <v>5000</v>
      </c>
      <c r="R1694" s="78">
        <f t="shared" si="2851"/>
        <v>5000</v>
      </c>
      <c r="S1694" s="78"/>
      <c r="T1694" s="78"/>
      <c r="U1694" s="78"/>
      <c r="V1694" s="78">
        <f t="shared" si="2916"/>
        <v>5000</v>
      </c>
      <c r="W1694" s="78">
        <f t="shared" si="2917"/>
        <v>5000</v>
      </c>
      <c r="X1694" s="78">
        <f t="shared" si="2918"/>
        <v>5000</v>
      </c>
      <c r="Y1694" s="78"/>
      <c r="Z1694" s="78"/>
      <c r="AA1694" s="78"/>
      <c r="AB1694" s="78">
        <f t="shared" si="2920"/>
        <v>5000</v>
      </c>
      <c r="AC1694" s="78">
        <f t="shared" si="2921"/>
        <v>5000</v>
      </c>
      <c r="AD1694" s="78">
        <f t="shared" si="2922"/>
        <v>5000</v>
      </c>
    </row>
    <row r="1695" spans="1:30">
      <c r="A1695" s="2"/>
      <c r="B1695" s="45"/>
      <c r="C1695" s="1"/>
      <c r="D1695" s="1"/>
      <c r="E1695" s="1"/>
      <c r="F1695" s="1"/>
      <c r="G1695" s="1"/>
      <c r="H1695" s="1"/>
      <c r="I1695" s="13"/>
      <c r="J1695" s="78"/>
      <c r="K1695" s="78"/>
      <c r="L1695" s="78"/>
      <c r="M1695" s="78"/>
      <c r="N1695" s="78"/>
      <c r="O1695" s="78"/>
      <c r="P1695" s="78"/>
      <c r="Q1695" s="78"/>
      <c r="R1695" s="78"/>
      <c r="S1695" s="78"/>
      <c r="T1695" s="78"/>
      <c r="U1695" s="78"/>
      <c r="V1695" s="78"/>
      <c r="W1695" s="78"/>
      <c r="X1695" s="78"/>
      <c r="Y1695" s="78"/>
      <c r="Z1695" s="78"/>
      <c r="AA1695" s="78"/>
      <c r="AB1695" s="78"/>
      <c r="AC1695" s="78"/>
      <c r="AD1695" s="78"/>
    </row>
    <row r="1696" spans="1:30">
      <c r="A1696" s="145" t="s">
        <v>294</v>
      </c>
      <c r="B1696" s="146"/>
      <c r="C1696" s="147"/>
      <c r="D1696" s="148"/>
      <c r="E1696" s="146"/>
      <c r="F1696" s="146"/>
      <c r="G1696" s="146"/>
      <c r="H1696" s="149"/>
      <c r="I1696" s="149"/>
      <c r="J1696" s="150">
        <v>0</v>
      </c>
      <c r="K1696" s="150">
        <v>19113331</v>
      </c>
      <c r="L1696" s="150">
        <v>39159551</v>
      </c>
      <c r="M1696" s="150"/>
      <c r="N1696" s="150"/>
      <c r="O1696" s="150"/>
      <c r="P1696" s="150">
        <f t="shared" si="2849"/>
        <v>0</v>
      </c>
      <c r="Q1696" s="150">
        <f t="shared" si="2850"/>
        <v>19113331</v>
      </c>
      <c r="R1696" s="150">
        <f t="shared" si="2851"/>
        <v>39159551</v>
      </c>
      <c r="S1696" s="150"/>
      <c r="T1696" s="150"/>
      <c r="U1696" s="150"/>
      <c r="V1696" s="150">
        <f t="shared" ref="V1696:X1697" si="2936">P1696+S1696</f>
        <v>0</v>
      </c>
      <c r="W1696" s="150">
        <f t="shared" si="2936"/>
        <v>19113331</v>
      </c>
      <c r="X1696" s="150">
        <f t="shared" si="2936"/>
        <v>39159551</v>
      </c>
      <c r="Y1696" s="150"/>
      <c r="Z1696" s="150"/>
      <c r="AA1696" s="150"/>
      <c r="AB1696" s="150">
        <f t="shared" ref="AB1696:AB1697" si="2937">V1696+Y1696</f>
        <v>0</v>
      </c>
      <c r="AC1696" s="150">
        <f t="shared" ref="AC1696:AC1697" si="2938">W1696+Z1696</f>
        <v>19113331</v>
      </c>
      <c r="AD1696" s="150">
        <f t="shared" ref="AD1696:AD1697" si="2939">X1696+AA1696</f>
        <v>39159551</v>
      </c>
    </row>
    <row r="1697" spans="1:31" ht="13.8">
      <c r="A1697" s="66" t="s">
        <v>38</v>
      </c>
      <c r="B1697" s="67"/>
      <c r="C1697" s="68"/>
      <c r="D1697" s="68"/>
      <c r="E1697" s="68"/>
      <c r="F1697" s="68"/>
      <c r="G1697" s="68"/>
      <c r="H1697" s="68"/>
      <c r="I1697" s="68"/>
      <c r="J1697" s="103">
        <f t="shared" ref="J1697:O1697" si="2940">J16+J162+J384+J434+J466+J1671+J1684+J1696</f>
        <v>1056505533.0500001</v>
      </c>
      <c r="K1697" s="103">
        <f t="shared" si="2940"/>
        <v>1153787145.9899998</v>
      </c>
      <c r="L1697" s="103">
        <f t="shared" si="2940"/>
        <v>1089421377.5500002</v>
      </c>
      <c r="M1697" s="103">
        <f t="shared" si="2940"/>
        <v>93440646.219999999</v>
      </c>
      <c r="N1697" s="103">
        <f t="shared" si="2940"/>
        <v>8124801.6200000001</v>
      </c>
      <c r="O1697" s="103">
        <f t="shared" si="2940"/>
        <v>1326912.6700000004</v>
      </c>
      <c r="P1697" s="103">
        <f t="shared" si="2849"/>
        <v>1149946179.27</v>
      </c>
      <c r="Q1697" s="103">
        <f t="shared" si="2850"/>
        <v>1161911947.6099997</v>
      </c>
      <c r="R1697" s="103">
        <f t="shared" si="2851"/>
        <v>1090748290.2200003</v>
      </c>
      <c r="S1697" s="103">
        <f>S16+S162+S384+S434+S466+S1671+S1684+S1696</f>
        <v>32951600.609999999</v>
      </c>
      <c r="T1697" s="103">
        <f>T16+T162+T384+T434+T466+T1671+T1684+T1696</f>
        <v>78714252.879999995</v>
      </c>
      <c r="U1697" s="103">
        <f>U16+U162+U384+U434+U466+U1671+U1684+U1696</f>
        <v>0</v>
      </c>
      <c r="V1697" s="103">
        <f t="shared" si="2936"/>
        <v>1182897779.8799999</v>
      </c>
      <c r="W1697" s="103">
        <f t="shared" si="2936"/>
        <v>1240626200.4899998</v>
      </c>
      <c r="X1697" s="103">
        <f t="shared" si="2936"/>
        <v>1090748290.2200003</v>
      </c>
      <c r="Y1697" s="103">
        <f>Y16+Y162+Y384+Y434+Y466+Y1671+Y1684+Y1696</f>
        <v>83792915.650000006</v>
      </c>
      <c r="Z1697" s="103">
        <f>Z16+Z162+Z384+Z434+Z466+Z1671+Z1684+Z1696</f>
        <v>1921764.64</v>
      </c>
      <c r="AA1697" s="103">
        <f>AA16+AA162+AA384+AA434+AA466+AA1671+AA1684+AA1696</f>
        <v>1845156.85</v>
      </c>
      <c r="AB1697" s="103">
        <f t="shared" si="2937"/>
        <v>1266690695.53</v>
      </c>
      <c r="AC1697" s="103">
        <f t="shared" si="2938"/>
        <v>1242547965.1299999</v>
      </c>
      <c r="AD1697" s="103">
        <f t="shared" si="2939"/>
        <v>1092593447.0700002</v>
      </c>
      <c r="AE1697" t="s">
        <v>419</v>
      </c>
    </row>
    <row r="1698" spans="1:31" ht="13.8">
      <c r="A1698" s="301"/>
      <c r="B1698" s="301"/>
      <c r="C1698" s="302"/>
      <c r="D1698" s="302"/>
      <c r="E1698" s="302"/>
      <c r="F1698" s="302"/>
      <c r="G1698" s="302"/>
      <c r="H1698" s="302"/>
      <c r="I1698" s="302"/>
      <c r="J1698" s="303"/>
      <c r="K1698" s="303"/>
      <c r="L1698" s="303"/>
      <c r="M1698" s="275">
        <f>'[1]2025_реш'!$F$105</f>
        <v>0</v>
      </c>
      <c r="N1698" s="275">
        <f>'[1]2025_реш'!$G$105</f>
        <v>0</v>
      </c>
      <c r="O1698" s="275">
        <f>'[1]2025_реш'!$H$105</f>
        <v>0</v>
      </c>
      <c r="S1698" s="275"/>
      <c r="T1698" s="275"/>
      <c r="U1698" s="275"/>
      <c r="Y1698" s="275">
        <f>'[1]2025_реш'!$R$119</f>
        <v>83792915.650000006</v>
      </c>
      <c r="Z1698" s="275">
        <f>'[1]2025_реш'!$S$119</f>
        <v>1921764.64</v>
      </c>
      <c r="AA1698" s="275">
        <f>'[1]2025_реш'!$T$119</f>
        <v>1845156.85</v>
      </c>
    </row>
    <row r="1699" spans="1:31" ht="13.8">
      <c r="A1699" s="151"/>
      <c r="B1699" s="151"/>
      <c r="C1699" s="152"/>
      <c r="D1699" s="152"/>
      <c r="E1699" s="152"/>
      <c r="F1699" s="152"/>
      <c r="G1699" s="152"/>
      <c r="H1699" s="152"/>
      <c r="I1699" s="152"/>
      <c r="J1699" s="275"/>
      <c r="K1699" s="275"/>
      <c r="L1699" s="275"/>
      <c r="M1699" s="275"/>
      <c r="N1699" s="275"/>
      <c r="O1699" s="275"/>
      <c r="S1699" s="275"/>
      <c r="T1699" s="275"/>
      <c r="U1699" s="275"/>
      <c r="Y1699" s="275">
        <f>Y1697-Y1698</f>
        <v>0</v>
      </c>
      <c r="Z1699" s="275">
        <f t="shared" ref="Z1699:AA1699" si="2941">Z1697-Z1698</f>
        <v>0</v>
      </c>
      <c r="AA1699" s="275">
        <f t="shared" si="2941"/>
        <v>0</v>
      </c>
    </row>
    <row r="1700" spans="1:31" ht="13.8">
      <c r="A1700" s="151"/>
      <c r="B1700" s="151"/>
      <c r="C1700" s="152"/>
      <c r="D1700" s="152"/>
      <c r="E1700" s="152"/>
      <c r="F1700" s="152"/>
      <c r="G1700" s="152"/>
      <c r="H1700" s="152"/>
      <c r="I1700" s="152"/>
      <c r="J1700" s="275"/>
      <c r="K1700" s="275"/>
      <c r="L1700" s="275"/>
      <c r="M1700" s="275"/>
      <c r="N1700" s="275"/>
      <c r="O1700" s="275"/>
      <c r="S1700" s="275"/>
      <c r="T1700" s="275"/>
      <c r="U1700" s="275"/>
      <c r="Y1700" s="275"/>
      <c r="Z1700" s="275"/>
      <c r="AA1700" s="275"/>
    </row>
    <row r="1701" spans="1:31" ht="13.8">
      <c r="A1701" s="151"/>
      <c r="B1701" s="151"/>
      <c r="C1701" s="152"/>
      <c r="D1701" s="152"/>
      <c r="E1701" s="152"/>
      <c r="F1701" s="152"/>
      <c r="G1701" s="152"/>
      <c r="H1701" s="152"/>
      <c r="I1701" s="152"/>
      <c r="J1701" s="275"/>
      <c r="K1701" s="275"/>
      <c r="L1701" s="275"/>
      <c r="M1701" s="275"/>
      <c r="N1701" s="275"/>
      <c r="O1701" s="275"/>
      <c r="S1701" s="275"/>
      <c r="T1701" s="275"/>
      <c r="U1701" s="275"/>
      <c r="Y1701" s="275"/>
      <c r="Z1701" s="275"/>
      <c r="AA1701" s="275"/>
    </row>
    <row r="1702" spans="1:31" ht="13.8">
      <c r="A1702" s="151"/>
      <c r="B1702" s="151"/>
      <c r="C1702" s="152"/>
      <c r="D1702" s="152"/>
      <c r="E1702" s="152"/>
      <c r="F1702" s="152"/>
      <c r="G1702" s="152"/>
      <c r="H1702" s="152"/>
      <c r="I1702" s="152"/>
      <c r="J1702" s="275"/>
      <c r="K1702" s="275"/>
      <c r="L1702" s="275"/>
      <c r="M1702" s="275"/>
      <c r="S1702" s="275"/>
      <c r="Y1702" s="275"/>
    </row>
    <row r="1703" spans="1:31">
      <c r="J1703" s="275">
        <f>J1697-J1702</f>
        <v>1056505533.0500001</v>
      </c>
      <c r="K1703" s="275">
        <f t="shared" ref="K1703:L1703" si="2942">K1697-K1702</f>
        <v>1153787145.9899998</v>
      </c>
      <c r="L1703" s="275">
        <f t="shared" si="2942"/>
        <v>1089421377.5500002</v>
      </c>
    </row>
    <row r="1723" spans="1:1">
      <c r="A1723" s="61"/>
    </row>
    <row r="1725" spans="1:1">
      <c r="A1725" s="61"/>
    </row>
  </sheetData>
  <mergeCells count="16">
    <mergeCell ref="E14:H14"/>
    <mergeCell ref="A12:A13"/>
    <mergeCell ref="B12:B13"/>
    <mergeCell ref="C12:C13"/>
    <mergeCell ref="D12:D13"/>
    <mergeCell ref="E12:H13"/>
    <mergeCell ref="Y12:AA12"/>
    <mergeCell ref="AB12:AD12"/>
    <mergeCell ref="A10:AD10"/>
    <mergeCell ref="S12:U12"/>
    <mergeCell ref="V12:X12"/>
    <mergeCell ref="M12:O12"/>
    <mergeCell ref="P12:R12"/>
    <mergeCell ref="J11:L11"/>
    <mergeCell ref="J12:L12"/>
    <mergeCell ref="I12:I13"/>
  </mergeCells>
  <phoneticPr fontId="0" type="noConversion"/>
  <pageMargins left="0.59055118110236227" right="0.19685039370078741" top="0.59055118110236227" bottom="0.59055118110236227" header="0.15748031496062992" footer="0.19685039370078741"/>
  <pageSetup paperSize="9" scale="56" firstPageNumber="58" fitToHeight="99" orientation="portrait" r:id="rId1"/>
  <headerFooter alignWithMargins="0">
    <oddFooter>&amp;C&amp;P</oddFooter>
  </headerFooter>
  <rowBreaks count="1" manualBreakCount="1">
    <brk id="88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разд,подр</vt:lpstr>
      <vt:lpstr>ведомств</vt:lpstr>
      <vt:lpstr>ведомств!Заголовки_для_печати</vt:lpstr>
      <vt:lpstr>'разд,подр'!Заголовки_для_печати</vt:lpstr>
      <vt:lpstr>ведомств!Область_печати</vt:lpstr>
      <vt:lpstr>'разд,подр'!Область_печати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Семакова</cp:lastModifiedBy>
  <cp:lastPrinted>2025-03-21T10:24:11Z</cp:lastPrinted>
  <dcterms:created xsi:type="dcterms:W3CDTF">2007-08-13T07:10:11Z</dcterms:created>
  <dcterms:modified xsi:type="dcterms:W3CDTF">2025-03-21T10:24:14Z</dcterms:modified>
</cp:coreProperties>
</file>