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6" yWindow="12" windowWidth="28776" windowHeight="15588"/>
  </bookViews>
  <sheets>
    <sheet name="Лист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Лист1!$A$418:$J$532</definedName>
    <definedName name="_xlnm.Print_Titles" localSheetId="0">Лист1!$12:$13</definedName>
    <definedName name="_xlnm.Print_Area" localSheetId="0">Лист1!$A$1:$W$532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51" i="1" l="1"/>
  <c r="V533" i="1" l="1"/>
  <c r="U533" i="1"/>
  <c r="T533" i="1"/>
  <c r="S533" i="1"/>
  <c r="R533" i="1"/>
  <c r="Q533" i="1"/>
  <c r="R324" i="1"/>
  <c r="R323" i="1" s="1"/>
  <c r="S324" i="1"/>
  <c r="S323" i="1" s="1"/>
  <c r="V323" i="1" s="1"/>
  <c r="Q324" i="1"/>
  <c r="Q323" i="1" s="1"/>
  <c r="V325" i="1"/>
  <c r="U325" i="1"/>
  <c r="T325" i="1"/>
  <c r="U324" i="1"/>
  <c r="T324" i="1"/>
  <c r="R284" i="1"/>
  <c r="R283" i="1" s="1"/>
  <c r="U283" i="1" s="1"/>
  <c r="S284" i="1"/>
  <c r="S283" i="1" s="1"/>
  <c r="V283" i="1" s="1"/>
  <c r="Q284" i="1"/>
  <c r="Q283" i="1" s="1"/>
  <c r="T283" i="1" s="1"/>
  <c r="T285" i="1"/>
  <c r="U285" i="1"/>
  <c r="V285" i="1"/>
  <c r="R165" i="1"/>
  <c r="R164" i="1" s="1"/>
  <c r="U164" i="1" s="1"/>
  <c r="S165" i="1"/>
  <c r="S164" i="1" s="1"/>
  <c r="V164" i="1" s="1"/>
  <c r="Q165" i="1"/>
  <c r="Q164" i="1" s="1"/>
  <c r="T164" i="1" s="1"/>
  <c r="T166" i="1"/>
  <c r="U166" i="1"/>
  <c r="V166" i="1"/>
  <c r="R44" i="1"/>
  <c r="R43" i="1" s="1"/>
  <c r="U43" i="1" s="1"/>
  <c r="S44" i="1"/>
  <c r="V44" i="1" s="1"/>
  <c r="Q44" i="1"/>
  <c r="Q43" i="1" s="1"/>
  <c r="T43" i="1" s="1"/>
  <c r="T45" i="1"/>
  <c r="U45" i="1"/>
  <c r="V45" i="1"/>
  <c r="T165" i="1" l="1"/>
  <c r="T44" i="1"/>
  <c r="Q322" i="1"/>
  <c r="T322" i="1" s="1"/>
  <c r="T323" i="1"/>
  <c r="R322" i="1"/>
  <c r="U322" i="1" s="1"/>
  <c r="U323" i="1"/>
  <c r="T284" i="1"/>
  <c r="V324" i="1"/>
  <c r="S322" i="1"/>
  <c r="V322" i="1" s="1"/>
  <c r="V284" i="1"/>
  <c r="U284" i="1"/>
  <c r="V165" i="1"/>
  <c r="U165" i="1"/>
  <c r="U44" i="1"/>
  <c r="S43" i="1"/>
  <c r="V43" i="1" s="1"/>
  <c r="S529" i="1"/>
  <c r="R529" i="1"/>
  <c r="Q529" i="1"/>
  <c r="S527" i="1"/>
  <c r="R527" i="1"/>
  <c r="Q527" i="1"/>
  <c r="S524" i="1"/>
  <c r="R524" i="1"/>
  <c r="Q524" i="1"/>
  <c r="Q521" i="1" s="1"/>
  <c r="S522" i="1"/>
  <c r="R522" i="1"/>
  <c r="Q522" i="1"/>
  <c r="R521" i="1"/>
  <c r="S519" i="1"/>
  <c r="S518" i="1" s="1"/>
  <c r="R519" i="1"/>
  <c r="Q519" i="1"/>
  <c r="Q518" i="1" s="1"/>
  <c r="S516" i="1"/>
  <c r="R516" i="1"/>
  <c r="R515" i="1" s="1"/>
  <c r="Q516" i="1"/>
  <c r="S513" i="1"/>
  <c r="R513" i="1"/>
  <c r="Q513" i="1"/>
  <c r="Q512" i="1" s="1"/>
  <c r="R512" i="1"/>
  <c r="S510" i="1"/>
  <c r="R510" i="1"/>
  <c r="Q510" i="1"/>
  <c r="S508" i="1"/>
  <c r="R508" i="1"/>
  <c r="Q508" i="1"/>
  <c r="R507" i="1"/>
  <c r="S505" i="1"/>
  <c r="R505" i="1"/>
  <c r="Q505" i="1"/>
  <c r="R504" i="1"/>
  <c r="Q504" i="1"/>
  <c r="S502" i="1"/>
  <c r="S501" i="1" s="1"/>
  <c r="R502" i="1"/>
  <c r="Q502" i="1"/>
  <c r="S499" i="1"/>
  <c r="R499" i="1"/>
  <c r="Q499" i="1"/>
  <c r="S497" i="1"/>
  <c r="R497" i="1"/>
  <c r="Q497" i="1"/>
  <c r="S494" i="1"/>
  <c r="S493" i="1" s="1"/>
  <c r="R494" i="1"/>
  <c r="Q494" i="1"/>
  <c r="S491" i="1"/>
  <c r="R491" i="1"/>
  <c r="R490" i="1" s="1"/>
  <c r="Q491" i="1"/>
  <c r="Q490" i="1" s="1"/>
  <c r="S490" i="1"/>
  <c r="S488" i="1"/>
  <c r="R488" i="1"/>
  <c r="R487" i="1" s="1"/>
  <c r="Q488" i="1"/>
  <c r="S482" i="1"/>
  <c r="R482" i="1"/>
  <c r="Q482" i="1"/>
  <c r="S480" i="1"/>
  <c r="R480" i="1"/>
  <c r="Q480" i="1"/>
  <c r="S478" i="1"/>
  <c r="S477" i="1" s="1"/>
  <c r="R478" i="1"/>
  <c r="Q478" i="1"/>
  <c r="S475" i="1"/>
  <c r="S474" i="1" s="1"/>
  <c r="R475" i="1"/>
  <c r="Q475" i="1"/>
  <c r="Q474" i="1" s="1"/>
  <c r="R474" i="1"/>
  <c r="S472" i="1"/>
  <c r="R472" i="1"/>
  <c r="Q472" i="1"/>
  <c r="Q471" i="1" s="1"/>
  <c r="R471" i="1"/>
  <c r="S469" i="1"/>
  <c r="S468" i="1" s="1"/>
  <c r="R469" i="1"/>
  <c r="Q469" i="1"/>
  <c r="Q468" i="1"/>
  <c r="S466" i="1"/>
  <c r="R466" i="1"/>
  <c r="R465" i="1" s="1"/>
  <c r="Q466" i="1"/>
  <c r="S465" i="1"/>
  <c r="S463" i="1"/>
  <c r="R463" i="1"/>
  <c r="R462" i="1" s="1"/>
  <c r="Q463" i="1"/>
  <c r="Q462" i="1" s="1"/>
  <c r="S462" i="1"/>
  <c r="S460" i="1"/>
  <c r="R460" i="1"/>
  <c r="Q460" i="1"/>
  <c r="Q459" i="1" s="1"/>
  <c r="S457" i="1"/>
  <c r="R457" i="1"/>
  <c r="Q457" i="1"/>
  <c r="S455" i="1"/>
  <c r="R455" i="1"/>
  <c r="Q455" i="1"/>
  <c r="S453" i="1"/>
  <c r="R453" i="1"/>
  <c r="R452" i="1" s="1"/>
  <c r="Q453" i="1"/>
  <c r="S450" i="1"/>
  <c r="S449" i="1" s="1"/>
  <c r="R450" i="1"/>
  <c r="R449" i="1" s="1"/>
  <c r="Q450" i="1"/>
  <c r="Q449" i="1" s="1"/>
  <c r="S447" i="1"/>
  <c r="R447" i="1"/>
  <c r="Q447" i="1"/>
  <c r="S445" i="1"/>
  <c r="R445" i="1"/>
  <c r="Q445" i="1"/>
  <c r="S443" i="1"/>
  <c r="S442" i="1" s="1"/>
  <c r="R443" i="1"/>
  <c r="Q443" i="1"/>
  <c r="S440" i="1"/>
  <c r="R440" i="1"/>
  <c r="Q440" i="1"/>
  <c r="S438" i="1"/>
  <c r="R438" i="1"/>
  <c r="Q438" i="1"/>
  <c r="S437" i="1"/>
  <c r="S435" i="1"/>
  <c r="R435" i="1"/>
  <c r="Q435" i="1"/>
  <c r="S433" i="1"/>
  <c r="S432" i="1" s="1"/>
  <c r="R433" i="1"/>
  <c r="S430" i="1"/>
  <c r="R430" i="1"/>
  <c r="Q430" i="1"/>
  <c r="S428" i="1"/>
  <c r="R428" i="1"/>
  <c r="Q428" i="1"/>
  <c r="S426" i="1"/>
  <c r="R426" i="1"/>
  <c r="Q426" i="1"/>
  <c r="S423" i="1"/>
  <c r="R423" i="1"/>
  <c r="Q423" i="1"/>
  <c r="Q422" i="1"/>
  <c r="S420" i="1"/>
  <c r="S419" i="1" s="1"/>
  <c r="R420" i="1"/>
  <c r="Q420" i="1"/>
  <c r="S414" i="1"/>
  <c r="R414" i="1"/>
  <c r="Q414" i="1"/>
  <c r="Q413" i="1" s="1"/>
  <c r="S411" i="1"/>
  <c r="S410" i="1" s="1"/>
  <c r="R411" i="1"/>
  <c r="Q411" i="1"/>
  <c r="S406" i="1"/>
  <c r="R406" i="1"/>
  <c r="Q406" i="1"/>
  <c r="S401" i="1"/>
  <c r="R401" i="1"/>
  <c r="Q401" i="1"/>
  <c r="S400" i="1"/>
  <c r="S398" i="1"/>
  <c r="R398" i="1"/>
  <c r="R397" i="1" s="1"/>
  <c r="Q398" i="1"/>
  <c r="Q397" i="1" s="1"/>
  <c r="S397" i="1"/>
  <c r="S393" i="1"/>
  <c r="R393" i="1"/>
  <c r="Q393" i="1"/>
  <c r="S392" i="1"/>
  <c r="S390" i="1"/>
  <c r="R390" i="1"/>
  <c r="R389" i="1" s="1"/>
  <c r="Q390" i="1"/>
  <c r="Q389" i="1" s="1"/>
  <c r="S389" i="1"/>
  <c r="S387" i="1"/>
  <c r="R387" i="1"/>
  <c r="Q387" i="1"/>
  <c r="Q386" i="1" s="1"/>
  <c r="S382" i="1"/>
  <c r="R382" i="1"/>
  <c r="R381" i="1" s="1"/>
  <c r="Q382" i="1"/>
  <c r="Q381" i="1" s="1"/>
  <c r="S381" i="1"/>
  <c r="S380" i="1" s="1"/>
  <c r="S377" i="1"/>
  <c r="S376" i="1" s="1"/>
  <c r="R377" i="1"/>
  <c r="Q377" i="1"/>
  <c r="S374" i="1"/>
  <c r="S373" i="1" s="1"/>
  <c r="R374" i="1"/>
  <c r="Q374" i="1"/>
  <c r="Q373" i="1" s="1"/>
  <c r="R373" i="1"/>
  <c r="S371" i="1"/>
  <c r="R371" i="1"/>
  <c r="Q371" i="1"/>
  <c r="Q370" i="1" s="1"/>
  <c r="R370" i="1"/>
  <c r="S368" i="1"/>
  <c r="S367" i="1" s="1"/>
  <c r="R368" i="1"/>
  <c r="Q368" i="1"/>
  <c r="S363" i="1"/>
  <c r="R363" i="1"/>
  <c r="Q363" i="1"/>
  <c r="Q362" i="1" s="1"/>
  <c r="R362" i="1"/>
  <c r="R361" i="1" s="1"/>
  <c r="S358" i="1"/>
  <c r="S355" i="1" s="1"/>
  <c r="R358" i="1"/>
  <c r="Q358" i="1"/>
  <c r="S356" i="1"/>
  <c r="R356" i="1"/>
  <c r="R355" i="1" s="1"/>
  <c r="R354" i="1" s="1"/>
  <c r="Q356" i="1"/>
  <c r="S351" i="1"/>
  <c r="S350" i="1" s="1"/>
  <c r="R351" i="1"/>
  <c r="Q351" i="1"/>
  <c r="Q350" i="1" s="1"/>
  <c r="S346" i="1"/>
  <c r="R346" i="1"/>
  <c r="Q346" i="1"/>
  <c r="Q345" i="1" s="1"/>
  <c r="R345" i="1"/>
  <c r="R344" i="1" s="1"/>
  <c r="S341" i="1"/>
  <c r="S340" i="1" s="1"/>
  <c r="S339" i="1" s="1"/>
  <c r="R341" i="1"/>
  <c r="R340" i="1" s="1"/>
  <c r="Q341" i="1"/>
  <c r="Q340" i="1" s="1"/>
  <c r="S336" i="1"/>
  <c r="S335" i="1" s="1"/>
  <c r="R336" i="1"/>
  <c r="Q336" i="1"/>
  <c r="S332" i="1"/>
  <c r="R332" i="1"/>
  <c r="Q332" i="1"/>
  <c r="S330" i="1"/>
  <c r="R330" i="1"/>
  <c r="R329" i="1" s="1"/>
  <c r="R328" i="1" s="1"/>
  <c r="Q330" i="1"/>
  <c r="S319" i="1"/>
  <c r="S318" i="1" s="1"/>
  <c r="R319" i="1"/>
  <c r="Q319" i="1"/>
  <c r="S316" i="1"/>
  <c r="R316" i="1"/>
  <c r="R315" i="1" s="1"/>
  <c r="Q316" i="1"/>
  <c r="S315" i="1"/>
  <c r="S313" i="1"/>
  <c r="R313" i="1"/>
  <c r="R312" i="1" s="1"/>
  <c r="Q313" i="1"/>
  <c r="Q312" i="1" s="1"/>
  <c r="S310" i="1"/>
  <c r="S309" i="1" s="1"/>
  <c r="R310" i="1"/>
  <c r="Q310" i="1"/>
  <c r="Q309" i="1"/>
  <c r="S307" i="1"/>
  <c r="S306" i="1" s="1"/>
  <c r="R307" i="1"/>
  <c r="R306" i="1" s="1"/>
  <c r="Q307" i="1"/>
  <c r="S304" i="1"/>
  <c r="R304" i="1"/>
  <c r="Q304" i="1"/>
  <c r="Q303" i="1" s="1"/>
  <c r="R303" i="1"/>
  <c r="S301" i="1"/>
  <c r="S298" i="1" s="1"/>
  <c r="R301" i="1"/>
  <c r="Q301" i="1"/>
  <c r="S299" i="1"/>
  <c r="R299" i="1"/>
  <c r="R298" i="1" s="1"/>
  <c r="Q299" i="1"/>
  <c r="S294" i="1"/>
  <c r="S293" i="1" s="1"/>
  <c r="R294" i="1"/>
  <c r="R293" i="1" s="1"/>
  <c r="Q294" i="1"/>
  <c r="S290" i="1"/>
  <c r="S289" i="1" s="1"/>
  <c r="R290" i="1"/>
  <c r="Q290" i="1"/>
  <c r="Q289" i="1" s="1"/>
  <c r="Q288" i="1" s="1"/>
  <c r="S288" i="1"/>
  <c r="S281" i="1"/>
  <c r="R281" i="1"/>
  <c r="Q281" i="1"/>
  <c r="S279" i="1"/>
  <c r="R279" i="1"/>
  <c r="Q279" i="1"/>
  <c r="S276" i="1"/>
  <c r="R276" i="1"/>
  <c r="Q276" i="1"/>
  <c r="S274" i="1"/>
  <c r="R274" i="1"/>
  <c r="Q274" i="1"/>
  <c r="Q273" i="1" s="1"/>
  <c r="S269" i="1"/>
  <c r="R269" i="1"/>
  <c r="Q269" i="1"/>
  <c r="Q268" i="1" s="1"/>
  <c r="S266" i="1"/>
  <c r="S265" i="1" s="1"/>
  <c r="R266" i="1"/>
  <c r="Q266" i="1"/>
  <c r="Q265" i="1"/>
  <c r="S263" i="1"/>
  <c r="S262" i="1" s="1"/>
  <c r="R263" i="1"/>
  <c r="R262" i="1" s="1"/>
  <c r="Q263" i="1"/>
  <c r="S260" i="1"/>
  <c r="R260" i="1"/>
  <c r="Q260" i="1"/>
  <c r="Q259" i="1" s="1"/>
  <c r="S257" i="1"/>
  <c r="R257" i="1"/>
  <c r="Q257" i="1"/>
  <c r="R255" i="1"/>
  <c r="Q255" i="1"/>
  <c r="S252" i="1"/>
  <c r="R252" i="1"/>
  <c r="Q252" i="1"/>
  <c r="Q251" i="1" s="1"/>
  <c r="S247" i="1"/>
  <c r="R247" i="1"/>
  <c r="Q247" i="1"/>
  <c r="S245" i="1"/>
  <c r="R245" i="1"/>
  <c r="Q245" i="1"/>
  <c r="S243" i="1"/>
  <c r="R243" i="1"/>
  <c r="Q243" i="1"/>
  <c r="S240" i="1"/>
  <c r="R240" i="1"/>
  <c r="Q240" i="1"/>
  <c r="S238" i="1"/>
  <c r="R238" i="1"/>
  <c r="Q238" i="1"/>
  <c r="S236" i="1"/>
  <c r="R236" i="1"/>
  <c r="Q236" i="1"/>
  <c r="S231" i="1"/>
  <c r="R231" i="1"/>
  <c r="R230" i="1" s="1"/>
  <c r="Q231" i="1"/>
  <c r="Q230" i="1" s="1"/>
  <c r="Q229" i="1" s="1"/>
  <c r="S226" i="1"/>
  <c r="S225" i="1" s="1"/>
  <c r="R226" i="1"/>
  <c r="R225" i="1" s="1"/>
  <c r="Q226" i="1"/>
  <c r="S223" i="1"/>
  <c r="R223" i="1"/>
  <c r="R222" i="1" s="1"/>
  <c r="Q223" i="1"/>
  <c r="Q222" i="1" s="1"/>
  <c r="S218" i="1"/>
  <c r="S217" i="1" s="1"/>
  <c r="R218" i="1"/>
  <c r="R217" i="1" s="1"/>
  <c r="Q218" i="1"/>
  <c r="S215" i="1"/>
  <c r="S214" i="1" s="1"/>
  <c r="R215" i="1"/>
  <c r="R214" i="1" s="1"/>
  <c r="Q215" i="1"/>
  <c r="Q214" i="1" s="1"/>
  <c r="S212" i="1"/>
  <c r="R212" i="1"/>
  <c r="R211" i="1" s="1"/>
  <c r="Q212" i="1"/>
  <c r="Q211" i="1" s="1"/>
  <c r="S209" i="1"/>
  <c r="S208" i="1" s="1"/>
  <c r="R209" i="1"/>
  <c r="Q209" i="1"/>
  <c r="Q208" i="1" s="1"/>
  <c r="S204" i="1"/>
  <c r="R204" i="1"/>
  <c r="R203" i="1" s="1"/>
  <c r="Q204" i="1"/>
  <c r="Q203" i="1" s="1"/>
  <c r="S201" i="1"/>
  <c r="S200" i="1" s="1"/>
  <c r="R201" i="1"/>
  <c r="Q201" i="1"/>
  <c r="Q200" i="1" s="1"/>
  <c r="S198" i="1"/>
  <c r="S197" i="1" s="1"/>
  <c r="R198" i="1"/>
  <c r="R197" i="1" s="1"/>
  <c r="Q198" i="1"/>
  <c r="S194" i="1"/>
  <c r="S193" i="1" s="1"/>
  <c r="R194" i="1"/>
  <c r="Q194" i="1"/>
  <c r="Q193" i="1" s="1"/>
  <c r="S191" i="1"/>
  <c r="S190" i="1" s="1"/>
  <c r="R191" i="1"/>
  <c r="R190" i="1" s="1"/>
  <c r="Q191" i="1"/>
  <c r="S188" i="1"/>
  <c r="S187" i="1" s="1"/>
  <c r="R188" i="1"/>
  <c r="R187" i="1" s="1"/>
  <c r="Q188" i="1"/>
  <c r="Q187" i="1" s="1"/>
  <c r="S185" i="1"/>
  <c r="R185" i="1"/>
  <c r="R184" i="1" s="1"/>
  <c r="Q185" i="1"/>
  <c r="Q184" i="1" s="1"/>
  <c r="S181" i="1"/>
  <c r="S180" i="1" s="1"/>
  <c r="R181" i="1"/>
  <c r="Q181" i="1"/>
  <c r="Q180" i="1" s="1"/>
  <c r="S178" i="1"/>
  <c r="R178" i="1"/>
  <c r="R177" i="1" s="1"/>
  <c r="Q178" i="1"/>
  <c r="Q177" i="1" s="1"/>
  <c r="S175" i="1"/>
  <c r="S174" i="1" s="1"/>
  <c r="R175" i="1"/>
  <c r="Q175" i="1"/>
  <c r="Q174" i="1" s="1"/>
  <c r="S172" i="1"/>
  <c r="S171" i="1" s="1"/>
  <c r="R172" i="1"/>
  <c r="R171" i="1" s="1"/>
  <c r="Q172" i="1"/>
  <c r="S169" i="1"/>
  <c r="S168" i="1" s="1"/>
  <c r="R169" i="1"/>
  <c r="R168" i="1" s="1"/>
  <c r="Q169" i="1"/>
  <c r="Q168" i="1" s="1"/>
  <c r="S162" i="1"/>
  <c r="S161" i="1" s="1"/>
  <c r="R162" i="1"/>
  <c r="R161" i="1" s="1"/>
  <c r="Q162" i="1"/>
  <c r="S156" i="1"/>
  <c r="S155" i="1" s="1"/>
  <c r="R156" i="1"/>
  <c r="R155" i="1" s="1"/>
  <c r="Q156" i="1"/>
  <c r="S153" i="1"/>
  <c r="S150" i="1" s="1"/>
  <c r="R153" i="1"/>
  <c r="Q153" i="1"/>
  <c r="S151" i="1"/>
  <c r="R151" i="1"/>
  <c r="Q151" i="1"/>
  <c r="S148" i="1"/>
  <c r="R148" i="1"/>
  <c r="R147" i="1" s="1"/>
  <c r="Q148" i="1"/>
  <c r="Q147" i="1" s="1"/>
  <c r="S142" i="1"/>
  <c r="R142" i="1"/>
  <c r="Q142" i="1"/>
  <c r="S140" i="1"/>
  <c r="S139" i="1" s="1"/>
  <c r="R140" i="1"/>
  <c r="Q140" i="1"/>
  <c r="R139" i="1"/>
  <c r="S137" i="1"/>
  <c r="R137" i="1"/>
  <c r="Q137" i="1"/>
  <c r="Q136" i="1" s="1"/>
  <c r="S134" i="1"/>
  <c r="R134" i="1"/>
  <c r="Q134" i="1"/>
  <c r="S132" i="1"/>
  <c r="R132" i="1"/>
  <c r="Q132" i="1"/>
  <c r="Q131" i="1" s="1"/>
  <c r="S128" i="1"/>
  <c r="S127" i="1" s="1"/>
  <c r="R128" i="1"/>
  <c r="R127" i="1" s="1"/>
  <c r="Q128" i="1"/>
  <c r="Q127" i="1" s="1"/>
  <c r="S125" i="1"/>
  <c r="R125" i="1"/>
  <c r="Q125" i="1"/>
  <c r="Q124" i="1" s="1"/>
  <c r="S119" i="1"/>
  <c r="R119" i="1"/>
  <c r="R118" i="1" s="1"/>
  <c r="Q119" i="1"/>
  <c r="Q118" i="1" s="1"/>
  <c r="S116" i="1"/>
  <c r="S115" i="1" s="1"/>
  <c r="R116" i="1"/>
  <c r="Q116" i="1"/>
  <c r="Q115" i="1"/>
  <c r="S113" i="1"/>
  <c r="S112" i="1" s="1"/>
  <c r="R113" i="1"/>
  <c r="R112" i="1" s="1"/>
  <c r="Q113" i="1"/>
  <c r="S110" i="1"/>
  <c r="R110" i="1"/>
  <c r="R109" i="1" s="1"/>
  <c r="Q110" i="1"/>
  <c r="Q109" i="1" s="1"/>
  <c r="S106" i="1"/>
  <c r="R106" i="1"/>
  <c r="Q106" i="1"/>
  <c r="S103" i="1"/>
  <c r="R103" i="1"/>
  <c r="Q103" i="1"/>
  <c r="S101" i="1"/>
  <c r="S100" i="1" s="1"/>
  <c r="R101" i="1"/>
  <c r="Q101" i="1"/>
  <c r="S97" i="1"/>
  <c r="R97" i="1"/>
  <c r="Q97" i="1"/>
  <c r="S94" i="1"/>
  <c r="R94" i="1"/>
  <c r="Q94" i="1"/>
  <c r="Q91" i="1" s="1"/>
  <c r="S92" i="1"/>
  <c r="R92" i="1"/>
  <c r="Q92" i="1"/>
  <c r="S88" i="1"/>
  <c r="S87" i="1" s="1"/>
  <c r="R88" i="1"/>
  <c r="R87" i="1" s="1"/>
  <c r="Q88" i="1"/>
  <c r="Q87" i="1" s="1"/>
  <c r="S85" i="1"/>
  <c r="R85" i="1"/>
  <c r="R84" i="1" s="1"/>
  <c r="Q85" i="1"/>
  <c r="Q84" i="1" s="1"/>
  <c r="S82" i="1"/>
  <c r="S81" i="1" s="1"/>
  <c r="R82" i="1"/>
  <c r="Q82" i="1"/>
  <c r="Q81" i="1" s="1"/>
  <c r="S76" i="1"/>
  <c r="R76" i="1"/>
  <c r="Q76" i="1"/>
  <c r="S72" i="1"/>
  <c r="R72" i="1"/>
  <c r="Q72" i="1"/>
  <c r="S68" i="1"/>
  <c r="S67" i="1" s="1"/>
  <c r="R68" i="1"/>
  <c r="Q68" i="1"/>
  <c r="S65" i="1"/>
  <c r="R65" i="1"/>
  <c r="R64" i="1" s="1"/>
  <c r="Q65" i="1"/>
  <c r="S62" i="1"/>
  <c r="S61" i="1" s="1"/>
  <c r="R62" i="1"/>
  <c r="R61" i="1" s="1"/>
  <c r="Q62" i="1"/>
  <c r="Q61" i="1" s="1"/>
  <c r="Q59" i="1"/>
  <c r="S59" i="1"/>
  <c r="S58" i="1" s="1"/>
  <c r="R59" i="1"/>
  <c r="S56" i="1"/>
  <c r="S55" i="1" s="1"/>
  <c r="R56" i="1"/>
  <c r="R55" i="1" s="1"/>
  <c r="Q56" i="1"/>
  <c r="S53" i="1"/>
  <c r="S52" i="1" s="1"/>
  <c r="R53" i="1"/>
  <c r="R52" i="1" s="1"/>
  <c r="Q53" i="1"/>
  <c r="Q52" i="1" s="1"/>
  <c r="S50" i="1"/>
  <c r="R50" i="1"/>
  <c r="R49" i="1" s="1"/>
  <c r="Q50" i="1"/>
  <c r="Q49" i="1" s="1"/>
  <c r="S47" i="1"/>
  <c r="S46" i="1" s="1"/>
  <c r="R47" i="1"/>
  <c r="Q47" i="1"/>
  <c r="S41" i="1"/>
  <c r="S40" i="1" s="1"/>
  <c r="R41" i="1"/>
  <c r="R40" i="1" s="1"/>
  <c r="Q41" i="1"/>
  <c r="S38" i="1"/>
  <c r="S37" i="1" s="1"/>
  <c r="R38" i="1"/>
  <c r="R37" i="1" s="1"/>
  <c r="Q38" i="1"/>
  <c r="Q37" i="1" s="1"/>
  <c r="S35" i="1"/>
  <c r="R35" i="1"/>
  <c r="R34" i="1" s="1"/>
  <c r="Q35" i="1"/>
  <c r="Q34" i="1" s="1"/>
  <c r="S31" i="1"/>
  <c r="S30" i="1" s="1"/>
  <c r="R31" i="1"/>
  <c r="R30" i="1" s="1"/>
  <c r="Q31" i="1"/>
  <c r="Q30" i="1" s="1"/>
  <c r="S28" i="1"/>
  <c r="R28" i="1"/>
  <c r="R27" i="1" s="1"/>
  <c r="Q28" i="1"/>
  <c r="Q27" i="1"/>
  <c r="S25" i="1"/>
  <c r="S24" i="1" s="1"/>
  <c r="R25" i="1"/>
  <c r="Q25" i="1"/>
  <c r="Q24" i="1" s="1"/>
  <c r="S22" i="1"/>
  <c r="S21" i="1" s="1"/>
  <c r="R22" i="1"/>
  <c r="R21" i="1" s="1"/>
  <c r="Q22" i="1"/>
  <c r="S19" i="1"/>
  <c r="S18" i="1" s="1"/>
  <c r="R19" i="1"/>
  <c r="R18" i="1" s="1"/>
  <c r="Q19" i="1"/>
  <c r="Q18" i="1" s="1"/>
  <c r="R131" i="1" l="1"/>
  <c r="R442" i="1"/>
  <c r="S496" i="1"/>
  <c r="R71" i="1"/>
  <c r="Q139" i="1"/>
  <c r="S273" i="1"/>
  <c r="Q507" i="1"/>
  <c r="S71" i="1"/>
  <c r="S242" i="1"/>
  <c r="Q298" i="1"/>
  <c r="Q329" i="1"/>
  <c r="Q526" i="1"/>
  <c r="Q235" i="1"/>
  <c r="R386" i="1"/>
  <c r="R150" i="1"/>
  <c r="S278" i="1"/>
  <c r="S272" i="1" s="1"/>
  <c r="R100" i="1"/>
  <c r="R99" i="1" s="1"/>
  <c r="Q367" i="1"/>
  <c r="S507" i="1"/>
  <c r="S512" i="1"/>
  <c r="R459" i="1"/>
  <c r="Q405" i="1"/>
  <c r="Q404" i="1" s="1"/>
  <c r="Q501" i="1"/>
  <c r="R292" i="1"/>
  <c r="Q315" i="1"/>
  <c r="S303" i="1"/>
  <c r="Q318" i="1"/>
  <c r="R268" i="1"/>
  <c r="S230" i="1"/>
  <c r="S229" i="1" s="1"/>
  <c r="S259" i="1"/>
  <c r="R146" i="1"/>
  <c r="S222" i="1"/>
  <c r="R124" i="1"/>
  <c r="R136" i="1"/>
  <c r="R130" i="1" s="1"/>
  <c r="S147" i="1"/>
  <c r="S146" i="1" s="1"/>
  <c r="S515" i="1"/>
  <c r="Q487" i="1"/>
  <c r="Q452" i="1"/>
  <c r="R259" i="1"/>
  <c r="S254" i="1"/>
  <c r="R254" i="1"/>
  <c r="R251" i="1"/>
  <c r="R180" i="1"/>
  <c r="Q67" i="1"/>
  <c r="S64" i="1"/>
  <c r="Q46" i="1"/>
  <c r="Q58" i="1"/>
  <c r="Q242" i="1"/>
  <c r="Q234" i="1" s="1"/>
  <c r="Q278" i="1"/>
  <c r="Q272" i="1" s="1"/>
  <c r="R278" i="1"/>
  <c r="R289" i="1"/>
  <c r="Q293" i="1"/>
  <c r="Q339" i="1"/>
  <c r="Q349" i="1"/>
  <c r="Q380" i="1"/>
  <c r="R392" i="1"/>
  <c r="S422" i="1"/>
  <c r="S425" i="1"/>
  <c r="Q425" i="1"/>
  <c r="R493" i="1"/>
  <c r="Q130" i="1"/>
  <c r="Q150" i="1"/>
  <c r="Q225" i="1"/>
  <c r="S251" i="1"/>
  <c r="Q254" i="1"/>
  <c r="Q262" i="1"/>
  <c r="R265" i="1"/>
  <c r="S268" i="1"/>
  <c r="R273" i="1"/>
  <c r="S292" i="1"/>
  <c r="S287" i="1" s="1"/>
  <c r="Q306" i="1"/>
  <c r="R309" i="1"/>
  <c r="S312" i="1"/>
  <c r="S345" i="1"/>
  <c r="R350" i="1"/>
  <c r="S386" i="1"/>
  <c r="R501" i="1"/>
  <c r="R526" i="1"/>
  <c r="R91" i="1"/>
  <c r="S136" i="1"/>
  <c r="Q161" i="1"/>
  <c r="Q171" i="1"/>
  <c r="R174" i="1"/>
  <c r="S177" i="1"/>
  <c r="S167" i="1" s="1"/>
  <c r="S184" i="1"/>
  <c r="Q217" i="1"/>
  <c r="R235" i="1"/>
  <c r="S334" i="1"/>
  <c r="Q355" i="1"/>
  <c r="S370" i="1"/>
  <c r="S396" i="1"/>
  <c r="S405" i="1"/>
  <c r="R410" i="1"/>
  <c r="R413" i="1"/>
  <c r="R437" i="1"/>
  <c r="S452" i="1"/>
  <c r="Q465" i="1"/>
  <c r="Q21" i="1"/>
  <c r="R24" i="1"/>
  <c r="S27" i="1"/>
  <c r="S34" i="1"/>
  <c r="Q40" i="1"/>
  <c r="R46" i="1"/>
  <c r="S49" i="1"/>
  <c r="Q55" i="1"/>
  <c r="R58" i="1"/>
  <c r="Q64" i="1"/>
  <c r="R67" i="1"/>
  <c r="Q71" i="1"/>
  <c r="R81" i="1"/>
  <c r="S84" i="1"/>
  <c r="Q90" i="1"/>
  <c r="S91" i="1"/>
  <c r="S99" i="1"/>
  <c r="Q100" i="1"/>
  <c r="S109" i="1"/>
  <c r="Q112" i="1"/>
  <c r="R115" i="1"/>
  <c r="S118" i="1"/>
  <c r="S124" i="1"/>
  <c r="S131" i="1"/>
  <c r="Q155" i="1"/>
  <c r="Q146" i="1" s="1"/>
  <c r="S235" i="1"/>
  <c r="R242" i="1"/>
  <c r="Q190" i="1"/>
  <c r="R193" i="1"/>
  <c r="Q197" i="1"/>
  <c r="R200" i="1"/>
  <c r="R196" i="1" s="1"/>
  <c r="S203" i="1"/>
  <c r="S196" i="1" s="1"/>
  <c r="R208" i="1"/>
  <c r="S211" i="1"/>
  <c r="R229" i="1"/>
  <c r="S329" i="1"/>
  <c r="R335" i="1"/>
  <c r="S362" i="1"/>
  <c r="R367" i="1"/>
  <c r="R376" i="1"/>
  <c r="R400" i="1"/>
  <c r="Q419" i="1"/>
  <c r="R425" i="1"/>
  <c r="Q442" i="1"/>
  <c r="R477" i="1"/>
  <c r="R518" i="1"/>
  <c r="S521" i="1"/>
  <c r="R339" i="1"/>
  <c r="R380" i="1"/>
  <c r="S413" i="1"/>
  <c r="R419" i="1"/>
  <c r="S471" i="1"/>
  <c r="S487" i="1"/>
  <c r="Q515" i="1"/>
  <c r="R318" i="1"/>
  <c r="Q328" i="1"/>
  <c r="Q335" i="1"/>
  <c r="Q344" i="1"/>
  <c r="S349" i="1"/>
  <c r="S354" i="1"/>
  <c r="Q361" i="1"/>
  <c r="Q376" i="1"/>
  <c r="Q392" i="1"/>
  <c r="Q400" i="1"/>
  <c r="R405" i="1"/>
  <c r="Q410" i="1"/>
  <c r="R422" i="1"/>
  <c r="R468" i="1"/>
  <c r="Q496" i="1"/>
  <c r="S504" i="1"/>
  <c r="Q433" i="1"/>
  <c r="R432" i="1"/>
  <c r="Q437" i="1"/>
  <c r="S459" i="1"/>
  <c r="Q477" i="1"/>
  <c r="Q493" i="1"/>
  <c r="R496" i="1"/>
  <c r="S526" i="1"/>
  <c r="K434" i="1"/>
  <c r="Q207" i="1" l="1"/>
  <c r="R272" i="1"/>
  <c r="R385" i="1"/>
  <c r="Q366" i="1"/>
  <c r="S409" i="1"/>
  <c r="S33" i="1"/>
  <c r="Q33" i="1"/>
  <c r="R33" i="1"/>
  <c r="Q250" i="1"/>
  <c r="Q432" i="1"/>
  <c r="Q418" i="1" s="1"/>
  <c r="Q334" i="1"/>
  <c r="Q99" i="1"/>
  <c r="Q354" i="1"/>
  <c r="R90" i="1"/>
  <c r="R349" i="1"/>
  <c r="Q297" i="1"/>
  <c r="S70" i="1"/>
  <c r="R404" i="1"/>
  <c r="R396" i="1"/>
  <c r="Q196" i="1"/>
  <c r="S366" i="1"/>
  <c r="R234" i="1"/>
  <c r="S385" i="1"/>
  <c r="Q292" i="1"/>
  <c r="Q327" i="1"/>
  <c r="R334" i="1"/>
  <c r="R207" i="1"/>
  <c r="S234" i="1"/>
  <c r="S108" i="1"/>
  <c r="S90" i="1"/>
  <c r="Q70" i="1"/>
  <c r="S207" i="1"/>
  <c r="Q167" i="1"/>
  <c r="S344" i="1"/>
  <c r="R250" i="1"/>
  <c r="Q17" i="1"/>
  <c r="S17" i="1"/>
  <c r="R297" i="1"/>
  <c r="S250" i="1"/>
  <c r="R167" i="1"/>
  <c r="S418" i="1"/>
  <c r="R418" i="1"/>
  <c r="R70" i="1"/>
  <c r="R409" i="1"/>
  <c r="Q409" i="1"/>
  <c r="Q396" i="1"/>
  <c r="Q385" i="1"/>
  <c r="S361" i="1"/>
  <c r="S328" i="1"/>
  <c r="Q183" i="1"/>
  <c r="S130" i="1"/>
  <c r="Q108" i="1"/>
  <c r="R17" i="1"/>
  <c r="S404" i="1"/>
  <c r="R366" i="1"/>
  <c r="S183" i="1"/>
  <c r="S145" i="1" s="1"/>
  <c r="R183" i="1"/>
  <c r="S297" i="1"/>
  <c r="R288" i="1"/>
  <c r="R108" i="1"/>
  <c r="K533" i="1"/>
  <c r="K451" i="1"/>
  <c r="R327" i="1" l="1"/>
  <c r="R145" i="1"/>
  <c r="S16" i="1"/>
  <c r="R287" i="1"/>
  <c r="Q287" i="1"/>
  <c r="R16" i="1"/>
  <c r="S327" i="1"/>
  <c r="Q16" i="1"/>
  <c r="Q15" i="1" s="1"/>
  <c r="Q145" i="1"/>
  <c r="L533" i="1"/>
  <c r="L256" i="1"/>
  <c r="R15" i="1" l="1"/>
  <c r="S15" i="1"/>
  <c r="M533" i="1"/>
  <c r="O433" i="1"/>
  <c r="U433" i="1" s="1"/>
  <c r="N434" i="1"/>
  <c r="T434" i="1" s="1"/>
  <c r="O434" i="1"/>
  <c r="U434" i="1" s="1"/>
  <c r="P434" i="1"/>
  <c r="V434" i="1" s="1"/>
  <c r="L433" i="1"/>
  <c r="M433" i="1"/>
  <c r="P433" i="1" s="1"/>
  <c r="V433" i="1" s="1"/>
  <c r="K433" i="1"/>
  <c r="N262" i="1"/>
  <c r="T262" i="1" s="1"/>
  <c r="N264" i="1"/>
  <c r="T264" i="1" s="1"/>
  <c r="O264" i="1"/>
  <c r="U264" i="1" s="1"/>
  <c r="P264" i="1"/>
  <c r="V264" i="1" s="1"/>
  <c r="L263" i="1"/>
  <c r="L262" i="1" s="1"/>
  <c r="O262" i="1" s="1"/>
  <c r="U262" i="1" s="1"/>
  <c r="M263" i="1"/>
  <c r="M262" i="1" s="1"/>
  <c r="P262" i="1" s="1"/>
  <c r="V262" i="1" s="1"/>
  <c r="K263" i="1"/>
  <c r="K262" i="1" s="1"/>
  <c r="N255" i="1"/>
  <c r="T255" i="1" s="1"/>
  <c r="P255" i="1"/>
  <c r="V255" i="1" s="1"/>
  <c r="N256" i="1"/>
  <c r="T256" i="1" s="1"/>
  <c r="O256" i="1"/>
  <c r="U256" i="1" s="1"/>
  <c r="P256" i="1"/>
  <c r="V256" i="1" s="1"/>
  <c r="L255" i="1"/>
  <c r="K255" i="1"/>
  <c r="M60" i="1"/>
  <c r="M59" i="1" s="1"/>
  <c r="M58" i="1" s="1"/>
  <c r="P58" i="1" s="1"/>
  <c r="V58" i="1" s="1"/>
  <c r="L60" i="1"/>
  <c r="L59" i="1" s="1"/>
  <c r="L58" i="1" s="1"/>
  <c r="O58" i="1" s="1"/>
  <c r="U58" i="1" s="1"/>
  <c r="K60" i="1"/>
  <c r="K59" i="1" s="1"/>
  <c r="K58" i="1" s="1"/>
  <c r="N58" i="1" s="1"/>
  <c r="T58" i="1" s="1"/>
  <c r="N63" i="1"/>
  <c r="T63" i="1" s="1"/>
  <c r="O63" i="1"/>
  <c r="U63" i="1" s="1"/>
  <c r="P63" i="1"/>
  <c r="V63" i="1" s="1"/>
  <c r="L62" i="1"/>
  <c r="L61" i="1" s="1"/>
  <c r="O61" i="1" s="1"/>
  <c r="U61" i="1" s="1"/>
  <c r="M62" i="1"/>
  <c r="M61" i="1" s="1"/>
  <c r="P61" i="1" s="1"/>
  <c r="V61" i="1" s="1"/>
  <c r="K62" i="1"/>
  <c r="K61" i="1" s="1"/>
  <c r="N61" i="1" s="1"/>
  <c r="T61" i="1" s="1"/>
  <c r="N60" i="1" l="1"/>
  <c r="T60" i="1" s="1"/>
  <c r="P60" i="1"/>
  <c r="V60" i="1" s="1"/>
  <c r="O263" i="1"/>
  <c r="U263" i="1" s="1"/>
  <c r="P62" i="1"/>
  <c r="V62" i="1" s="1"/>
  <c r="P263" i="1"/>
  <c r="V263" i="1" s="1"/>
  <c r="R532" i="1"/>
  <c r="Q532" i="1"/>
  <c r="S532" i="1"/>
  <c r="O255" i="1"/>
  <c r="U255" i="1" s="1"/>
  <c r="N433" i="1"/>
  <c r="T433" i="1" s="1"/>
  <c r="N263" i="1"/>
  <c r="T263" i="1" s="1"/>
  <c r="O60" i="1"/>
  <c r="U60" i="1" s="1"/>
  <c r="N59" i="1"/>
  <c r="T59" i="1" s="1"/>
  <c r="P59" i="1"/>
  <c r="V59" i="1" s="1"/>
  <c r="O59" i="1"/>
  <c r="U59" i="1" s="1"/>
  <c r="O62" i="1"/>
  <c r="U62" i="1" s="1"/>
  <c r="N62" i="1"/>
  <c r="T62" i="1" s="1"/>
  <c r="P531" i="1" l="1"/>
  <c r="V531" i="1" s="1"/>
  <c r="O531" i="1"/>
  <c r="U531" i="1" s="1"/>
  <c r="N531" i="1"/>
  <c r="T531" i="1" s="1"/>
  <c r="P530" i="1"/>
  <c r="V530" i="1" s="1"/>
  <c r="O530" i="1"/>
  <c r="U530" i="1" s="1"/>
  <c r="N530" i="1"/>
  <c r="T530" i="1" s="1"/>
  <c r="P528" i="1"/>
  <c r="V528" i="1" s="1"/>
  <c r="O528" i="1"/>
  <c r="U528" i="1" s="1"/>
  <c r="N528" i="1"/>
  <c r="T528" i="1" s="1"/>
  <c r="P525" i="1"/>
  <c r="V525" i="1" s="1"/>
  <c r="O525" i="1"/>
  <c r="U525" i="1" s="1"/>
  <c r="N525" i="1"/>
  <c r="T525" i="1" s="1"/>
  <c r="P523" i="1"/>
  <c r="V523" i="1" s="1"/>
  <c r="O523" i="1"/>
  <c r="U523" i="1" s="1"/>
  <c r="N523" i="1"/>
  <c r="T523" i="1" s="1"/>
  <c r="P520" i="1"/>
  <c r="V520" i="1" s="1"/>
  <c r="O520" i="1"/>
  <c r="U520" i="1" s="1"/>
  <c r="N520" i="1"/>
  <c r="T520" i="1" s="1"/>
  <c r="P517" i="1"/>
  <c r="V517" i="1" s="1"/>
  <c r="O517" i="1"/>
  <c r="U517" i="1" s="1"/>
  <c r="N517" i="1"/>
  <c r="T517" i="1" s="1"/>
  <c r="P514" i="1"/>
  <c r="V514" i="1" s="1"/>
  <c r="O514" i="1"/>
  <c r="U514" i="1" s="1"/>
  <c r="N514" i="1"/>
  <c r="T514" i="1" s="1"/>
  <c r="P511" i="1"/>
  <c r="V511" i="1" s="1"/>
  <c r="O511" i="1"/>
  <c r="U511" i="1" s="1"/>
  <c r="N511" i="1"/>
  <c r="T511" i="1" s="1"/>
  <c r="P509" i="1"/>
  <c r="V509" i="1" s="1"/>
  <c r="O509" i="1"/>
  <c r="U509" i="1" s="1"/>
  <c r="N509" i="1"/>
  <c r="T509" i="1" s="1"/>
  <c r="P506" i="1"/>
  <c r="V506" i="1" s="1"/>
  <c r="O506" i="1"/>
  <c r="U506" i="1" s="1"/>
  <c r="N506" i="1"/>
  <c r="T506" i="1" s="1"/>
  <c r="P503" i="1"/>
  <c r="V503" i="1" s="1"/>
  <c r="O503" i="1"/>
  <c r="U503" i="1" s="1"/>
  <c r="N503" i="1"/>
  <c r="T503" i="1" s="1"/>
  <c r="P500" i="1"/>
  <c r="V500" i="1" s="1"/>
  <c r="O500" i="1"/>
  <c r="U500" i="1" s="1"/>
  <c r="N500" i="1"/>
  <c r="T500" i="1" s="1"/>
  <c r="P498" i="1"/>
  <c r="V498" i="1" s="1"/>
  <c r="O498" i="1"/>
  <c r="U498" i="1" s="1"/>
  <c r="N498" i="1"/>
  <c r="T498" i="1" s="1"/>
  <c r="P495" i="1"/>
  <c r="V495" i="1" s="1"/>
  <c r="O495" i="1"/>
  <c r="U495" i="1" s="1"/>
  <c r="N495" i="1"/>
  <c r="T495" i="1" s="1"/>
  <c r="P492" i="1"/>
  <c r="V492" i="1" s="1"/>
  <c r="O492" i="1"/>
  <c r="U492" i="1" s="1"/>
  <c r="N492" i="1"/>
  <c r="T492" i="1" s="1"/>
  <c r="P489" i="1"/>
  <c r="V489" i="1" s="1"/>
  <c r="O489" i="1"/>
  <c r="U489" i="1" s="1"/>
  <c r="N489" i="1"/>
  <c r="T489" i="1" s="1"/>
  <c r="P486" i="1"/>
  <c r="V486" i="1" s="1"/>
  <c r="O486" i="1"/>
  <c r="U486" i="1" s="1"/>
  <c r="N486" i="1"/>
  <c r="T486" i="1" s="1"/>
  <c r="P483" i="1"/>
  <c r="V483" i="1" s="1"/>
  <c r="O483" i="1"/>
  <c r="U483" i="1" s="1"/>
  <c r="N483" i="1"/>
  <c r="T483" i="1" s="1"/>
  <c r="P481" i="1"/>
  <c r="V481" i="1" s="1"/>
  <c r="O481" i="1"/>
  <c r="U481" i="1" s="1"/>
  <c r="N481" i="1"/>
  <c r="T481" i="1" s="1"/>
  <c r="P479" i="1"/>
  <c r="V479" i="1" s="1"/>
  <c r="O479" i="1"/>
  <c r="U479" i="1" s="1"/>
  <c r="N479" i="1"/>
  <c r="T479" i="1" s="1"/>
  <c r="P476" i="1"/>
  <c r="V476" i="1" s="1"/>
  <c r="O476" i="1"/>
  <c r="U476" i="1" s="1"/>
  <c r="N476" i="1"/>
  <c r="T476" i="1" s="1"/>
  <c r="P473" i="1"/>
  <c r="V473" i="1" s="1"/>
  <c r="O473" i="1"/>
  <c r="U473" i="1" s="1"/>
  <c r="N473" i="1"/>
  <c r="T473" i="1" s="1"/>
  <c r="P470" i="1"/>
  <c r="V470" i="1" s="1"/>
  <c r="O470" i="1"/>
  <c r="U470" i="1" s="1"/>
  <c r="N470" i="1"/>
  <c r="T470" i="1" s="1"/>
  <c r="P467" i="1"/>
  <c r="V467" i="1" s="1"/>
  <c r="O467" i="1"/>
  <c r="U467" i="1" s="1"/>
  <c r="N467" i="1"/>
  <c r="T467" i="1" s="1"/>
  <c r="P464" i="1"/>
  <c r="V464" i="1" s="1"/>
  <c r="O464" i="1"/>
  <c r="U464" i="1" s="1"/>
  <c r="N464" i="1"/>
  <c r="T464" i="1" s="1"/>
  <c r="P461" i="1"/>
  <c r="V461" i="1" s="1"/>
  <c r="O461" i="1"/>
  <c r="U461" i="1" s="1"/>
  <c r="N461" i="1"/>
  <c r="T461" i="1" s="1"/>
  <c r="P458" i="1"/>
  <c r="V458" i="1" s="1"/>
  <c r="O458" i="1"/>
  <c r="U458" i="1" s="1"/>
  <c r="N458" i="1"/>
  <c r="T458" i="1" s="1"/>
  <c r="P456" i="1"/>
  <c r="V456" i="1" s="1"/>
  <c r="O456" i="1"/>
  <c r="U456" i="1" s="1"/>
  <c r="N456" i="1"/>
  <c r="T456" i="1" s="1"/>
  <c r="P454" i="1"/>
  <c r="V454" i="1" s="1"/>
  <c r="O454" i="1"/>
  <c r="U454" i="1" s="1"/>
  <c r="N454" i="1"/>
  <c r="T454" i="1" s="1"/>
  <c r="P451" i="1"/>
  <c r="V451" i="1" s="1"/>
  <c r="O451" i="1"/>
  <c r="U451" i="1" s="1"/>
  <c r="P448" i="1"/>
  <c r="V448" i="1" s="1"/>
  <c r="O448" i="1"/>
  <c r="U448" i="1" s="1"/>
  <c r="N448" i="1"/>
  <c r="T448" i="1" s="1"/>
  <c r="P446" i="1"/>
  <c r="V446" i="1" s="1"/>
  <c r="O446" i="1"/>
  <c r="U446" i="1" s="1"/>
  <c r="N446" i="1"/>
  <c r="T446" i="1" s="1"/>
  <c r="P444" i="1"/>
  <c r="V444" i="1" s="1"/>
  <c r="O444" i="1"/>
  <c r="U444" i="1" s="1"/>
  <c r="N444" i="1"/>
  <c r="T444" i="1" s="1"/>
  <c r="P441" i="1"/>
  <c r="V441" i="1" s="1"/>
  <c r="O441" i="1"/>
  <c r="U441" i="1" s="1"/>
  <c r="N441" i="1"/>
  <c r="T441" i="1" s="1"/>
  <c r="P439" i="1"/>
  <c r="V439" i="1" s="1"/>
  <c r="O439" i="1"/>
  <c r="U439" i="1" s="1"/>
  <c r="N439" i="1"/>
  <c r="T439" i="1" s="1"/>
  <c r="P436" i="1"/>
  <c r="V436" i="1" s="1"/>
  <c r="O436" i="1"/>
  <c r="U436" i="1" s="1"/>
  <c r="N436" i="1"/>
  <c r="T436" i="1" s="1"/>
  <c r="P431" i="1"/>
  <c r="V431" i="1" s="1"/>
  <c r="O431" i="1"/>
  <c r="U431" i="1" s="1"/>
  <c r="N431" i="1"/>
  <c r="T431" i="1" s="1"/>
  <c r="P429" i="1"/>
  <c r="V429" i="1" s="1"/>
  <c r="O429" i="1"/>
  <c r="U429" i="1" s="1"/>
  <c r="N429" i="1"/>
  <c r="T429" i="1" s="1"/>
  <c r="P427" i="1"/>
  <c r="V427" i="1" s="1"/>
  <c r="O427" i="1"/>
  <c r="U427" i="1" s="1"/>
  <c r="N427" i="1"/>
  <c r="T427" i="1" s="1"/>
  <c r="P424" i="1"/>
  <c r="V424" i="1" s="1"/>
  <c r="O424" i="1"/>
  <c r="U424" i="1" s="1"/>
  <c r="N424" i="1"/>
  <c r="T424" i="1" s="1"/>
  <c r="P421" i="1"/>
  <c r="V421" i="1" s="1"/>
  <c r="O421" i="1"/>
  <c r="U421" i="1" s="1"/>
  <c r="N421" i="1"/>
  <c r="T421" i="1" s="1"/>
  <c r="P415" i="1"/>
  <c r="V415" i="1" s="1"/>
  <c r="O415" i="1"/>
  <c r="U415" i="1" s="1"/>
  <c r="N415" i="1"/>
  <c r="T415" i="1" s="1"/>
  <c r="P412" i="1"/>
  <c r="V412" i="1" s="1"/>
  <c r="O412" i="1"/>
  <c r="U412" i="1" s="1"/>
  <c r="N412" i="1"/>
  <c r="T412" i="1" s="1"/>
  <c r="P407" i="1"/>
  <c r="V407" i="1" s="1"/>
  <c r="O407" i="1"/>
  <c r="U407" i="1" s="1"/>
  <c r="N407" i="1"/>
  <c r="T407" i="1" s="1"/>
  <c r="P402" i="1"/>
  <c r="V402" i="1" s="1"/>
  <c r="O402" i="1"/>
  <c r="U402" i="1" s="1"/>
  <c r="N402" i="1"/>
  <c r="T402" i="1" s="1"/>
  <c r="P399" i="1"/>
  <c r="V399" i="1" s="1"/>
  <c r="O399" i="1"/>
  <c r="U399" i="1" s="1"/>
  <c r="N399" i="1"/>
  <c r="T399" i="1" s="1"/>
  <c r="P394" i="1"/>
  <c r="V394" i="1" s="1"/>
  <c r="O394" i="1"/>
  <c r="U394" i="1" s="1"/>
  <c r="N394" i="1"/>
  <c r="T394" i="1" s="1"/>
  <c r="P391" i="1"/>
  <c r="V391" i="1" s="1"/>
  <c r="O391" i="1"/>
  <c r="U391" i="1" s="1"/>
  <c r="N391" i="1"/>
  <c r="T391" i="1" s="1"/>
  <c r="P388" i="1"/>
  <c r="V388" i="1" s="1"/>
  <c r="O388" i="1"/>
  <c r="U388" i="1" s="1"/>
  <c r="N388" i="1"/>
  <c r="T388" i="1" s="1"/>
  <c r="P383" i="1"/>
  <c r="V383" i="1" s="1"/>
  <c r="O383" i="1"/>
  <c r="U383" i="1" s="1"/>
  <c r="N383" i="1"/>
  <c r="T383" i="1" s="1"/>
  <c r="P378" i="1"/>
  <c r="V378" i="1" s="1"/>
  <c r="O378" i="1"/>
  <c r="U378" i="1" s="1"/>
  <c r="N378" i="1"/>
  <c r="T378" i="1" s="1"/>
  <c r="P375" i="1"/>
  <c r="V375" i="1" s="1"/>
  <c r="O375" i="1"/>
  <c r="U375" i="1" s="1"/>
  <c r="N375" i="1"/>
  <c r="T375" i="1" s="1"/>
  <c r="P372" i="1"/>
  <c r="V372" i="1" s="1"/>
  <c r="O372" i="1"/>
  <c r="U372" i="1" s="1"/>
  <c r="N372" i="1"/>
  <c r="T372" i="1" s="1"/>
  <c r="P369" i="1"/>
  <c r="V369" i="1" s="1"/>
  <c r="O369" i="1"/>
  <c r="U369" i="1" s="1"/>
  <c r="N369" i="1"/>
  <c r="T369" i="1" s="1"/>
  <c r="P364" i="1"/>
  <c r="V364" i="1" s="1"/>
  <c r="O364" i="1"/>
  <c r="U364" i="1" s="1"/>
  <c r="N364" i="1"/>
  <c r="T364" i="1" s="1"/>
  <c r="P359" i="1"/>
  <c r="V359" i="1" s="1"/>
  <c r="O359" i="1"/>
  <c r="U359" i="1" s="1"/>
  <c r="N359" i="1"/>
  <c r="T359" i="1" s="1"/>
  <c r="P357" i="1"/>
  <c r="V357" i="1" s="1"/>
  <c r="O357" i="1"/>
  <c r="U357" i="1" s="1"/>
  <c r="N357" i="1"/>
  <c r="T357" i="1" s="1"/>
  <c r="P352" i="1"/>
  <c r="V352" i="1" s="1"/>
  <c r="O352" i="1"/>
  <c r="U352" i="1" s="1"/>
  <c r="N352" i="1"/>
  <c r="T352" i="1" s="1"/>
  <c r="P347" i="1"/>
  <c r="V347" i="1" s="1"/>
  <c r="O347" i="1"/>
  <c r="U347" i="1" s="1"/>
  <c r="N347" i="1"/>
  <c r="T347" i="1" s="1"/>
  <c r="P342" i="1"/>
  <c r="V342" i="1" s="1"/>
  <c r="O342" i="1"/>
  <c r="U342" i="1" s="1"/>
  <c r="N342" i="1"/>
  <c r="T342" i="1" s="1"/>
  <c r="P337" i="1"/>
  <c r="V337" i="1" s="1"/>
  <c r="O337" i="1"/>
  <c r="U337" i="1" s="1"/>
  <c r="N337" i="1"/>
  <c r="T337" i="1" s="1"/>
  <c r="P333" i="1"/>
  <c r="V333" i="1" s="1"/>
  <c r="O333" i="1"/>
  <c r="U333" i="1" s="1"/>
  <c r="N333" i="1"/>
  <c r="T333" i="1" s="1"/>
  <c r="P331" i="1"/>
  <c r="V331" i="1" s="1"/>
  <c r="O331" i="1"/>
  <c r="U331" i="1" s="1"/>
  <c r="N331" i="1"/>
  <c r="T331" i="1" s="1"/>
  <c r="P320" i="1"/>
  <c r="V320" i="1" s="1"/>
  <c r="O320" i="1"/>
  <c r="U320" i="1" s="1"/>
  <c r="N320" i="1"/>
  <c r="T320" i="1" s="1"/>
  <c r="P317" i="1"/>
  <c r="V317" i="1" s="1"/>
  <c r="O317" i="1"/>
  <c r="U317" i="1" s="1"/>
  <c r="N317" i="1"/>
  <c r="T317" i="1" s="1"/>
  <c r="P314" i="1"/>
  <c r="V314" i="1" s="1"/>
  <c r="O314" i="1"/>
  <c r="U314" i="1" s="1"/>
  <c r="N314" i="1"/>
  <c r="T314" i="1" s="1"/>
  <c r="P311" i="1"/>
  <c r="V311" i="1" s="1"/>
  <c r="O311" i="1"/>
  <c r="U311" i="1" s="1"/>
  <c r="N311" i="1"/>
  <c r="T311" i="1" s="1"/>
  <c r="P308" i="1"/>
  <c r="V308" i="1" s="1"/>
  <c r="O308" i="1"/>
  <c r="U308" i="1" s="1"/>
  <c r="N308" i="1"/>
  <c r="T308" i="1" s="1"/>
  <c r="P305" i="1"/>
  <c r="V305" i="1" s="1"/>
  <c r="O305" i="1"/>
  <c r="U305" i="1" s="1"/>
  <c r="N305" i="1"/>
  <c r="T305" i="1" s="1"/>
  <c r="P302" i="1"/>
  <c r="V302" i="1" s="1"/>
  <c r="O302" i="1"/>
  <c r="U302" i="1" s="1"/>
  <c r="N302" i="1"/>
  <c r="T302" i="1" s="1"/>
  <c r="P300" i="1"/>
  <c r="V300" i="1" s="1"/>
  <c r="O300" i="1"/>
  <c r="U300" i="1" s="1"/>
  <c r="N300" i="1"/>
  <c r="T300" i="1" s="1"/>
  <c r="P295" i="1"/>
  <c r="V295" i="1" s="1"/>
  <c r="O295" i="1"/>
  <c r="U295" i="1" s="1"/>
  <c r="N295" i="1"/>
  <c r="T295" i="1" s="1"/>
  <c r="P291" i="1"/>
  <c r="V291" i="1" s="1"/>
  <c r="O291" i="1"/>
  <c r="U291" i="1" s="1"/>
  <c r="N291" i="1"/>
  <c r="T291" i="1" s="1"/>
  <c r="P282" i="1"/>
  <c r="V282" i="1" s="1"/>
  <c r="O282" i="1"/>
  <c r="U282" i="1" s="1"/>
  <c r="N282" i="1"/>
  <c r="T282" i="1" s="1"/>
  <c r="P280" i="1"/>
  <c r="V280" i="1" s="1"/>
  <c r="O280" i="1"/>
  <c r="U280" i="1" s="1"/>
  <c r="N280" i="1"/>
  <c r="T280" i="1" s="1"/>
  <c r="P277" i="1"/>
  <c r="V277" i="1" s="1"/>
  <c r="O277" i="1"/>
  <c r="U277" i="1" s="1"/>
  <c r="N277" i="1"/>
  <c r="T277" i="1" s="1"/>
  <c r="P275" i="1"/>
  <c r="V275" i="1" s="1"/>
  <c r="O275" i="1"/>
  <c r="U275" i="1" s="1"/>
  <c r="N275" i="1"/>
  <c r="T275" i="1" s="1"/>
  <c r="P270" i="1"/>
  <c r="V270" i="1" s="1"/>
  <c r="O270" i="1"/>
  <c r="U270" i="1" s="1"/>
  <c r="N270" i="1"/>
  <c r="T270" i="1" s="1"/>
  <c r="P267" i="1"/>
  <c r="V267" i="1" s="1"/>
  <c r="O267" i="1"/>
  <c r="U267" i="1" s="1"/>
  <c r="N267" i="1"/>
  <c r="T267" i="1" s="1"/>
  <c r="P261" i="1"/>
  <c r="V261" i="1" s="1"/>
  <c r="O261" i="1"/>
  <c r="U261" i="1" s="1"/>
  <c r="N261" i="1"/>
  <c r="T261" i="1" s="1"/>
  <c r="P258" i="1"/>
  <c r="V258" i="1" s="1"/>
  <c r="O258" i="1"/>
  <c r="U258" i="1" s="1"/>
  <c r="N258" i="1"/>
  <c r="T258" i="1" s="1"/>
  <c r="P253" i="1"/>
  <c r="V253" i="1" s="1"/>
  <c r="O253" i="1"/>
  <c r="U253" i="1" s="1"/>
  <c r="N253" i="1"/>
  <c r="T253" i="1" s="1"/>
  <c r="P248" i="1"/>
  <c r="V248" i="1" s="1"/>
  <c r="O248" i="1"/>
  <c r="U248" i="1" s="1"/>
  <c r="N248" i="1"/>
  <c r="T248" i="1" s="1"/>
  <c r="P246" i="1"/>
  <c r="V246" i="1" s="1"/>
  <c r="O246" i="1"/>
  <c r="U246" i="1" s="1"/>
  <c r="N246" i="1"/>
  <c r="T246" i="1" s="1"/>
  <c r="P244" i="1"/>
  <c r="V244" i="1" s="1"/>
  <c r="O244" i="1"/>
  <c r="U244" i="1" s="1"/>
  <c r="N244" i="1"/>
  <c r="T244" i="1" s="1"/>
  <c r="P241" i="1"/>
  <c r="V241" i="1" s="1"/>
  <c r="O241" i="1"/>
  <c r="U241" i="1" s="1"/>
  <c r="N241" i="1"/>
  <c r="T241" i="1" s="1"/>
  <c r="P239" i="1"/>
  <c r="V239" i="1" s="1"/>
  <c r="O239" i="1"/>
  <c r="U239" i="1" s="1"/>
  <c r="N239" i="1"/>
  <c r="T239" i="1" s="1"/>
  <c r="P237" i="1"/>
  <c r="V237" i="1" s="1"/>
  <c r="O237" i="1"/>
  <c r="U237" i="1" s="1"/>
  <c r="N237" i="1"/>
  <c r="T237" i="1" s="1"/>
  <c r="P232" i="1"/>
  <c r="V232" i="1" s="1"/>
  <c r="O232" i="1"/>
  <c r="U232" i="1" s="1"/>
  <c r="N232" i="1"/>
  <c r="T232" i="1" s="1"/>
  <c r="P227" i="1"/>
  <c r="V227" i="1" s="1"/>
  <c r="O227" i="1"/>
  <c r="U227" i="1" s="1"/>
  <c r="N227" i="1"/>
  <c r="T227" i="1" s="1"/>
  <c r="P224" i="1"/>
  <c r="V224" i="1" s="1"/>
  <c r="O224" i="1"/>
  <c r="U224" i="1" s="1"/>
  <c r="N224" i="1"/>
  <c r="T224" i="1" s="1"/>
  <c r="P221" i="1"/>
  <c r="V221" i="1" s="1"/>
  <c r="O221" i="1"/>
  <c r="U221" i="1" s="1"/>
  <c r="N221" i="1"/>
  <c r="T221" i="1" s="1"/>
  <c r="P220" i="1"/>
  <c r="V220" i="1" s="1"/>
  <c r="O220" i="1"/>
  <c r="U220" i="1" s="1"/>
  <c r="P219" i="1"/>
  <c r="V219" i="1" s="1"/>
  <c r="O219" i="1"/>
  <c r="U219" i="1" s="1"/>
  <c r="N219" i="1"/>
  <c r="T219" i="1" s="1"/>
  <c r="P216" i="1"/>
  <c r="V216" i="1" s="1"/>
  <c r="O216" i="1"/>
  <c r="U216" i="1" s="1"/>
  <c r="N216" i="1"/>
  <c r="T216" i="1" s="1"/>
  <c r="P213" i="1"/>
  <c r="V213" i="1" s="1"/>
  <c r="O213" i="1"/>
  <c r="U213" i="1" s="1"/>
  <c r="N213" i="1"/>
  <c r="T213" i="1" s="1"/>
  <c r="P210" i="1"/>
  <c r="V210" i="1" s="1"/>
  <c r="O210" i="1"/>
  <c r="U210" i="1" s="1"/>
  <c r="N210" i="1"/>
  <c r="T210" i="1" s="1"/>
  <c r="P205" i="1"/>
  <c r="V205" i="1" s="1"/>
  <c r="O205" i="1"/>
  <c r="U205" i="1" s="1"/>
  <c r="N205" i="1"/>
  <c r="T205" i="1" s="1"/>
  <c r="P202" i="1"/>
  <c r="V202" i="1" s="1"/>
  <c r="O202" i="1"/>
  <c r="U202" i="1" s="1"/>
  <c r="N202" i="1"/>
  <c r="T202" i="1" s="1"/>
  <c r="P199" i="1"/>
  <c r="V199" i="1" s="1"/>
  <c r="O199" i="1"/>
  <c r="U199" i="1" s="1"/>
  <c r="N199" i="1"/>
  <c r="T199" i="1" s="1"/>
  <c r="P195" i="1"/>
  <c r="V195" i="1" s="1"/>
  <c r="O195" i="1"/>
  <c r="U195" i="1" s="1"/>
  <c r="N195" i="1"/>
  <c r="T195" i="1" s="1"/>
  <c r="P192" i="1"/>
  <c r="V192" i="1" s="1"/>
  <c r="O192" i="1"/>
  <c r="U192" i="1" s="1"/>
  <c r="N192" i="1"/>
  <c r="T192" i="1" s="1"/>
  <c r="P189" i="1"/>
  <c r="V189" i="1" s="1"/>
  <c r="O189" i="1"/>
  <c r="U189" i="1" s="1"/>
  <c r="N189" i="1"/>
  <c r="T189" i="1" s="1"/>
  <c r="P186" i="1"/>
  <c r="V186" i="1" s="1"/>
  <c r="O186" i="1"/>
  <c r="U186" i="1" s="1"/>
  <c r="N186" i="1"/>
  <c r="T186" i="1" s="1"/>
  <c r="P182" i="1"/>
  <c r="V182" i="1" s="1"/>
  <c r="O182" i="1"/>
  <c r="U182" i="1" s="1"/>
  <c r="N182" i="1"/>
  <c r="T182" i="1" s="1"/>
  <c r="P179" i="1"/>
  <c r="V179" i="1" s="1"/>
  <c r="O179" i="1"/>
  <c r="U179" i="1" s="1"/>
  <c r="N179" i="1"/>
  <c r="T179" i="1" s="1"/>
  <c r="P176" i="1"/>
  <c r="V176" i="1" s="1"/>
  <c r="O176" i="1"/>
  <c r="U176" i="1" s="1"/>
  <c r="N176" i="1"/>
  <c r="T176" i="1" s="1"/>
  <c r="P173" i="1"/>
  <c r="V173" i="1" s="1"/>
  <c r="O173" i="1"/>
  <c r="U173" i="1" s="1"/>
  <c r="N173" i="1"/>
  <c r="T173" i="1" s="1"/>
  <c r="P170" i="1"/>
  <c r="V170" i="1" s="1"/>
  <c r="O170" i="1"/>
  <c r="U170" i="1" s="1"/>
  <c r="N170" i="1"/>
  <c r="T170" i="1" s="1"/>
  <c r="P163" i="1"/>
  <c r="V163" i="1" s="1"/>
  <c r="O163" i="1"/>
  <c r="U163" i="1" s="1"/>
  <c r="N163" i="1"/>
  <c r="T163" i="1" s="1"/>
  <c r="P160" i="1"/>
  <c r="V160" i="1" s="1"/>
  <c r="O160" i="1"/>
  <c r="U160" i="1" s="1"/>
  <c r="N160" i="1"/>
  <c r="T160" i="1" s="1"/>
  <c r="P157" i="1"/>
  <c r="V157" i="1" s="1"/>
  <c r="O157" i="1"/>
  <c r="U157" i="1" s="1"/>
  <c r="N157" i="1"/>
  <c r="T157" i="1" s="1"/>
  <c r="P154" i="1"/>
  <c r="V154" i="1" s="1"/>
  <c r="O154" i="1"/>
  <c r="U154" i="1" s="1"/>
  <c r="N154" i="1"/>
  <c r="T154" i="1" s="1"/>
  <c r="P152" i="1"/>
  <c r="V152" i="1" s="1"/>
  <c r="O152" i="1"/>
  <c r="U152" i="1" s="1"/>
  <c r="N152" i="1"/>
  <c r="T152" i="1" s="1"/>
  <c r="P149" i="1"/>
  <c r="V149" i="1" s="1"/>
  <c r="O149" i="1"/>
  <c r="U149" i="1" s="1"/>
  <c r="N149" i="1"/>
  <c r="T149" i="1" s="1"/>
  <c r="P143" i="1"/>
  <c r="V143" i="1" s="1"/>
  <c r="O143" i="1"/>
  <c r="U143" i="1" s="1"/>
  <c r="N143" i="1"/>
  <c r="T143" i="1" s="1"/>
  <c r="P141" i="1"/>
  <c r="V141" i="1" s="1"/>
  <c r="O141" i="1"/>
  <c r="U141" i="1" s="1"/>
  <c r="N141" i="1"/>
  <c r="T141" i="1" s="1"/>
  <c r="P138" i="1"/>
  <c r="V138" i="1" s="1"/>
  <c r="O138" i="1"/>
  <c r="U138" i="1" s="1"/>
  <c r="N138" i="1"/>
  <c r="T138" i="1" s="1"/>
  <c r="P135" i="1"/>
  <c r="V135" i="1" s="1"/>
  <c r="O135" i="1"/>
  <c r="U135" i="1" s="1"/>
  <c r="N135" i="1"/>
  <c r="T135" i="1" s="1"/>
  <c r="P133" i="1"/>
  <c r="V133" i="1" s="1"/>
  <c r="O133" i="1"/>
  <c r="U133" i="1" s="1"/>
  <c r="N133" i="1"/>
  <c r="T133" i="1" s="1"/>
  <c r="P129" i="1"/>
  <c r="V129" i="1" s="1"/>
  <c r="O129" i="1"/>
  <c r="U129" i="1" s="1"/>
  <c r="N129" i="1"/>
  <c r="T129" i="1" s="1"/>
  <c r="P126" i="1"/>
  <c r="V126" i="1" s="1"/>
  <c r="O126" i="1"/>
  <c r="U126" i="1" s="1"/>
  <c r="N126" i="1"/>
  <c r="T126" i="1" s="1"/>
  <c r="P123" i="1"/>
  <c r="V123" i="1" s="1"/>
  <c r="O123" i="1"/>
  <c r="U123" i="1" s="1"/>
  <c r="N123" i="1"/>
  <c r="T123" i="1" s="1"/>
  <c r="P120" i="1"/>
  <c r="V120" i="1" s="1"/>
  <c r="O120" i="1"/>
  <c r="U120" i="1" s="1"/>
  <c r="N120" i="1"/>
  <c r="T120" i="1" s="1"/>
  <c r="P117" i="1"/>
  <c r="V117" i="1" s="1"/>
  <c r="O117" i="1"/>
  <c r="U117" i="1" s="1"/>
  <c r="N117" i="1"/>
  <c r="T117" i="1" s="1"/>
  <c r="P114" i="1"/>
  <c r="V114" i="1" s="1"/>
  <c r="O114" i="1"/>
  <c r="U114" i="1" s="1"/>
  <c r="N114" i="1"/>
  <c r="T114" i="1" s="1"/>
  <c r="P111" i="1"/>
  <c r="V111" i="1" s="1"/>
  <c r="O111" i="1"/>
  <c r="U111" i="1" s="1"/>
  <c r="N111" i="1"/>
  <c r="T111" i="1" s="1"/>
  <c r="P107" i="1"/>
  <c r="V107" i="1" s="1"/>
  <c r="O107" i="1"/>
  <c r="U107" i="1" s="1"/>
  <c r="N107" i="1"/>
  <c r="T107" i="1" s="1"/>
  <c r="P105" i="1"/>
  <c r="V105" i="1" s="1"/>
  <c r="O105" i="1"/>
  <c r="U105" i="1" s="1"/>
  <c r="N105" i="1"/>
  <c r="T105" i="1" s="1"/>
  <c r="P104" i="1"/>
  <c r="V104" i="1" s="1"/>
  <c r="O104" i="1"/>
  <c r="U104" i="1" s="1"/>
  <c r="N104" i="1"/>
  <c r="T104" i="1" s="1"/>
  <c r="P102" i="1"/>
  <c r="V102" i="1" s="1"/>
  <c r="O102" i="1"/>
  <c r="U102" i="1" s="1"/>
  <c r="N102" i="1"/>
  <c r="T102" i="1" s="1"/>
  <c r="P98" i="1"/>
  <c r="V98" i="1" s="1"/>
  <c r="O98" i="1"/>
  <c r="U98" i="1" s="1"/>
  <c r="N98" i="1"/>
  <c r="T98" i="1" s="1"/>
  <c r="P96" i="1"/>
  <c r="V96" i="1" s="1"/>
  <c r="O96" i="1"/>
  <c r="U96" i="1" s="1"/>
  <c r="N96" i="1"/>
  <c r="T96" i="1" s="1"/>
  <c r="P95" i="1"/>
  <c r="V95" i="1" s="1"/>
  <c r="O95" i="1"/>
  <c r="U95" i="1" s="1"/>
  <c r="N95" i="1"/>
  <c r="T95" i="1" s="1"/>
  <c r="P93" i="1"/>
  <c r="V93" i="1" s="1"/>
  <c r="O93" i="1"/>
  <c r="U93" i="1" s="1"/>
  <c r="N93" i="1"/>
  <c r="T93" i="1" s="1"/>
  <c r="P89" i="1"/>
  <c r="V89" i="1" s="1"/>
  <c r="O89" i="1"/>
  <c r="U89" i="1" s="1"/>
  <c r="N89" i="1"/>
  <c r="T89" i="1" s="1"/>
  <c r="P86" i="1"/>
  <c r="V86" i="1" s="1"/>
  <c r="O86" i="1"/>
  <c r="U86" i="1" s="1"/>
  <c r="N86" i="1"/>
  <c r="T86" i="1" s="1"/>
  <c r="P83" i="1"/>
  <c r="V83" i="1" s="1"/>
  <c r="O83" i="1"/>
  <c r="U83" i="1" s="1"/>
  <c r="N83" i="1"/>
  <c r="T83" i="1" s="1"/>
  <c r="P80" i="1"/>
  <c r="V80" i="1" s="1"/>
  <c r="O80" i="1"/>
  <c r="U80" i="1" s="1"/>
  <c r="N80" i="1"/>
  <c r="T80" i="1" s="1"/>
  <c r="P77" i="1"/>
  <c r="V77" i="1" s="1"/>
  <c r="O77" i="1"/>
  <c r="U77" i="1" s="1"/>
  <c r="N77" i="1"/>
  <c r="T77" i="1" s="1"/>
  <c r="P75" i="1"/>
  <c r="V75" i="1" s="1"/>
  <c r="O75" i="1"/>
  <c r="U75" i="1" s="1"/>
  <c r="N75" i="1"/>
  <c r="T75" i="1" s="1"/>
  <c r="P74" i="1"/>
  <c r="V74" i="1" s="1"/>
  <c r="O74" i="1"/>
  <c r="U74" i="1" s="1"/>
  <c r="N74" i="1"/>
  <c r="T74" i="1" s="1"/>
  <c r="P73" i="1"/>
  <c r="V73" i="1" s="1"/>
  <c r="O73" i="1"/>
  <c r="U73" i="1" s="1"/>
  <c r="N73" i="1"/>
  <c r="T73" i="1" s="1"/>
  <c r="P69" i="1"/>
  <c r="V69" i="1" s="1"/>
  <c r="O69" i="1"/>
  <c r="U69" i="1" s="1"/>
  <c r="N69" i="1"/>
  <c r="T69" i="1" s="1"/>
  <c r="P66" i="1"/>
  <c r="V66" i="1" s="1"/>
  <c r="O66" i="1"/>
  <c r="U66" i="1" s="1"/>
  <c r="N66" i="1"/>
  <c r="T66" i="1" s="1"/>
  <c r="P57" i="1"/>
  <c r="V57" i="1" s="1"/>
  <c r="O57" i="1"/>
  <c r="U57" i="1" s="1"/>
  <c r="N57" i="1"/>
  <c r="T57" i="1" s="1"/>
  <c r="P54" i="1"/>
  <c r="V54" i="1" s="1"/>
  <c r="O54" i="1"/>
  <c r="U54" i="1" s="1"/>
  <c r="N54" i="1"/>
  <c r="T54" i="1" s="1"/>
  <c r="P51" i="1"/>
  <c r="V51" i="1" s="1"/>
  <c r="O51" i="1"/>
  <c r="U51" i="1" s="1"/>
  <c r="N51" i="1"/>
  <c r="T51" i="1" s="1"/>
  <c r="P48" i="1"/>
  <c r="V48" i="1" s="1"/>
  <c r="O48" i="1"/>
  <c r="U48" i="1" s="1"/>
  <c r="N48" i="1"/>
  <c r="T48" i="1" s="1"/>
  <c r="P42" i="1"/>
  <c r="V42" i="1" s="1"/>
  <c r="O42" i="1"/>
  <c r="U42" i="1" s="1"/>
  <c r="N42" i="1"/>
  <c r="T42" i="1" s="1"/>
  <c r="P39" i="1"/>
  <c r="V39" i="1" s="1"/>
  <c r="O39" i="1"/>
  <c r="U39" i="1" s="1"/>
  <c r="N39" i="1"/>
  <c r="T39" i="1" s="1"/>
  <c r="P36" i="1"/>
  <c r="V36" i="1" s="1"/>
  <c r="O36" i="1"/>
  <c r="U36" i="1" s="1"/>
  <c r="N36" i="1"/>
  <c r="T36" i="1" s="1"/>
  <c r="P32" i="1"/>
  <c r="V32" i="1" s="1"/>
  <c r="O32" i="1"/>
  <c r="U32" i="1" s="1"/>
  <c r="N32" i="1"/>
  <c r="T32" i="1" s="1"/>
  <c r="P29" i="1"/>
  <c r="V29" i="1" s="1"/>
  <c r="O29" i="1"/>
  <c r="U29" i="1" s="1"/>
  <c r="N29" i="1"/>
  <c r="T29" i="1" s="1"/>
  <c r="P26" i="1"/>
  <c r="V26" i="1" s="1"/>
  <c r="O26" i="1"/>
  <c r="U26" i="1" s="1"/>
  <c r="N26" i="1"/>
  <c r="T26" i="1" s="1"/>
  <c r="P23" i="1"/>
  <c r="V23" i="1" s="1"/>
  <c r="O23" i="1"/>
  <c r="U23" i="1" s="1"/>
  <c r="N23" i="1"/>
  <c r="T23" i="1" s="1"/>
  <c r="P20" i="1"/>
  <c r="V20" i="1" s="1"/>
  <c r="O20" i="1"/>
  <c r="U20" i="1" s="1"/>
  <c r="N20" i="1"/>
  <c r="T20" i="1" s="1"/>
  <c r="K529" i="1"/>
  <c r="L529" i="1"/>
  <c r="M529" i="1"/>
  <c r="K527" i="1"/>
  <c r="K526" i="1" s="1"/>
  <c r="L527" i="1"/>
  <c r="M527" i="1"/>
  <c r="K524" i="1"/>
  <c r="L524" i="1"/>
  <c r="M524" i="1"/>
  <c r="K522" i="1"/>
  <c r="L522" i="1"/>
  <c r="M522" i="1"/>
  <c r="K519" i="1"/>
  <c r="K518" i="1" s="1"/>
  <c r="L519" i="1"/>
  <c r="L518" i="1" s="1"/>
  <c r="M519" i="1"/>
  <c r="M518" i="1" s="1"/>
  <c r="K516" i="1"/>
  <c r="K515" i="1" s="1"/>
  <c r="L516" i="1"/>
  <c r="L515" i="1" s="1"/>
  <c r="M516" i="1"/>
  <c r="M515" i="1" s="1"/>
  <c r="K513" i="1"/>
  <c r="K512" i="1" s="1"/>
  <c r="L513" i="1"/>
  <c r="L512" i="1" s="1"/>
  <c r="M513" i="1"/>
  <c r="M512" i="1" s="1"/>
  <c r="K510" i="1"/>
  <c r="L510" i="1"/>
  <c r="M510" i="1"/>
  <c r="K508" i="1"/>
  <c r="L508" i="1"/>
  <c r="M508" i="1"/>
  <c r="M504" i="1"/>
  <c r="K505" i="1"/>
  <c r="K504" i="1" s="1"/>
  <c r="L505" i="1"/>
  <c r="L504" i="1" s="1"/>
  <c r="M505" i="1"/>
  <c r="M501" i="1"/>
  <c r="K502" i="1"/>
  <c r="K501" i="1" s="1"/>
  <c r="L502" i="1"/>
  <c r="L501" i="1" s="1"/>
  <c r="M502" i="1"/>
  <c r="K497" i="1"/>
  <c r="L497" i="1"/>
  <c r="M497" i="1"/>
  <c r="M496" i="1" s="1"/>
  <c r="K499" i="1"/>
  <c r="L499" i="1"/>
  <c r="M499" i="1"/>
  <c r="K494" i="1"/>
  <c r="K493" i="1" s="1"/>
  <c r="L494" i="1"/>
  <c r="L493" i="1" s="1"/>
  <c r="M494" i="1"/>
  <c r="M493" i="1" s="1"/>
  <c r="K491" i="1"/>
  <c r="K490" i="1" s="1"/>
  <c r="L491" i="1"/>
  <c r="L490" i="1" s="1"/>
  <c r="M491" i="1"/>
  <c r="M490" i="1" s="1"/>
  <c r="K488" i="1"/>
  <c r="K487" i="1" s="1"/>
  <c r="L488" i="1"/>
  <c r="L487" i="1" s="1"/>
  <c r="M488" i="1"/>
  <c r="M487" i="1" s="1"/>
  <c r="K482" i="1"/>
  <c r="L482" i="1"/>
  <c r="M482" i="1"/>
  <c r="K480" i="1"/>
  <c r="L480" i="1"/>
  <c r="M480" i="1"/>
  <c r="K478" i="1"/>
  <c r="L478" i="1"/>
  <c r="M478" i="1"/>
  <c r="K475" i="1"/>
  <c r="K474" i="1" s="1"/>
  <c r="L475" i="1"/>
  <c r="L474" i="1" s="1"/>
  <c r="M475" i="1"/>
  <c r="M474" i="1" s="1"/>
  <c r="K472" i="1"/>
  <c r="K471" i="1" s="1"/>
  <c r="L472" i="1"/>
  <c r="L471" i="1" s="1"/>
  <c r="M472" i="1"/>
  <c r="M471" i="1" s="1"/>
  <c r="K469" i="1"/>
  <c r="K468" i="1" s="1"/>
  <c r="L469" i="1"/>
  <c r="L468" i="1" s="1"/>
  <c r="M469" i="1"/>
  <c r="M468" i="1" s="1"/>
  <c r="K466" i="1"/>
  <c r="K465" i="1" s="1"/>
  <c r="L466" i="1"/>
  <c r="L465" i="1" s="1"/>
  <c r="M466" i="1"/>
  <c r="M465" i="1" s="1"/>
  <c r="K463" i="1"/>
  <c r="K462" i="1" s="1"/>
  <c r="L463" i="1"/>
  <c r="L462" i="1" s="1"/>
  <c r="M463" i="1"/>
  <c r="M462" i="1" s="1"/>
  <c r="K460" i="1"/>
  <c r="K459" i="1" s="1"/>
  <c r="L460" i="1"/>
  <c r="L459" i="1" s="1"/>
  <c r="M460" i="1"/>
  <c r="M459" i="1" s="1"/>
  <c r="K457" i="1"/>
  <c r="L457" i="1"/>
  <c r="M457" i="1"/>
  <c r="K455" i="1"/>
  <c r="L455" i="1"/>
  <c r="M455" i="1"/>
  <c r="K453" i="1"/>
  <c r="L453" i="1"/>
  <c r="M453" i="1"/>
  <c r="K450" i="1"/>
  <c r="K449" i="1" s="1"/>
  <c r="L450" i="1"/>
  <c r="L449" i="1" s="1"/>
  <c r="M450" i="1"/>
  <c r="M449" i="1" s="1"/>
  <c r="K447" i="1"/>
  <c r="L447" i="1"/>
  <c r="M447" i="1"/>
  <c r="K445" i="1"/>
  <c r="L445" i="1"/>
  <c r="M445" i="1"/>
  <c r="K443" i="1"/>
  <c r="K442" i="1" s="1"/>
  <c r="L443" i="1"/>
  <c r="M443" i="1"/>
  <c r="K440" i="1"/>
  <c r="L440" i="1"/>
  <c r="M440" i="1"/>
  <c r="K438" i="1"/>
  <c r="L438" i="1"/>
  <c r="M438" i="1"/>
  <c r="K435" i="1"/>
  <c r="K432" i="1" s="1"/>
  <c r="L435" i="1"/>
  <c r="L432" i="1" s="1"/>
  <c r="M435" i="1"/>
  <c r="M432" i="1" s="1"/>
  <c r="K430" i="1"/>
  <c r="L430" i="1"/>
  <c r="M430" i="1"/>
  <c r="K428" i="1"/>
  <c r="L428" i="1"/>
  <c r="M428" i="1"/>
  <c r="K426" i="1"/>
  <c r="L426" i="1"/>
  <c r="M426" i="1"/>
  <c r="K423" i="1"/>
  <c r="K422" i="1" s="1"/>
  <c r="L423" i="1"/>
  <c r="L422" i="1" s="1"/>
  <c r="M423" i="1"/>
  <c r="M422" i="1" s="1"/>
  <c r="K420" i="1"/>
  <c r="K419" i="1" s="1"/>
  <c r="L420" i="1"/>
  <c r="L419" i="1" s="1"/>
  <c r="M420" i="1"/>
  <c r="M419" i="1" s="1"/>
  <c r="K414" i="1"/>
  <c r="K413" i="1" s="1"/>
  <c r="L414" i="1"/>
  <c r="L413" i="1" s="1"/>
  <c r="M414" i="1"/>
  <c r="M413" i="1" s="1"/>
  <c r="K411" i="1"/>
  <c r="K410" i="1" s="1"/>
  <c r="L411" i="1"/>
  <c r="L410" i="1" s="1"/>
  <c r="M411" i="1"/>
  <c r="M410" i="1" s="1"/>
  <c r="K406" i="1"/>
  <c r="K405" i="1" s="1"/>
  <c r="K404" i="1" s="1"/>
  <c r="L406" i="1"/>
  <c r="L405" i="1" s="1"/>
  <c r="L404" i="1" s="1"/>
  <c r="M406" i="1"/>
  <c r="M405" i="1" s="1"/>
  <c r="M404" i="1" s="1"/>
  <c r="K401" i="1"/>
  <c r="K400" i="1" s="1"/>
  <c r="L401" i="1"/>
  <c r="L400" i="1" s="1"/>
  <c r="M401" i="1"/>
  <c r="M400" i="1" s="1"/>
  <c r="K398" i="1"/>
  <c r="K397" i="1" s="1"/>
  <c r="L398" i="1"/>
  <c r="L397" i="1" s="1"/>
  <c r="M398" i="1"/>
  <c r="M397" i="1" s="1"/>
  <c r="M392" i="1"/>
  <c r="K393" i="1"/>
  <c r="K392" i="1" s="1"/>
  <c r="L393" i="1"/>
  <c r="L392" i="1" s="1"/>
  <c r="M393" i="1"/>
  <c r="K390" i="1"/>
  <c r="K389" i="1" s="1"/>
  <c r="L390" i="1"/>
  <c r="L389" i="1" s="1"/>
  <c r="M390" i="1"/>
  <c r="M389" i="1" s="1"/>
  <c r="K387" i="1"/>
  <c r="K386" i="1" s="1"/>
  <c r="L387" i="1"/>
  <c r="L386" i="1" s="1"/>
  <c r="M387" i="1"/>
  <c r="M386" i="1" s="1"/>
  <c r="K382" i="1"/>
  <c r="K381" i="1" s="1"/>
  <c r="K380" i="1" s="1"/>
  <c r="L382" i="1"/>
  <c r="L381" i="1" s="1"/>
  <c r="L380" i="1" s="1"/>
  <c r="M382" i="1"/>
  <c r="M381" i="1" s="1"/>
  <c r="M380" i="1" s="1"/>
  <c r="K377" i="1"/>
  <c r="K376" i="1" s="1"/>
  <c r="L377" i="1"/>
  <c r="L376" i="1" s="1"/>
  <c r="M377" i="1"/>
  <c r="M376" i="1" s="1"/>
  <c r="K374" i="1"/>
  <c r="K373" i="1" s="1"/>
  <c r="L374" i="1"/>
  <c r="L373" i="1" s="1"/>
  <c r="M374" i="1"/>
  <c r="M373" i="1" s="1"/>
  <c r="K371" i="1"/>
  <c r="K370" i="1" s="1"/>
  <c r="L371" i="1"/>
  <c r="L370" i="1" s="1"/>
  <c r="M371" i="1"/>
  <c r="M370" i="1" s="1"/>
  <c r="K368" i="1"/>
  <c r="K367" i="1" s="1"/>
  <c r="L368" i="1"/>
  <c r="L367" i="1" s="1"/>
  <c r="M368" i="1"/>
  <c r="M367" i="1" s="1"/>
  <c r="K363" i="1"/>
  <c r="K362" i="1" s="1"/>
  <c r="K361" i="1" s="1"/>
  <c r="L363" i="1"/>
  <c r="L362" i="1" s="1"/>
  <c r="L361" i="1" s="1"/>
  <c r="M363" i="1"/>
  <c r="M362" i="1" s="1"/>
  <c r="M361" i="1" s="1"/>
  <c r="K358" i="1"/>
  <c r="K355" i="1" s="1"/>
  <c r="K354" i="1" s="1"/>
  <c r="L358" i="1"/>
  <c r="M358" i="1"/>
  <c r="K356" i="1"/>
  <c r="L356" i="1"/>
  <c r="M356" i="1"/>
  <c r="K351" i="1"/>
  <c r="K350" i="1" s="1"/>
  <c r="K349" i="1" s="1"/>
  <c r="L351" i="1"/>
  <c r="L350" i="1" s="1"/>
  <c r="L349" i="1" s="1"/>
  <c r="M351" i="1"/>
  <c r="M350" i="1" s="1"/>
  <c r="M349" i="1" s="1"/>
  <c r="K346" i="1"/>
  <c r="K345" i="1" s="1"/>
  <c r="K344" i="1" s="1"/>
  <c r="L346" i="1"/>
  <c r="L345" i="1" s="1"/>
  <c r="L344" i="1" s="1"/>
  <c r="M346" i="1"/>
  <c r="M345" i="1" s="1"/>
  <c r="M344" i="1" s="1"/>
  <c r="K341" i="1"/>
  <c r="K340" i="1" s="1"/>
  <c r="K339" i="1" s="1"/>
  <c r="L341" i="1"/>
  <c r="L340" i="1" s="1"/>
  <c r="L339" i="1" s="1"/>
  <c r="M341" i="1"/>
  <c r="M340" i="1" s="1"/>
  <c r="M339" i="1" s="1"/>
  <c r="K336" i="1"/>
  <c r="K335" i="1" s="1"/>
  <c r="K334" i="1" s="1"/>
  <c r="L336" i="1"/>
  <c r="L335" i="1" s="1"/>
  <c r="L334" i="1" s="1"/>
  <c r="M336" i="1"/>
  <c r="M335" i="1" s="1"/>
  <c r="M334" i="1" s="1"/>
  <c r="K332" i="1"/>
  <c r="L332" i="1"/>
  <c r="M332" i="1"/>
  <c r="K330" i="1"/>
  <c r="K329" i="1" s="1"/>
  <c r="K328" i="1" s="1"/>
  <c r="L330" i="1"/>
  <c r="M330" i="1"/>
  <c r="K319" i="1"/>
  <c r="K318" i="1" s="1"/>
  <c r="L319" i="1"/>
  <c r="L318" i="1" s="1"/>
  <c r="M319" i="1"/>
  <c r="M318" i="1" s="1"/>
  <c r="K316" i="1"/>
  <c r="K315" i="1" s="1"/>
  <c r="L316" i="1"/>
  <c r="L315" i="1" s="1"/>
  <c r="M316" i="1"/>
  <c r="M315" i="1" s="1"/>
  <c r="K313" i="1"/>
  <c r="K312" i="1" s="1"/>
  <c r="L313" i="1"/>
  <c r="L312" i="1" s="1"/>
  <c r="M313" i="1"/>
  <c r="M312" i="1" s="1"/>
  <c r="K310" i="1"/>
  <c r="K309" i="1" s="1"/>
  <c r="L310" i="1"/>
  <c r="L309" i="1" s="1"/>
  <c r="M310" i="1"/>
  <c r="M309" i="1" s="1"/>
  <c r="K307" i="1"/>
  <c r="K306" i="1" s="1"/>
  <c r="L307" i="1"/>
  <c r="L306" i="1" s="1"/>
  <c r="M307" i="1"/>
  <c r="M306" i="1" s="1"/>
  <c r="K304" i="1"/>
  <c r="K303" i="1" s="1"/>
  <c r="L304" i="1"/>
  <c r="L303" i="1" s="1"/>
  <c r="M304" i="1"/>
  <c r="M303" i="1" s="1"/>
  <c r="K301" i="1"/>
  <c r="L301" i="1"/>
  <c r="M301" i="1"/>
  <c r="K299" i="1"/>
  <c r="L299" i="1"/>
  <c r="M299" i="1"/>
  <c r="K294" i="1"/>
  <c r="K293" i="1" s="1"/>
  <c r="K292" i="1" s="1"/>
  <c r="L294" i="1"/>
  <c r="L293" i="1" s="1"/>
  <c r="L292" i="1" s="1"/>
  <c r="M294" i="1"/>
  <c r="M293" i="1" s="1"/>
  <c r="M292" i="1" s="1"/>
  <c r="K290" i="1"/>
  <c r="K289" i="1" s="1"/>
  <c r="K288" i="1" s="1"/>
  <c r="L290" i="1"/>
  <c r="L289" i="1" s="1"/>
  <c r="L288" i="1" s="1"/>
  <c r="M290" i="1"/>
  <c r="M289" i="1" s="1"/>
  <c r="M288" i="1" s="1"/>
  <c r="K281" i="1"/>
  <c r="L281" i="1"/>
  <c r="M281" i="1"/>
  <c r="K279" i="1"/>
  <c r="K278" i="1" s="1"/>
  <c r="L279" i="1"/>
  <c r="M279" i="1"/>
  <c r="K276" i="1"/>
  <c r="L276" i="1"/>
  <c r="M276" i="1"/>
  <c r="K274" i="1"/>
  <c r="L274" i="1"/>
  <c r="M274" i="1"/>
  <c r="K269" i="1"/>
  <c r="K268" i="1" s="1"/>
  <c r="L269" i="1"/>
  <c r="L268" i="1" s="1"/>
  <c r="M269" i="1"/>
  <c r="M268" i="1" s="1"/>
  <c r="K266" i="1"/>
  <c r="K265" i="1" s="1"/>
  <c r="L266" i="1"/>
  <c r="L265" i="1" s="1"/>
  <c r="M266" i="1"/>
  <c r="M265" i="1" s="1"/>
  <c r="K260" i="1"/>
  <c r="L260" i="1"/>
  <c r="L259" i="1" s="1"/>
  <c r="M260" i="1"/>
  <c r="M259" i="1" s="1"/>
  <c r="K257" i="1"/>
  <c r="K254" i="1" s="1"/>
  <c r="L257" i="1"/>
  <c r="L254" i="1" s="1"/>
  <c r="M257" i="1"/>
  <c r="M254" i="1" s="1"/>
  <c r="K252" i="1"/>
  <c r="K251" i="1" s="1"/>
  <c r="L252" i="1"/>
  <c r="L251" i="1" s="1"/>
  <c r="M252" i="1"/>
  <c r="M251" i="1" s="1"/>
  <c r="K247" i="1"/>
  <c r="L247" i="1"/>
  <c r="M247" i="1"/>
  <c r="K245" i="1"/>
  <c r="L245" i="1"/>
  <c r="M245" i="1"/>
  <c r="K243" i="1"/>
  <c r="L243" i="1"/>
  <c r="M243" i="1"/>
  <c r="K240" i="1"/>
  <c r="L240" i="1"/>
  <c r="M240" i="1"/>
  <c r="K238" i="1"/>
  <c r="L238" i="1"/>
  <c r="M238" i="1"/>
  <c r="K236" i="1"/>
  <c r="L236" i="1"/>
  <c r="M236" i="1"/>
  <c r="K231" i="1"/>
  <c r="K230" i="1" s="1"/>
  <c r="K229" i="1" s="1"/>
  <c r="L231" i="1"/>
  <c r="L230" i="1" s="1"/>
  <c r="L229" i="1" s="1"/>
  <c r="M231" i="1"/>
  <c r="M230" i="1" s="1"/>
  <c r="M229" i="1" s="1"/>
  <c r="K226" i="1"/>
  <c r="K225" i="1" s="1"/>
  <c r="L226" i="1"/>
  <c r="L225" i="1" s="1"/>
  <c r="M226" i="1"/>
  <c r="M225" i="1" s="1"/>
  <c r="K223" i="1"/>
  <c r="L223" i="1"/>
  <c r="L222" i="1" s="1"/>
  <c r="M223" i="1"/>
  <c r="M222" i="1" s="1"/>
  <c r="K218" i="1"/>
  <c r="K217" i="1" s="1"/>
  <c r="L218" i="1"/>
  <c r="L217" i="1" s="1"/>
  <c r="M218" i="1"/>
  <c r="M217" i="1" s="1"/>
  <c r="K215" i="1"/>
  <c r="L215" i="1"/>
  <c r="L214" i="1" s="1"/>
  <c r="M215" i="1"/>
  <c r="M214" i="1" s="1"/>
  <c r="K209" i="1"/>
  <c r="L209" i="1"/>
  <c r="L208" i="1" s="1"/>
  <c r="M209" i="1"/>
  <c r="M208" i="1" s="1"/>
  <c r="K212" i="1"/>
  <c r="L212" i="1"/>
  <c r="L211" i="1" s="1"/>
  <c r="M212" i="1"/>
  <c r="M211" i="1" s="1"/>
  <c r="K204" i="1"/>
  <c r="K203" i="1" s="1"/>
  <c r="L204" i="1"/>
  <c r="L203" i="1" s="1"/>
  <c r="M204" i="1"/>
  <c r="M203" i="1" s="1"/>
  <c r="K201" i="1"/>
  <c r="K200" i="1" s="1"/>
  <c r="L201" i="1"/>
  <c r="L200" i="1" s="1"/>
  <c r="M201" i="1"/>
  <c r="M200" i="1" s="1"/>
  <c r="K198" i="1"/>
  <c r="K197" i="1" s="1"/>
  <c r="L198" i="1"/>
  <c r="M198" i="1"/>
  <c r="M197" i="1" s="1"/>
  <c r="K194" i="1"/>
  <c r="L194" i="1"/>
  <c r="L193" i="1" s="1"/>
  <c r="M194" i="1"/>
  <c r="M193" i="1" s="1"/>
  <c r="K191" i="1"/>
  <c r="L191" i="1"/>
  <c r="L190" i="1" s="1"/>
  <c r="M191" i="1"/>
  <c r="M190" i="1" s="1"/>
  <c r="K185" i="1"/>
  <c r="K184" i="1" s="1"/>
  <c r="L185" i="1"/>
  <c r="L184" i="1" s="1"/>
  <c r="M185" i="1"/>
  <c r="M184" i="1" s="1"/>
  <c r="K188" i="1"/>
  <c r="K187" i="1" s="1"/>
  <c r="L188" i="1"/>
  <c r="L187" i="1" s="1"/>
  <c r="M188" i="1"/>
  <c r="M187" i="1" s="1"/>
  <c r="K181" i="1"/>
  <c r="K180" i="1" s="1"/>
  <c r="L181" i="1"/>
  <c r="L180" i="1" s="1"/>
  <c r="M181" i="1"/>
  <c r="M180" i="1" s="1"/>
  <c r="K178" i="1"/>
  <c r="L178" i="1"/>
  <c r="L177" i="1" s="1"/>
  <c r="M178" i="1"/>
  <c r="M177" i="1" s="1"/>
  <c r="K175" i="1"/>
  <c r="L175" i="1"/>
  <c r="L174" i="1" s="1"/>
  <c r="M175" i="1"/>
  <c r="M174" i="1" s="1"/>
  <c r="K172" i="1"/>
  <c r="K171" i="1" s="1"/>
  <c r="L172" i="1"/>
  <c r="L171" i="1" s="1"/>
  <c r="M172" i="1"/>
  <c r="M171" i="1" s="1"/>
  <c r="K169" i="1"/>
  <c r="K168" i="1" s="1"/>
  <c r="L169" i="1"/>
  <c r="L168" i="1" s="1"/>
  <c r="M169" i="1"/>
  <c r="M168" i="1" s="1"/>
  <c r="K162" i="1"/>
  <c r="L162" i="1"/>
  <c r="L161" i="1" s="1"/>
  <c r="M162" i="1"/>
  <c r="M161" i="1" s="1"/>
  <c r="K156" i="1"/>
  <c r="L156" i="1"/>
  <c r="L155" i="1" s="1"/>
  <c r="M156" i="1"/>
  <c r="M155" i="1" s="1"/>
  <c r="K153" i="1"/>
  <c r="L153" i="1"/>
  <c r="M153" i="1"/>
  <c r="K148" i="1"/>
  <c r="K147" i="1" s="1"/>
  <c r="L148" i="1"/>
  <c r="L147" i="1" s="1"/>
  <c r="M148" i="1"/>
  <c r="M147" i="1" s="1"/>
  <c r="K151" i="1"/>
  <c r="L151" i="1"/>
  <c r="L150" i="1" s="1"/>
  <c r="M151" i="1"/>
  <c r="K142" i="1"/>
  <c r="L142" i="1"/>
  <c r="M142" i="1"/>
  <c r="M139" i="1" s="1"/>
  <c r="K140" i="1"/>
  <c r="L140" i="1"/>
  <c r="M140" i="1"/>
  <c r="K137" i="1"/>
  <c r="K136" i="1" s="1"/>
  <c r="L137" i="1"/>
  <c r="L136" i="1" s="1"/>
  <c r="M137" i="1"/>
  <c r="M136" i="1" s="1"/>
  <c r="K134" i="1"/>
  <c r="L134" i="1"/>
  <c r="M134" i="1"/>
  <c r="K132" i="1"/>
  <c r="L132" i="1"/>
  <c r="M132" i="1"/>
  <c r="M131" i="1" s="1"/>
  <c r="K128" i="1"/>
  <c r="K127" i="1" s="1"/>
  <c r="L128" i="1"/>
  <c r="L127" i="1" s="1"/>
  <c r="M128" i="1"/>
  <c r="M127" i="1" s="1"/>
  <c r="K125" i="1"/>
  <c r="K124" i="1" s="1"/>
  <c r="L125" i="1"/>
  <c r="L124" i="1" s="1"/>
  <c r="M125" i="1"/>
  <c r="M124" i="1" s="1"/>
  <c r="K119" i="1"/>
  <c r="L119" i="1"/>
  <c r="L118" i="1" s="1"/>
  <c r="M119" i="1"/>
  <c r="M118" i="1" s="1"/>
  <c r="K116" i="1"/>
  <c r="K115" i="1" s="1"/>
  <c r="L116" i="1"/>
  <c r="L115" i="1" s="1"/>
  <c r="M116" i="1"/>
  <c r="M115" i="1" s="1"/>
  <c r="K113" i="1"/>
  <c r="L113" i="1"/>
  <c r="L112" i="1" s="1"/>
  <c r="M113" i="1"/>
  <c r="M112" i="1" s="1"/>
  <c r="K110" i="1"/>
  <c r="L110" i="1"/>
  <c r="L109" i="1" s="1"/>
  <c r="M110" i="1"/>
  <c r="M109" i="1" s="1"/>
  <c r="K106" i="1"/>
  <c r="L106" i="1"/>
  <c r="M106" i="1"/>
  <c r="K103" i="1"/>
  <c r="L103" i="1"/>
  <c r="M103" i="1"/>
  <c r="K101" i="1"/>
  <c r="L101" i="1"/>
  <c r="M101" i="1"/>
  <c r="K97" i="1"/>
  <c r="L97" i="1"/>
  <c r="M97" i="1"/>
  <c r="K94" i="1"/>
  <c r="L94" i="1"/>
  <c r="M94" i="1"/>
  <c r="K92" i="1"/>
  <c r="L92" i="1"/>
  <c r="M92" i="1"/>
  <c r="K88" i="1"/>
  <c r="K87" i="1" s="1"/>
  <c r="L88" i="1"/>
  <c r="L87" i="1" s="1"/>
  <c r="M88" i="1"/>
  <c r="M87" i="1" s="1"/>
  <c r="K85" i="1"/>
  <c r="K84" i="1" s="1"/>
  <c r="L85" i="1"/>
  <c r="L84" i="1" s="1"/>
  <c r="M85" i="1"/>
  <c r="M84" i="1" s="1"/>
  <c r="K82" i="1"/>
  <c r="K81" i="1" s="1"/>
  <c r="L82" i="1"/>
  <c r="L81" i="1" s="1"/>
  <c r="M82" i="1"/>
  <c r="M81" i="1" s="1"/>
  <c r="K76" i="1"/>
  <c r="L76" i="1"/>
  <c r="M76" i="1"/>
  <c r="K72" i="1"/>
  <c r="L72" i="1"/>
  <c r="M72" i="1"/>
  <c r="K68" i="1"/>
  <c r="K67" i="1" s="1"/>
  <c r="L68" i="1"/>
  <c r="L67" i="1" s="1"/>
  <c r="M68" i="1"/>
  <c r="M67" i="1" s="1"/>
  <c r="K65" i="1"/>
  <c r="K64" i="1" s="1"/>
  <c r="L65" i="1"/>
  <c r="L64" i="1" s="1"/>
  <c r="M65" i="1"/>
  <c r="M64" i="1" s="1"/>
  <c r="K56" i="1"/>
  <c r="K55" i="1" s="1"/>
  <c r="L56" i="1"/>
  <c r="L55" i="1" s="1"/>
  <c r="M56" i="1"/>
  <c r="M55" i="1" s="1"/>
  <c r="K53" i="1"/>
  <c r="L53" i="1"/>
  <c r="L52" i="1" s="1"/>
  <c r="M53" i="1"/>
  <c r="M52" i="1" s="1"/>
  <c r="K50" i="1"/>
  <c r="L50" i="1"/>
  <c r="L49" i="1" s="1"/>
  <c r="M50" i="1"/>
  <c r="M49" i="1" s="1"/>
  <c r="K47" i="1"/>
  <c r="K46" i="1" s="1"/>
  <c r="L47" i="1"/>
  <c r="L46" i="1" s="1"/>
  <c r="M47" i="1"/>
  <c r="M46" i="1" s="1"/>
  <c r="K41" i="1"/>
  <c r="L41" i="1"/>
  <c r="L40" i="1" s="1"/>
  <c r="M41" i="1"/>
  <c r="M40" i="1" s="1"/>
  <c r="K38" i="1"/>
  <c r="K37" i="1" s="1"/>
  <c r="L38" i="1"/>
  <c r="L37" i="1" s="1"/>
  <c r="M38" i="1"/>
  <c r="M37" i="1" s="1"/>
  <c r="K35" i="1"/>
  <c r="L35" i="1"/>
  <c r="L34" i="1" s="1"/>
  <c r="M35" i="1"/>
  <c r="M34" i="1" s="1"/>
  <c r="K31" i="1"/>
  <c r="K30" i="1" s="1"/>
  <c r="L31" i="1"/>
  <c r="L30" i="1" s="1"/>
  <c r="M31" i="1"/>
  <c r="M30" i="1" s="1"/>
  <c r="K28" i="1"/>
  <c r="K27" i="1" s="1"/>
  <c r="L28" i="1"/>
  <c r="L27" i="1" s="1"/>
  <c r="M28" i="1"/>
  <c r="M27" i="1" s="1"/>
  <c r="K25" i="1"/>
  <c r="L25" i="1"/>
  <c r="L24" i="1" s="1"/>
  <c r="M25" i="1"/>
  <c r="M24" i="1" s="1"/>
  <c r="K22" i="1"/>
  <c r="K21" i="1" s="1"/>
  <c r="L22" i="1"/>
  <c r="L21" i="1" s="1"/>
  <c r="M22" i="1"/>
  <c r="M21" i="1" s="1"/>
  <c r="K19" i="1"/>
  <c r="K18" i="1" s="1"/>
  <c r="L19" i="1"/>
  <c r="L18" i="1" s="1"/>
  <c r="M19" i="1"/>
  <c r="M18" i="1" s="1"/>
  <c r="L131" i="1" l="1"/>
  <c r="L355" i="1"/>
  <c r="L354" i="1" s="1"/>
  <c r="M507" i="1"/>
  <c r="K131" i="1"/>
  <c r="M298" i="1"/>
  <c r="L507" i="1"/>
  <c r="K521" i="1"/>
  <c r="M526" i="1"/>
  <c r="K139" i="1"/>
  <c r="L242" i="1"/>
  <c r="L278" i="1"/>
  <c r="L329" i="1"/>
  <c r="L328" i="1" s="1"/>
  <c r="K507" i="1"/>
  <c r="L71" i="1"/>
  <c r="M100" i="1"/>
  <c r="M99" i="1" s="1"/>
  <c r="L442" i="1"/>
  <c r="L425" i="1"/>
  <c r="K91" i="1"/>
  <c r="K90" i="1" s="1"/>
  <c r="M273" i="1"/>
  <c r="K71" i="1"/>
  <c r="K100" i="1"/>
  <c r="K99" i="1" s="1"/>
  <c r="L139" i="1"/>
  <c r="M150" i="1"/>
  <c r="K425" i="1"/>
  <c r="K437" i="1"/>
  <c r="M442" i="1"/>
  <c r="M477" i="1"/>
  <c r="L526" i="1"/>
  <c r="K235" i="1"/>
  <c r="M250" i="1"/>
  <c r="L250" i="1"/>
  <c r="M33" i="1"/>
  <c r="L33" i="1"/>
  <c r="L100" i="1"/>
  <c r="L99" i="1" s="1"/>
  <c r="K150" i="1"/>
  <c r="L437" i="1"/>
  <c r="L521" i="1"/>
  <c r="K242" i="1"/>
  <c r="K496" i="1"/>
  <c r="M278" i="1"/>
  <c r="M71" i="1"/>
  <c r="M70" i="1" s="1"/>
  <c r="L91" i="1"/>
  <c r="L90" i="1" s="1"/>
  <c r="L273" i="1"/>
  <c r="K273" i="1"/>
  <c r="L298" i="1"/>
  <c r="L297" i="1" s="1"/>
  <c r="K298" i="1"/>
  <c r="M355" i="1"/>
  <c r="M354" i="1" s="1"/>
  <c r="M437" i="1"/>
  <c r="M521" i="1"/>
  <c r="L409" i="1"/>
  <c r="K452" i="1"/>
  <c r="K477" i="1"/>
  <c r="L496" i="1"/>
  <c r="K24" i="1"/>
  <c r="K17" i="1" s="1"/>
  <c r="K155" i="1"/>
  <c r="K214" i="1"/>
  <c r="K222" i="1"/>
  <c r="K259" i="1"/>
  <c r="K250" i="1" s="1"/>
  <c r="K34" i="1"/>
  <c r="K40" i="1"/>
  <c r="K112" i="1"/>
  <c r="K118" i="1"/>
  <c r="K174" i="1"/>
  <c r="K177" i="1"/>
  <c r="K208" i="1"/>
  <c r="K49" i="1"/>
  <c r="K52" i="1"/>
  <c r="K109" i="1"/>
  <c r="K161" i="1"/>
  <c r="L197" i="1"/>
  <c r="K190" i="1"/>
  <c r="K193" i="1"/>
  <c r="K211" i="1"/>
  <c r="L477" i="1"/>
  <c r="M452" i="1"/>
  <c r="L452" i="1"/>
  <c r="M425" i="1"/>
  <c r="M418" i="1" s="1"/>
  <c r="M409" i="1"/>
  <c r="K409" i="1"/>
  <c r="K396" i="1"/>
  <c r="M396" i="1"/>
  <c r="L396" i="1"/>
  <c r="K385" i="1"/>
  <c r="M385" i="1"/>
  <c r="L385" i="1"/>
  <c r="M366" i="1"/>
  <c r="K366" i="1"/>
  <c r="L366" i="1"/>
  <c r="L327" i="1"/>
  <c r="K327" i="1"/>
  <c r="M329" i="1"/>
  <c r="M328" i="1" s="1"/>
  <c r="M327" i="1" s="1"/>
  <c r="M297" i="1"/>
  <c r="K297" i="1"/>
  <c r="M287" i="1"/>
  <c r="K287" i="1"/>
  <c r="L287" i="1"/>
  <c r="M272" i="1"/>
  <c r="L272" i="1"/>
  <c r="K272" i="1"/>
  <c r="M242" i="1"/>
  <c r="M235" i="1"/>
  <c r="L235" i="1"/>
  <c r="L234" i="1" s="1"/>
  <c r="M207" i="1"/>
  <c r="L207" i="1"/>
  <c r="K196" i="1"/>
  <c r="M196" i="1"/>
  <c r="L183" i="1"/>
  <c r="M183" i="1"/>
  <c r="M167" i="1"/>
  <c r="L167" i="1"/>
  <c r="L146" i="1"/>
  <c r="M146" i="1"/>
  <c r="L130" i="1"/>
  <c r="K130" i="1"/>
  <c r="M130" i="1"/>
  <c r="M108" i="1"/>
  <c r="L108" i="1"/>
  <c r="M91" i="1"/>
  <c r="M90" i="1" s="1"/>
  <c r="L70" i="1"/>
  <c r="K70" i="1"/>
  <c r="L17" i="1"/>
  <c r="M17" i="1"/>
  <c r="K234" i="1" l="1"/>
  <c r="K418" i="1"/>
  <c r="M234" i="1"/>
  <c r="L418" i="1"/>
  <c r="K33" i="1"/>
  <c r="K183" i="1"/>
  <c r="K207" i="1"/>
  <c r="M16" i="1"/>
  <c r="K146" i="1"/>
  <c r="K167" i="1"/>
  <c r="L196" i="1"/>
  <c r="L145" i="1" s="1"/>
  <c r="K108" i="1"/>
  <c r="M145" i="1"/>
  <c r="L16" i="1"/>
  <c r="H451" i="1"/>
  <c r="N451" i="1" s="1"/>
  <c r="T451" i="1" s="1"/>
  <c r="K16" i="1" l="1"/>
  <c r="M15" i="1"/>
  <c r="M532" i="1" s="1"/>
  <c r="K145" i="1"/>
  <c r="K15" i="1" s="1"/>
  <c r="K532" i="1" s="1"/>
  <c r="L15" i="1"/>
  <c r="L532" i="1" s="1"/>
  <c r="J533" i="1"/>
  <c r="I533" i="1"/>
  <c r="H533" i="1"/>
  <c r="I240" i="1" l="1"/>
  <c r="O240" i="1" s="1"/>
  <c r="U240" i="1" s="1"/>
  <c r="J240" i="1"/>
  <c r="P240" i="1" s="1"/>
  <c r="V240" i="1" s="1"/>
  <c r="H240" i="1"/>
  <c r="N240" i="1" s="1"/>
  <c r="T240" i="1" s="1"/>
  <c r="I519" i="1" l="1"/>
  <c r="J519" i="1"/>
  <c r="H519" i="1"/>
  <c r="I516" i="1"/>
  <c r="J516" i="1"/>
  <c r="H516" i="1"/>
  <c r="I466" i="1"/>
  <c r="J466" i="1"/>
  <c r="H466" i="1"/>
  <c r="I447" i="1"/>
  <c r="O447" i="1" s="1"/>
  <c r="U447" i="1" s="1"/>
  <c r="J447" i="1"/>
  <c r="P447" i="1" s="1"/>
  <c r="V447" i="1" s="1"/>
  <c r="H447" i="1"/>
  <c r="N447" i="1" s="1"/>
  <c r="T447" i="1" s="1"/>
  <c r="I398" i="1"/>
  <c r="J398" i="1"/>
  <c r="H398" i="1"/>
  <c r="I368" i="1"/>
  <c r="J368" i="1"/>
  <c r="H368" i="1"/>
  <c r="I304" i="1"/>
  <c r="J304" i="1"/>
  <c r="H304" i="1"/>
  <c r="I252" i="1"/>
  <c r="J252" i="1"/>
  <c r="H252" i="1"/>
  <c r="I151" i="1"/>
  <c r="O151" i="1" s="1"/>
  <c r="U151" i="1" s="1"/>
  <c r="J151" i="1"/>
  <c r="P151" i="1" s="1"/>
  <c r="V151" i="1" s="1"/>
  <c r="H151" i="1"/>
  <c r="N151" i="1" s="1"/>
  <c r="T151" i="1" s="1"/>
  <c r="H251" i="1" l="1"/>
  <c r="N251" i="1" s="1"/>
  <c r="T251" i="1" s="1"/>
  <c r="N252" i="1"/>
  <c r="T252" i="1" s="1"/>
  <c r="J465" i="1"/>
  <c r="P465" i="1" s="1"/>
  <c r="V465" i="1" s="1"/>
  <c r="P466" i="1"/>
  <c r="V466" i="1" s="1"/>
  <c r="I515" i="1"/>
  <c r="O515" i="1" s="1"/>
  <c r="U515" i="1" s="1"/>
  <c r="O516" i="1"/>
  <c r="U516" i="1" s="1"/>
  <c r="J251" i="1"/>
  <c r="P251" i="1" s="1"/>
  <c r="V251" i="1" s="1"/>
  <c r="P252" i="1"/>
  <c r="V252" i="1" s="1"/>
  <c r="H397" i="1"/>
  <c r="N397" i="1" s="1"/>
  <c r="T397" i="1" s="1"/>
  <c r="N398" i="1"/>
  <c r="T398" i="1" s="1"/>
  <c r="I465" i="1"/>
  <c r="O465" i="1" s="1"/>
  <c r="U465" i="1" s="1"/>
  <c r="O466" i="1"/>
  <c r="U466" i="1" s="1"/>
  <c r="I251" i="1"/>
  <c r="O251" i="1" s="1"/>
  <c r="U251" i="1" s="1"/>
  <c r="O252" i="1"/>
  <c r="U252" i="1" s="1"/>
  <c r="H367" i="1"/>
  <c r="N367" i="1" s="1"/>
  <c r="T367" i="1" s="1"/>
  <c r="N368" i="1"/>
  <c r="T368" i="1" s="1"/>
  <c r="J397" i="1"/>
  <c r="P397" i="1" s="1"/>
  <c r="V397" i="1" s="1"/>
  <c r="P398" i="1"/>
  <c r="V398" i="1" s="1"/>
  <c r="H515" i="1"/>
  <c r="N515" i="1" s="1"/>
  <c r="T515" i="1" s="1"/>
  <c r="N516" i="1"/>
  <c r="T516" i="1" s="1"/>
  <c r="J518" i="1"/>
  <c r="P518" i="1" s="1"/>
  <c r="V518" i="1" s="1"/>
  <c r="P519" i="1"/>
  <c r="V519" i="1" s="1"/>
  <c r="I367" i="1"/>
  <c r="O367" i="1" s="1"/>
  <c r="U367" i="1" s="1"/>
  <c r="O368" i="1"/>
  <c r="U368" i="1" s="1"/>
  <c r="H518" i="1"/>
  <c r="N518" i="1" s="1"/>
  <c r="T518" i="1" s="1"/>
  <c r="N519" i="1"/>
  <c r="T519" i="1" s="1"/>
  <c r="H303" i="1"/>
  <c r="N303" i="1" s="1"/>
  <c r="T303" i="1" s="1"/>
  <c r="N304" i="1"/>
  <c r="T304" i="1" s="1"/>
  <c r="J367" i="1"/>
  <c r="P367" i="1" s="1"/>
  <c r="V367" i="1" s="1"/>
  <c r="P368" i="1"/>
  <c r="V368" i="1" s="1"/>
  <c r="I397" i="1"/>
  <c r="O397" i="1" s="1"/>
  <c r="U397" i="1" s="1"/>
  <c r="O398" i="1"/>
  <c r="U398" i="1" s="1"/>
  <c r="H465" i="1"/>
  <c r="N465" i="1" s="1"/>
  <c r="T465" i="1" s="1"/>
  <c r="N466" i="1"/>
  <c r="T466" i="1" s="1"/>
  <c r="J515" i="1"/>
  <c r="P515" i="1" s="1"/>
  <c r="V515" i="1" s="1"/>
  <c r="P516" i="1"/>
  <c r="V516" i="1" s="1"/>
  <c r="I518" i="1"/>
  <c r="O518" i="1" s="1"/>
  <c r="U518" i="1" s="1"/>
  <c r="O519" i="1"/>
  <c r="U519" i="1" s="1"/>
  <c r="J303" i="1"/>
  <c r="P303" i="1" s="1"/>
  <c r="V303" i="1" s="1"/>
  <c r="P304" i="1"/>
  <c r="V304" i="1" s="1"/>
  <c r="I303" i="1"/>
  <c r="O303" i="1" s="1"/>
  <c r="U303" i="1" s="1"/>
  <c r="O304" i="1"/>
  <c r="U304" i="1" s="1"/>
  <c r="I269" i="1"/>
  <c r="J269" i="1"/>
  <c r="H269" i="1"/>
  <c r="I260" i="1"/>
  <c r="J260" i="1"/>
  <c r="H260" i="1"/>
  <c r="I65" i="1"/>
  <c r="J65" i="1"/>
  <c r="H65" i="1"/>
  <c r="H259" i="1" l="1"/>
  <c r="N259" i="1" s="1"/>
  <c r="T259" i="1" s="1"/>
  <c r="N260" i="1"/>
  <c r="T260" i="1" s="1"/>
  <c r="H64" i="1"/>
  <c r="N64" i="1" s="1"/>
  <c r="T64" i="1" s="1"/>
  <c r="N65" i="1"/>
  <c r="T65" i="1" s="1"/>
  <c r="H268" i="1"/>
  <c r="N268" i="1" s="1"/>
  <c r="T268" i="1" s="1"/>
  <c r="N269" i="1"/>
  <c r="T269" i="1" s="1"/>
  <c r="J64" i="1"/>
  <c r="P64" i="1" s="1"/>
  <c r="V64" i="1" s="1"/>
  <c r="P65" i="1"/>
  <c r="V65" i="1" s="1"/>
  <c r="J268" i="1"/>
  <c r="P268" i="1" s="1"/>
  <c r="V268" i="1" s="1"/>
  <c r="P269" i="1"/>
  <c r="V269" i="1" s="1"/>
  <c r="I259" i="1"/>
  <c r="O259" i="1" s="1"/>
  <c r="U259" i="1" s="1"/>
  <c r="O260" i="1"/>
  <c r="U260" i="1" s="1"/>
  <c r="I64" i="1"/>
  <c r="O64" i="1" s="1"/>
  <c r="U64" i="1" s="1"/>
  <c r="O65" i="1"/>
  <c r="U65" i="1" s="1"/>
  <c r="J259" i="1"/>
  <c r="P259" i="1" s="1"/>
  <c r="V259" i="1" s="1"/>
  <c r="P260" i="1"/>
  <c r="V260" i="1" s="1"/>
  <c r="I268" i="1"/>
  <c r="O268" i="1" s="1"/>
  <c r="U268" i="1" s="1"/>
  <c r="O269" i="1"/>
  <c r="U269" i="1" s="1"/>
  <c r="J132" i="1"/>
  <c r="P132" i="1" s="1"/>
  <c r="V132" i="1" s="1"/>
  <c r="H132" i="1"/>
  <c r="N132" i="1" s="1"/>
  <c r="T132" i="1" s="1"/>
  <c r="J142" i="1"/>
  <c r="P142" i="1" s="1"/>
  <c r="V142" i="1" s="1"/>
  <c r="I142" i="1"/>
  <c r="O142" i="1" s="1"/>
  <c r="U142" i="1" s="1"/>
  <c r="H142" i="1"/>
  <c r="N142" i="1" s="1"/>
  <c r="T142" i="1" s="1"/>
  <c r="J140" i="1"/>
  <c r="P140" i="1" s="1"/>
  <c r="V140" i="1" s="1"/>
  <c r="I140" i="1"/>
  <c r="O140" i="1" s="1"/>
  <c r="U140" i="1" s="1"/>
  <c r="H140" i="1"/>
  <c r="N140" i="1" s="1"/>
  <c r="T140" i="1" s="1"/>
  <c r="J137" i="1"/>
  <c r="I137" i="1"/>
  <c r="H137" i="1"/>
  <c r="J134" i="1"/>
  <c r="P134" i="1" s="1"/>
  <c r="V134" i="1" s="1"/>
  <c r="I134" i="1"/>
  <c r="O134" i="1" s="1"/>
  <c r="U134" i="1" s="1"/>
  <c r="H134" i="1"/>
  <c r="N134" i="1" s="1"/>
  <c r="T134" i="1" s="1"/>
  <c r="I132" i="1"/>
  <c r="O132" i="1" s="1"/>
  <c r="U132" i="1" s="1"/>
  <c r="H136" i="1" l="1"/>
  <c r="N136" i="1" s="1"/>
  <c r="T136" i="1" s="1"/>
  <c r="N137" i="1"/>
  <c r="T137" i="1" s="1"/>
  <c r="I136" i="1"/>
  <c r="O136" i="1" s="1"/>
  <c r="U136" i="1" s="1"/>
  <c r="O137" i="1"/>
  <c r="U137" i="1" s="1"/>
  <c r="J136" i="1"/>
  <c r="P136" i="1" s="1"/>
  <c r="V136" i="1" s="1"/>
  <c r="P137" i="1"/>
  <c r="V137" i="1" s="1"/>
  <c r="I131" i="1"/>
  <c r="O131" i="1" s="1"/>
  <c r="U131" i="1" s="1"/>
  <c r="I139" i="1"/>
  <c r="O139" i="1" s="1"/>
  <c r="U139" i="1" s="1"/>
  <c r="J139" i="1"/>
  <c r="P139" i="1" s="1"/>
  <c r="V139" i="1" s="1"/>
  <c r="H131" i="1"/>
  <c r="N131" i="1" s="1"/>
  <c r="T131" i="1" s="1"/>
  <c r="H139" i="1"/>
  <c r="N139" i="1" s="1"/>
  <c r="T139" i="1" s="1"/>
  <c r="J131" i="1"/>
  <c r="P131" i="1" s="1"/>
  <c r="V131" i="1" s="1"/>
  <c r="I130" i="1" l="1"/>
  <c r="O130" i="1" s="1"/>
  <c r="U130" i="1" s="1"/>
  <c r="J130" i="1"/>
  <c r="P130" i="1" s="1"/>
  <c r="V130" i="1" s="1"/>
  <c r="H130" i="1"/>
  <c r="N130" i="1" s="1"/>
  <c r="T130" i="1" s="1"/>
  <c r="I128" i="1" l="1"/>
  <c r="J128" i="1"/>
  <c r="H128" i="1"/>
  <c r="H127" i="1" l="1"/>
  <c r="N127" i="1" s="1"/>
  <c r="T127" i="1" s="1"/>
  <c r="N128" i="1"/>
  <c r="T128" i="1" s="1"/>
  <c r="J127" i="1"/>
  <c r="P127" i="1" s="1"/>
  <c r="V127" i="1" s="1"/>
  <c r="P128" i="1"/>
  <c r="V128" i="1" s="1"/>
  <c r="I127" i="1"/>
  <c r="O127" i="1" s="1"/>
  <c r="U127" i="1" s="1"/>
  <c r="O128" i="1"/>
  <c r="U128" i="1" s="1"/>
  <c r="I463" i="1"/>
  <c r="J463" i="1"/>
  <c r="H463" i="1"/>
  <c r="I435" i="1"/>
  <c r="J435" i="1"/>
  <c r="H435" i="1"/>
  <c r="I414" i="1"/>
  <c r="J414" i="1"/>
  <c r="H414" i="1"/>
  <c r="I411" i="1"/>
  <c r="J411" i="1"/>
  <c r="H411" i="1"/>
  <c r="I406" i="1"/>
  <c r="J406" i="1"/>
  <c r="H406" i="1"/>
  <c r="H220" i="1"/>
  <c r="N220" i="1" s="1"/>
  <c r="T220" i="1" s="1"/>
  <c r="I201" i="1"/>
  <c r="J201" i="1"/>
  <c r="H201" i="1"/>
  <c r="H72" i="1"/>
  <c r="N72" i="1" s="1"/>
  <c r="T72" i="1" s="1"/>
  <c r="J405" i="1" l="1"/>
  <c r="P406" i="1"/>
  <c r="V406" i="1" s="1"/>
  <c r="H432" i="1"/>
  <c r="N432" i="1" s="1"/>
  <c r="T432" i="1" s="1"/>
  <c r="N435" i="1"/>
  <c r="T435" i="1" s="1"/>
  <c r="J462" i="1"/>
  <c r="P462" i="1" s="1"/>
  <c r="V462" i="1" s="1"/>
  <c r="P463" i="1"/>
  <c r="V463" i="1" s="1"/>
  <c r="I405" i="1"/>
  <c r="O406" i="1"/>
  <c r="U406" i="1" s="1"/>
  <c r="H413" i="1"/>
  <c r="N413" i="1" s="1"/>
  <c r="T413" i="1" s="1"/>
  <c r="N414" i="1"/>
  <c r="T414" i="1" s="1"/>
  <c r="I462" i="1"/>
  <c r="O462" i="1" s="1"/>
  <c r="U462" i="1" s="1"/>
  <c r="O463" i="1"/>
  <c r="U463" i="1" s="1"/>
  <c r="H410" i="1"/>
  <c r="N410" i="1" s="1"/>
  <c r="T410" i="1" s="1"/>
  <c r="N411" i="1"/>
  <c r="T411" i="1" s="1"/>
  <c r="J413" i="1"/>
  <c r="P413" i="1" s="1"/>
  <c r="V413" i="1" s="1"/>
  <c r="P414" i="1"/>
  <c r="V414" i="1" s="1"/>
  <c r="I432" i="1"/>
  <c r="O432" i="1" s="1"/>
  <c r="U432" i="1" s="1"/>
  <c r="O435" i="1"/>
  <c r="U435" i="1" s="1"/>
  <c r="J200" i="1"/>
  <c r="P200" i="1" s="1"/>
  <c r="V200" i="1" s="1"/>
  <c r="P201" i="1"/>
  <c r="V201" i="1" s="1"/>
  <c r="I410" i="1"/>
  <c r="O410" i="1" s="1"/>
  <c r="U410" i="1" s="1"/>
  <c r="O411" i="1"/>
  <c r="U411" i="1" s="1"/>
  <c r="I200" i="1"/>
  <c r="O200" i="1" s="1"/>
  <c r="U200" i="1" s="1"/>
  <c r="O201" i="1"/>
  <c r="U201" i="1" s="1"/>
  <c r="J432" i="1"/>
  <c r="P432" i="1" s="1"/>
  <c r="V432" i="1" s="1"/>
  <c r="P435" i="1"/>
  <c r="V435" i="1" s="1"/>
  <c r="H200" i="1"/>
  <c r="N200" i="1" s="1"/>
  <c r="T200" i="1" s="1"/>
  <c r="N201" i="1"/>
  <c r="T201" i="1" s="1"/>
  <c r="H405" i="1"/>
  <c r="N406" i="1"/>
  <c r="T406" i="1" s="1"/>
  <c r="J410" i="1"/>
  <c r="P410" i="1" s="1"/>
  <c r="V410" i="1" s="1"/>
  <c r="P411" i="1"/>
  <c r="V411" i="1" s="1"/>
  <c r="I413" i="1"/>
  <c r="O413" i="1" s="1"/>
  <c r="U413" i="1" s="1"/>
  <c r="O414" i="1"/>
  <c r="U414" i="1" s="1"/>
  <c r="H462" i="1"/>
  <c r="N462" i="1" s="1"/>
  <c r="T462" i="1" s="1"/>
  <c r="N463" i="1"/>
  <c r="T463" i="1" s="1"/>
  <c r="I409" i="1"/>
  <c r="O409" i="1" s="1"/>
  <c r="U409" i="1" s="1"/>
  <c r="H409" i="1"/>
  <c r="N409" i="1" s="1"/>
  <c r="T409" i="1" s="1"/>
  <c r="J409" i="1"/>
  <c r="P409" i="1" s="1"/>
  <c r="V409" i="1" s="1"/>
  <c r="J527" i="1"/>
  <c r="P527" i="1" s="1"/>
  <c r="V527" i="1" s="1"/>
  <c r="I527" i="1"/>
  <c r="O527" i="1" s="1"/>
  <c r="U527" i="1" s="1"/>
  <c r="H527" i="1"/>
  <c r="N527" i="1" s="1"/>
  <c r="T527" i="1" s="1"/>
  <c r="J522" i="1"/>
  <c r="P522" i="1" s="1"/>
  <c r="V522" i="1" s="1"/>
  <c r="I522" i="1"/>
  <c r="O522" i="1" s="1"/>
  <c r="U522" i="1" s="1"/>
  <c r="H522" i="1"/>
  <c r="N522" i="1" s="1"/>
  <c r="T522" i="1" s="1"/>
  <c r="I499" i="1"/>
  <c r="O499" i="1" s="1"/>
  <c r="U499" i="1" s="1"/>
  <c r="J499" i="1"/>
  <c r="P499" i="1" s="1"/>
  <c r="V499" i="1" s="1"/>
  <c r="H499" i="1"/>
  <c r="N499" i="1" s="1"/>
  <c r="T499" i="1" s="1"/>
  <c r="I497" i="1"/>
  <c r="O497" i="1" s="1"/>
  <c r="U497" i="1" s="1"/>
  <c r="J497" i="1"/>
  <c r="P497" i="1" s="1"/>
  <c r="V497" i="1" s="1"/>
  <c r="H497" i="1"/>
  <c r="N497" i="1" s="1"/>
  <c r="T497" i="1" s="1"/>
  <c r="I482" i="1"/>
  <c r="O482" i="1" s="1"/>
  <c r="U482" i="1" s="1"/>
  <c r="J482" i="1"/>
  <c r="P482" i="1" s="1"/>
  <c r="V482" i="1" s="1"/>
  <c r="H482" i="1"/>
  <c r="N482" i="1" s="1"/>
  <c r="T482" i="1" s="1"/>
  <c r="I478" i="1"/>
  <c r="O478" i="1" s="1"/>
  <c r="U478" i="1" s="1"/>
  <c r="J478" i="1"/>
  <c r="P478" i="1" s="1"/>
  <c r="V478" i="1" s="1"/>
  <c r="H478" i="1"/>
  <c r="N478" i="1" s="1"/>
  <c r="T478" i="1" s="1"/>
  <c r="I438" i="1"/>
  <c r="O438" i="1" s="1"/>
  <c r="U438" i="1" s="1"/>
  <c r="J438" i="1"/>
  <c r="P438" i="1" s="1"/>
  <c r="V438" i="1" s="1"/>
  <c r="H438" i="1"/>
  <c r="N438" i="1" s="1"/>
  <c r="T438" i="1" s="1"/>
  <c r="H440" i="1"/>
  <c r="N440" i="1" s="1"/>
  <c r="T440" i="1" s="1"/>
  <c r="I440" i="1"/>
  <c r="O440" i="1" s="1"/>
  <c r="U440" i="1" s="1"/>
  <c r="J440" i="1"/>
  <c r="I401" i="1"/>
  <c r="J401" i="1"/>
  <c r="H401" i="1"/>
  <c r="I393" i="1"/>
  <c r="J393" i="1"/>
  <c r="H393" i="1"/>
  <c r="I377" i="1"/>
  <c r="J377" i="1"/>
  <c r="H377" i="1"/>
  <c r="J371" i="1"/>
  <c r="I371" i="1"/>
  <c r="H371" i="1"/>
  <c r="I363" i="1"/>
  <c r="J363" i="1"/>
  <c r="H363" i="1"/>
  <c r="I358" i="1"/>
  <c r="O358" i="1" s="1"/>
  <c r="U358" i="1" s="1"/>
  <c r="J358" i="1"/>
  <c r="P358" i="1" s="1"/>
  <c r="V358" i="1" s="1"/>
  <c r="H358" i="1"/>
  <c r="N358" i="1" s="1"/>
  <c r="T358" i="1" s="1"/>
  <c r="I356" i="1"/>
  <c r="O356" i="1" s="1"/>
  <c r="U356" i="1" s="1"/>
  <c r="J356" i="1"/>
  <c r="P356" i="1" s="1"/>
  <c r="V356" i="1" s="1"/>
  <c r="H356" i="1"/>
  <c r="N356" i="1" s="1"/>
  <c r="T356" i="1" s="1"/>
  <c r="I319" i="1"/>
  <c r="J319" i="1"/>
  <c r="H319" i="1"/>
  <c r="J376" i="1" l="1"/>
  <c r="P376" i="1" s="1"/>
  <c r="V376" i="1" s="1"/>
  <c r="P377" i="1"/>
  <c r="V377" i="1" s="1"/>
  <c r="I404" i="1"/>
  <c r="O404" i="1" s="1"/>
  <c r="U404" i="1" s="1"/>
  <c r="O405" i="1"/>
  <c r="U405" i="1" s="1"/>
  <c r="H376" i="1"/>
  <c r="N376" i="1" s="1"/>
  <c r="T376" i="1" s="1"/>
  <c r="N377" i="1"/>
  <c r="T377" i="1" s="1"/>
  <c r="I400" i="1"/>
  <c r="O401" i="1"/>
  <c r="U401" i="1" s="1"/>
  <c r="H370" i="1"/>
  <c r="N370" i="1" s="1"/>
  <c r="T370" i="1" s="1"/>
  <c r="N371" i="1"/>
  <c r="T371" i="1" s="1"/>
  <c r="J437" i="1"/>
  <c r="P437" i="1" s="1"/>
  <c r="V437" i="1" s="1"/>
  <c r="P440" i="1"/>
  <c r="V440" i="1" s="1"/>
  <c r="J318" i="1"/>
  <c r="P318" i="1" s="1"/>
  <c r="V318" i="1" s="1"/>
  <c r="P319" i="1"/>
  <c r="V319" i="1" s="1"/>
  <c r="H362" i="1"/>
  <c r="N362" i="1" s="1"/>
  <c r="T362" i="1" s="1"/>
  <c r="N363" i="1"/>
  <c r="T363" i="1" s="1"/>
  <c r="I370" i="1"/>
  <c r="O370" i="1" s="1"/>
  <c r="U370" i="1" s="1"/>
  <c r="O371" i="1"/>
  <c r="U371" i="1" s="1"/>
  <c r="I376" i="1"/>
  <c r="O376" i="1" s="1"/>
  <c r="U376" i="1" s="1"/>
  <c r="O377" i="1"/>
  <c r="U377" i="1" s="1"/>
  <c r="H400" i="1"/>
  <c r="N401" i="1"/>
  <c r="T401" i="1" s="1"/>
  <c r="I362" i="1"/>
  <c r="O362" i="1" s="1"/>
  <c r="U362" i="1" s="1"/>
  <c r="O363" i="1"/>
  <c r="U363" i="1" s="1"/>
  <c r="J392" i="1"/>
  <c r="P392" i="1" s="1"/>
  <c r="V392" i="1" s="1"/>
  <c r="P393" i="1"/>
  <c r="V393" i="1" s="1"/>
  <c r="H318" i="1"/>
  <c r="N318" i="1" s="1"/>
  <c r="T318" i="1" s="1"/>
  <c r="N319" i="1"/>
  <c r="T319" i="1" s="1"/>
  <c r="I392" i="1"/>
  <c r="O392" i="1" s="1"/>
  <c r="U392" i="1" s="1"/>
  <c r="O393" i="1"/>
  <c r="U393" i="1" s="1"/>
  <c r="I318" i="1"/>
  <c r="O318" i="1" s="1"/>
  <c r="U318" i="1" s="1"/>
  <c r="O319" i="1"/>
  <c r="U319" i="1" s="1"/>
  <c r="J362" i="1"/>
  <c r="P362" i="1" s="1"/>
  <c r="V362" i="1" s="1"/>
  <c r="P363" i="1"/>
  <c r="V363" i="1" s="1"/>
  <c r="J370" i="1"/>
  <c r="P370" i="1" s="1"/>
  <c r="V370" i="1" s="1"/>
  <c r="P371" i="1"/>
  <c r="V371" i="1" s="1"/>
  <c r="H392" i="1"/>
  <c r="N392" i="1" s="1"/>
  <c r="T392" i="1" s="1"/>
  <c r="N393" i="1"/>
  <c r="T393" i="1" s="1"/>
  <c r="J400" i="1"/>
  <c r="P401" i="1"/>
  <c r="V401" i="1" s="1"/>
  <c r="H404" i="1"/>
  <c r="N404" i="1" s="1"/>
  <c r="T404" i="1" s="1"/>
  <c r="N405" i="1"/>
  <c r="T405" i="1" s="1"/>
  <c r="J404" i="1"/>
  <c r="P404" i="1" s="1"/>
  <c r="V404" i="1" s="1"/>
  <c r="P405" i="1"/>
  <c r="V405" i="1" s="1"/>
  <c r="I437" i="1"/>
  <c r="O437" i="1" s="1"/>
  <c r="U437" i="1" s="1"/>
  <c r="H496" i="1"/>
  <c r="N496" i="1" s="1"/>
  <c r="T496" i="1" s="1"/>
  <c r="J496" i="1"/>
  <c r="P496" i="1" s="1"/>
  <c r="V496" i="1" s="1"/>
  <c r="I496" i="1"/>
  <c r="O496" i="1" s="1"/>
  <c r="U496" i="1" s="1"/>
  <c r="I355" i="1"/>
  <c r="O355" i="1" s="1"/>
  <c r="U355" i="1" s="1"/>
  <c r="H437" i="1"/>
  <c r="N437" i="1" s="1"/>
  <c r="T437" i="1" s="1"/>
  <c r="H355" i="1"/>
  <c r="N355" i="1" s="1"/>
  <c r="T355" i="1" s="1"/>
  <c r="J355" i="1"/>
  <c r="P355" i="1" s="1"/>
  <c r="V355" i="1" s="1"/>
  <c r="I316" i="1"/>
  <c r="J316" i="1"/>
  <c r="H316" i="1"/>
  <c r="I313" i="1"/>
  <c r="J313" i="1"/>
  <c r="H313" i="1"/>
  <c r="I310" i="1"/>
  <c r="J310" i="1"/>
  <c r="H310" i="1"/>
  <c r="I299" i="1"/>
  <c r="O299" i="1" s="1"/>
  <c r="U299" i="1" s="1"/>
  <c r="J299" i="1"/>
  <c r="P299" i="1" s="1"/>
  <c r="V299" i="1" s="1"/>
  <c r="H299" i="1"/>
  <c r="N299" i="1" s="1"/>
  <c r="T299" i="1" s="1"/>
  <c r="I294" i="1"/>
  <c r="J294" i="1"/>
  <c r="H294" i="1"/>
  <c r="I247" i="1"/>
  <c r="O247" i="1" s="1"/>
  <c r="U247" i="1" s="1"/>
  <c r="J247" i="1"/>
  <c r="P247" i="1" s="1"/>
  <c r="V247" i="1" s="1"/>
  <c r="H247" i="1"/>
  <c r="N247" i="1" s="1"/>
  <c r="T247" i="1" s="1"/>
  <c r="I148" i="1"/>
  <c r="J148" i="1"/>
  <c r="H148" i="1"/>
  <c r="J147" i="1" l="1"/>
  <c r="P147" i="1" s="1"/>
  <c r="V147" i="1" s="1"/>
  <c r="P148" i="1"/>
  <c r="V148" i="1" s="1"/>
  <c r="J309" i="1"/>
  <c r="P309" i="1" s="1"/>
  <c r="V309" i="1" s="1"/>
  <c r="P310" i="1"/>
  <c r="V310" i="1" s="1"/>
  <c r="I312" i="1"/>
  <c r="O312" i="1" s="1"/>
  <c r="U312" i="1" s="1"/>
  <c r="O313" i="1"/>
  <c r="U313" i="1" s="1"/>
  <c r="I147" i="1"/>
  <c r="O147" i="1" s="1"/>
  <c r="U147" i="1" s="1"/>
  <c r="O148" i="1"/>
  <c r="U148" i="1" s="1"/>
  <c r="H293" i="1"/>
  <c r="N294" i="1"/>
  <c r="T294" i="1" s="1"/>
  <c r="I309" i="1"/>
  <c r="O309" i="1" s="1"/>
  <c r="U309" i="1" s="1"/>
  <c r="O310" i="1"/>
  <c r="U310" i="1" s="1"/>
  <c r="H315" i="1"/>
  <c r="N315" i="1" s="1"/>
  <c r="T315" i="1" s="1"/>
  <c r="N316" i="1"/>
  <c r="T316" i="1" s="1"/>
  <c r="J396" i="1"/>
  <c r="P396" i="1" s="1"/>
  <c r="V396" i="1" s="1"/>
  <c r="P400" i="1"/>
  <c r="V400" i="1" s="1"/>
  <c r="I396" i="1"/>
  <c r="O396" i="1" s="1"/>
  <c r="U396" i="1" s="1"/>
  <c r="O400" i="1"/>
  <c r="U400" i="1" s="1"/>
  <c r="J293" i="1"/>
  <c r="P294" i="1"/>
  <c r="V294" i="1" s="1"/>
  <c r="H312" i="1"/>
  <c r="N312" i="1" s="1"/>
  <c r="T312" i="1" s="1"/>
  <c r="N313" i="1"/>
  <c r="T313" i="1" s="1"/>
  <c r="J315" i="1"/>
  <c r="P315" i="1" s="1"/>
  <c r="V315" i="1" s="1"/>
  <c r="P316" i="1"/>
  <c r="V316" i="1" s="1"/>
  <c r="H147" i="1"/>
  <c r="N147" i="1" s="1"/>
  <c r="T147" i="1" s="1"/>
  <c r="N148" i="1"/>
  <c r="T148" i="1" s="1"/>
  <c r="I293" i="1"/>
  <c r="O294" i="1"/>
  <c r="U294" i="1" s="1"/>
  <c r="H309" i="1"/>
  <c r="N309" i="1" s="1"/>
  <c r="T309" i="1" s="1"/>
  <c r="N310" i="1"/>
  <c r="T310" i="1" s="1"/>
  <c r="J312" i="1"/>
  <c r="P312" i="1" s="1"/>
  <c r="V312" i="1" s="1"/>
  <c r="P313" i="1"/>
  <c r="V313" i="1" s="1"/>
  <c r="I315" i="1"/>
  <c r="O315" i="1" s="1"/>
  <c r="U315" i="1" s="1"/>
  <c r="O316" i="1"/>
  <c r="U316" i="1" s="1"/>
  <c r="H396" i="1"/>
  <c r="N396" i="1" s="1"/>
  <c r="T396" i="1" s="1"/>
  <c r="N400" i="1"/>
  <c r="T400" i="1" s="1"/>
  <c r="I361" i="1"/>
  <c r="O361" i="1" s="1"/>
  <c r="U361" i="1" s="1"/>
  <c r="J361" i="1"/>
  <c r="P361" i="1" s="1"/>
  <c r="V361" i="1" s="1"/>
  <c r="H361" i="1"/>
  <c r="N361" i="1" s="1"/>
  <c r="T361" i="1" s="1"/>
  <c r="I346" i="1"/>
  <c r="J346" i="1"/>
  <c r="P346" i="1" s="1"/>
  <c r="V346" i="1" s="1"/>
  <c r="H346" i="1"/>
  <c r="N346" i="1" s="1"/>
  <c r="T346" i="1" s="1"/>
  <c r="I292" i="1" l="1"/>
  <c r="O292" i="1" s="1"/>
  <c r="U292" i="1" s="1"/>
  <c r="O293" i="1"/>
  <c r="U293" i="1" s="1"/>
  <c r="J292" i="1"/>
  <c r="P292" i="1" s="1"/>
  <c r="V292" i="1" s="1"/>
  <c r="P293" i="1"/>
  <c r="V293" i="1" s="1"/>
  <c r="H292" i="1"/>
  <c r="N292" i="1" s="1"/>
  <c r="T292" i="1" s="1"/>
  <c r="N293" i="1"/>
  <c r="T293" i="1" s="1"/>
  <c r="I345" i="1"/>
  <c r="O346" i="1"/>
  <c r="U346" i="1" s="1"/>
  <c r="J345" i="1"/>
  <c r="H345" i="1"/>
  <c r="N345" i="1" s="1"/>
  <c r="T345" i="1" s="1"/>
  <c r="J344" i="1" l="1"/>
  <c r="P344" i="1" s="1"/>
  <c r="V344" i="1" s="1"/>
  <c r="P345" i="1"/>
  <c r="V345" i="1" s="1"/>
  <c r="I344" i="1"/>
  <c r="O344" i="1" s="1"/>
  <c r="U344" i="1" s="1"/>
  <c r="O345" i="1"/>
  <c r="U345" i="1" s="1"/>
  <c r="H344" i="1"/>
  <c r="N344" i="1" s="1"/>
  <c r="T344" i="1" s="1"/>
  <c r="I198" i="1" l="1"/>
  <c r="H198" i="1"/>
  <c r="J204" i="1"/>
  <c r="I204" i="1"/>
  <c r="H204" i="1"/>
  <c r="H197" i="1" l="1"/>
  <c r="N197" i="1" s="1"/>
  <c r="T197" i="1" s="1"/>
  <c r="N198" i="1"/>
  <c r="T198" i="1" s="1"/>
  <c r="H203" i="1"/>
  <c r="N203" i="1" s="1"/>
  <c r="T203" i="1" s="1"/>
  <c r="N204" i="1"/>
  <c r="T204" i="1" s="1"/>
  <c r="I197" i="1"/>
  <c r="O197" i="1" s="1"/>
  <c r="U197" i="1" s="1"/>
  <c r="O198" i="1"/>
  <c r="U198" i="1" s="1"/>
  <c r="I203" i="1"/>
  <c r="O203" i="1" s="1"/>
  <c r="U203" i="1" s="1"/>
  <c r="O204" i="1"/>
  <c r="U204" i="1" s="1"/>
  <c r="J203" i="1"/>
  <c r="P204" i="1"/>
  <c r="V204" i="1" s="1"/>
  <c r="I196" i="1"/>
  <c r="O196" i="1" s="1"/>
  <c r="U196" i="1" s="1"/>
  <c r="H196" i="1"/>
  <c r="N196" i="1" s="1"/>
  <c r="T196" i="1" s="1"/>
  <c r="I307" i="1"/>
  <c r="J307" i="1"/>
  <c r="H307" i="1"/>
  <c r="I301" i="1"/>
  <c r="J301" i="1"/>
  <c r="H301" i="1"/>
  <c r="I298" i="1" l="1"/>
  <c r="O298" i="1" s="1"/>
  <c r="U298" i="1" s="1"/>
  <c r="O301" i="1"/>
  <c r="U301" i="1" s="1"/>
  <c r="H306" i="1"/>
  <c r="N306" i="1" s="1"/>
  <c r="T306" i="1" s="1"/>
  <c r="N307" i="1"/>
  <c r="T307" i="1" s="1"/>
  <c r="H298" i="1"/>
  <c r="N298" i="1" s="1"/>
  <c r="T298" i="1" s="1"/>
  <c r="N301" i="1"/>
  <c r="T301" i="1" s="1"/>
  <c r="J298" i="1"/>
  <c r="P298" i="1" s="1"/>
  <c r="V298" i="1" s="1"/>
  <c r="P301" i="1"/>
  <c r="V301" i="1" s="1"/>
  <c r="J306" i="1"/>
  <c r="P306" i="1" s="1"/>
  <c r="V306" i="1" s="1"/>
  <c r="P307" i="1"/>
  <c r="V307" i="1" s="1"/>
  <c r="I306" i="1"/>
  <c r="O306" i="1" s="1"/>
  <c r="U306" i="1" s="1"/>
  <c r="O307" i="1"/>
  <c r="U307" i="1" s="1"/>
  <c r="J198" i="1"/>
  <c r="P203" i="1"/>
  <c r="V203" i="1" s="1"/>
  <c r="J297" i="1"/>
  <c r="P297" i="1" s="1"/>
  <c r="V297" i="1" s="1"/>
  <c r="J529" i="1"/>
  <c r="I529" i="1"/>
  <c r="J524" i="1"/>
  <c r="I524" i="1"/>
  <c r="J513" i="1"/>
  <c r="I513" i="1"/>
  <c r="J510" i="1"/>
  <c r="P510" i="1" s="1"/>
  <c r="V510" i="1" s="1"/>
  <c r="I510" i="1"/>
  <c r="O510" i="1" s="1"/>
  <c r="U510" i="1" s="1"/>
  <c r="J508" i="1"/>
  <c r="P508" i="1" s="1"/>
  <c r="V508" i="1" s="1"/>
  <c r="I508" i="1"/>
  <c r="O508" i="1" s="1"/>
  <c r="U508" i="1" s="1"/>
  <c r="J505" i="1"/>
  <c r="I505" i="1"/>
  <c r="J502" i="1"/>
  <c r="I502" i="1"/>
  <c r="J494" i="1"/>
  <c r="I494" i="1"/>
  <c r="J491" i="1"/>
  <c r="I491" i="1"/>
  <c r="J488" i="1"/>
  <c r="I488" i="1"/>
  <c r="J485" i="1"/>
  <c r="I485" i="1"/>
  <c r="J480" i="1"/>
  <c r="I480" i="1"/>
  <c r="J475" i="1"/>
  <c r="I475" i="1"/>
  <c r="J472" i="1"/>
  <c r="I472" i="1"/>
  <c r="J469" i="1"/>
  <c r="I469" i="1"/>
  <c r="J460" i="1"/>
  <c r="I460" i="1"/>
  <c r="J457" i="1"/>
  <c r="P457" i="1" s="1"/>
  <c r="V457" i="1" s="1"/>
  <c r="I457" i="1"/>
  <c r="O457" i="1" s="1"/>
  <c r="U457" i="1" s="1"/>
  <c r="J455" i="1"/>
  <c r="P455" i="1" s="1"/>
  <c r="V455" i="1" s="1"/>
  <c r="I455" i="1"/>
  <c r="O455" i="1" s="1"/>
  <c r="U455" i="1" s="1"/>
  <c r="J453" i="1"/>
  <c r="P453" i="1" s="1"/>
  <c r="V453" i="1" s="1"/>
  <c r="I453" i="1"/>
  <c r="O453" i="1" s="1"/>
  <c r="U453" i="1" s="1"/>
  <c r="J450" i="1"/>
  <c r="I450" i="1"/>
  <c r="J445" i="1"/>
  <c r="P445" i="1" s="1"/>
  <c r="V445" i="1" s="1"/>
  <c r="I445" i="1"/>
  <c r="O445" i="1" s="1"/>
  <c r="U445" i="1" s="1"/>
  <c r="J443" i="1"/>
  <c r="P443" i="1" s="1"/>
  <c r="V443" i="1" s="1"/>
  <c r="I443" i="1"/>
  <c r="O443" i="1" s="1"/>
  <c r="U443" i="1" s="1"/>
  <c r="J430" i="1"/>
  <c r="P430" i="1" s="1"/>
  <c r="V430" i="1" s="1"/>
  <c r="I430" i="1"/>
  <c r="O430" i="1" s="1"/>
  <c r="U430" i="1" s="1"/>
  <c r="J428" i="1"/>
  <c r="P428" i="1" s="1"/>
  <c r="V428" i="1" s="1"/>
  <c r="I428" i="1"/>
  <c r="O428" i="1" s="1"/>
  <c r="U428" i="1" s="1"/>
  <c r="J426" i="1"/>
  <c r="P426" i="1" s="1"/>
  <c r="V426" i="1" s="1"/>
  <c r="I426" i="1"/>
  <c r="O426" i="1" s="1"/>
  <c r="U426" i="1" s="1"/>
  <c r="J423" i="1"/>
  <c r="I423" i="1"/>
  <c r="J420" i="1"/>
  <c r="I420" i="1"/>
  <c r="J390" i="1"/>
  <c r="I390" i="1"/>
  <c r="J387" i="1"/>
  <c r="I387" i="1"/>
  <c r="J382" i="1"/>
  <c r="I382" i="1"/>
  <c r="J374" i="1"/>
  <c r="I374" i="1"/>
  <c r="J354" i="1"/>
  <c r="P354" i="1" s="1"/>
  <c r="V354" i="1" s="1"/>
  <c r="I354" i="1"/>
  <c r="O354" i="1" s="1"/>
  <c r="U354" i="1" s="1"/>
  <c r="J351" i="1"/>
  <c r="I351" i="1"/>
  <c r="J341" i="1"/>
  <c r="I341" i="1"/>
  <c r="J336" i="1"/>
  <c r="I336" i="1"/>
  <c r="J332" i="1"/>
  <c r="P332" i="1" s="1"/>
  <c r="V332" i="1" s="1"/>
  <c r="I332" i="1"/>
  <c r="O332" i="1" s="1"/>
  <c r="U332" i="1" s="1"/>
  <c r="J330" i="1"/>
  <c r="P330" i="1" s="1"/>
  <c r="V330" i="1" s="1"/>
  <c r="I330" i="1"/>
  <c r="O330" i="1" s="1"/>
  <c r="U330" i="1" s="1"/>
  <c r="J290" i="1"/>
  <c r="I290" i="1"/>
  <c r="J281" i="1"/>
  <c r="P281" i="1" s="1"/>
  <c r="V281" i="1" s="1"/>
  <c r="I281" i="1"/>
  <c r="O281" i="1" s="1"/>
  <c r="U281" i="1" s="1"/>
  <c r="J279" i="1"/>
  <c r="P279" i="1" s="1"/>
  <c r="V279" i="1" s="1"/>
  <c r="I279" i="1"/>
  <c r="O279" i="1" s="1"/>
  <c r="U279" i="1" s="1"/>
  <c r="J276" i="1"/>
  <c r="P276" i="1" s="1"/>
  <c r="V276" i="1" s="1"/>
  <c r="I276" i="1"/>
  <c r="O276" i="1" s="1"/>
  <c r="U276" i="1" s="1"/>
  <c r="J274" i="1"/>
  <c r="P274" i="1" s="1"/>
  <c r="V274" i="1" s="1"/>
  <c r="I274" i="1"/>
  <c r="O274" i="1" s="1"/>
  <c r="U274" i="1" s="1"/>
  <c r="J266" i="1"/>
  <c r="I266" i="1"/>
  <c r="J257" i="1"/>
  <c r="I257" i="1"/>
  <c r="J245" i="1"/>
  <c r="P245" i="1" s="1"/>
  <c r="V245" i="1" s="1"/>
  <c r="I245" i="1"/>
  <c r="O245" i="1" s="1"/>
  <c r="U245" i="1" s="1"/>
  <c r="J243" i="1"/>
  <c r="P243" i="1" s="1"/>
  <c r="V243" i="1" s="1"/>
  <c r="I243" i="1"/>
  <c r="O243" i="1" s="1"/>
  <c r="U243" i="1" s="1"/>
  <c r="J238" i="1"/>
  <c r="P238" i="1" s="1"/>
  <c r="V238" i="1" s="1"/>
  <c r="I238" i="1"/>
  <c r="O238" i="1" s="1"/>
  <c r="U238" i="1" s="1"/>
  <c r="J236" i="1"/>
  <c r="P236" i="1" s="1"/>
  <c r="V236" i="1" s="1"/>
  <c r="I236" i="1"/>
  <c r="O236" i="1" s="1"/>
  <c r="U236" i="1" s="1"/>
  <c r="J231" i="1"/>
  <c r="I231" i="1"/>
  <c r="J226" i="1"/>
  <c r="I226" i="1"/>
  <c r="J223" i="1"/>
  <c r="I223" i="1"/>
  <c r="J218" i="1"/>
  <c r="I218" i="1"/>
  <c r="J215" i="1"/>
  <c r="I215" i="1"/>
  <c r="J212" i="1"/>
  <c r="I212" i="1"/>
  <c r="J209" i="1"/>
  <c r="I209" i="1"/>
  <c r="J194" i="1"/>
  <c r="I194" i="1"/>
  <c r="J191" i="1"/>
  <c r="I191" i="1"/>
  <c r="J188" i="1"/>
  <c r="I188" i="1"/>
  <c r="J185" i="1"/>
  <c r="I185" i="1"/>
  <c r="J181" i="1"/>
  <c r="I181" i="1"/>
  <c r="J178" i="1"/>
  <c r="I178" i="1"/>
  <c r="J175" i="1"/>
  <c r="I175" i="1"/>
  <c r="J172" i="1"/>
  <c r="I172" i="1"/>
  <c r="J169" i="1"/>
  <c r="I169" i="1"/>
  <c r="J162" i="1"/>
  <c r="I162" i="1"/>
  <c r="J159" i="1"/>
  <c r="I159" i="1"/>
  <c r="J156" i="1"/>
  <c r="I156" i="1"/>
  <c r="J153" i="1"/>
  <c r="I153" i="1"/>
  <c r="J125" i="1"/>
  <c r="I125" i="1"/>
  <c r="J122" i="1"/>
  <c r="I122" i="1"/>
  <c r="J119" i="1"/>
  <c r="I119" i="1"/>
  <c r="J116" i="1"/>
  <c r="I116" i="1"/>
  <c r="J113" i="1"/>
  <c r="I113" i="1"/>
  <c r="J110" i="1"/>
  <c r="I110" i="1"/>
  <c r="J106" i="1"/>
  <c r="P106" i="1" s="1"/>
  <c r="V106" i="1" s="1"/>
  <c r="I106" i="1"/>
  <c r="O106" i="1" s="1"/>
  <c r="U106" i="1" s="1"/>
  <c r="J103" i="1"/>
  <c r="P103" i="1" s="1"/>
  <c r="V103" i="1" s="1"/>
  <c r="I103" i="1"/>
  <c r="O103" i="1" s="1"/>
  <c r="U103" i="1" s="1"/>
  <c r="J101" i="1"/>
  <c r="P101" i="1" s="1"/>
  <c r="V101" i="1" s="1"/>
  <c r="I101" i="1"/>
  <c r="O101" i="1" s="1"/>
  <c r="U101" i="1" s="1"/>
  <c r="J97" i="1"/>
  <c r="P97" i="1" s="1"/>
  <c r="V97" i="1" s="1"/>
  <c r="I97" i="1"/>
  <c r="O97" i="1" s="1"/>
  <c r="U97" i="1" s="1"/>
  <c r="J94" i="1"/>
  <c r="P94" i="1" s="1"/>
  <c r="V94" i="1" s="1"/>
  <c r="I94" i="1"/>
  <c r="O94" i="1" s="1"/>
  <c r="U94" i="1" s="1"/>
  <c r="J92" i="1"/>
  <c r="P92" i="1" s="1"/>
  <c r="V92" i="1" s="1"/>
  <c r="I92" i="1"/>
  <c r="O92" i="1" s="1"/>
  <c r="U92" i="1" s="1"/>
  <c r="J88" i="1"/>
  <c r="I88" i="1"/>
  <c r="J85" i="1"/>
  <c r="I85" i="1"/>
  <c r="J82" i="1"/>
  <c r="I82" i="1"/>
  <c r="J79" i="1"/>
  <c r="I79" i="1"/>
  <c r="J76" i="1"/>
  <c r="P76" i="1" s="1"/>
  <c r="V76" i="1" s="1"/>
  <c r="I76" i="1"/>
  <c r="O76" i="1" s="1"/>
  <c r="U76" i="1" s="1"/>
  <c r="J72" i="1"/>
  <c r="P72" i="1" s="1"/>
  <c r="V72" i="1" s="1"/>
  <c r="I72" i="1"/>
  <c r="O72" i="1" s="1"/>
  <c r="U72" i="1" s="1"/>
  <c r="J56" i="1"/>
  <c r="I56" i="1"/>
  <c r="J53" i="1"/>
  <c r="I53" i="1"/>
  <c r="J50" i="1"/>
  <c r="I50" i="1"/>
  <c r="J47" i="1"/>
  <c r="I47" i="1"/>
  <c r="J68" i="1"/>
  <c r="I68" i="1"/>
  <c r="J41" i="1"/>
  <c r="I41" i="1"/>
  <c r="J38" i="1"/>
  <c r="I38" i="1"/>
  <c r="J35" i="1"/>
  <c r="I35" i="1"/>
  <c r="J31" i="1"/>
  <c r="I31" i="1"/>
  <c r="J28" i="1"/>
  <c r="I28" i="1"/>
  <c r="J25" i="1"/>
  <c r="I25" i="1"/>
  <c r="J22" i="1"/>
  <c r="I22" i="1"/>
  <c r="J19" i="1"/>
  <c r="I19" i="1"/>
  <c r="I297" i="1" l="1"/>
  <c r="O297" i="1" s="1"/>
  <c r="U297" i="1" s="1"/>
  <c r="J158" i="1"/>
  <c r="P158" i="1" s="1"/>
  <c r="V158" i="1" s="1"/>
  <c r="P159" i="1"/>
  <c r="V159" i="1" s="1"/>
  <c r="J217" i="1"/>
  <c r="P217" i="1" s="1"/>
  <c r="V217" i="1" s="1"/>
  <c r="P218" i="1"/>
  <c r="V218" i="1" s="1"/>
  <c r="J225" i="1"/>
  <c r="P225" i="1" s="1"/>
  <c r="V225" i="1" s="1"/>
  <c r="P226" i="1"/>
  <c r="V226" i="1" s="1"/>
  <c r="J381" i="1"/>
  <c r="P382" i="1"/>
  <c r="V382" i="1" s="1"/>
  <c r="J422" i="1"/>
  <c r="P422" i="1" s="1"/>
  <c r="V422" i="1" s="1"/>
  <c r="P423" i="1"/>
  <c r="V423" i="1" s="1"/>
  <c r="J471" i="1"/>
  <c r="P471" i="1" s="1"/>
  <c r="V471" i="1" s="1"/>
  <c r="P472" i="1"/>
  <c r="V472" i="1" s="1"/>
  <c r="J487" i="1"/>
  <c r="P487" i="1" s="1"/>
  <c r="V487" i="1" s="1"/>
  <c r="P488" i="1"/>
  <c r="V488" i="1" s="1"/>
  <c r="J493" i="1"/>
  <c r="P493" i="1" s="1"/>
  <c r="V493" i="1" s="1"/>
  <c r="P494" i="1"/>
  <c r="V494" i="1" s="1"/>
  <c r="J504" i="1"/>
  <c r="P504" i="1" s="1"/>
  <c r="V504" i="1" s="1"/>
  <c r="P505" i="1"/>
  <c r="V505" i="1" s="1"/>
  <c r="I373" i="1"/>
  <c r="O374" i="1"/>
  <c r="U374" i="1" s="1"/>
  <c r="I386" i="1"/>
  <c r="O386" i="1" s="1"/>
  <c r="U386" i="1" s="1"/>
  <c r="O387" i="1"/>
  <c r="U387" i="1" s="1"/>
  <c r="I419" i="1"/>
  <c r="O420" i="1"/>
  <c r="U420" i="1" s="1"/>
  <c r="I468" i="1"/>
  <c r="O468" i="1" s="1"/>
  <c r="U468" i="1" s="1"/>
  <c r="O469" i="1"/>
  <c r="U469" i="1" s="1"/>
  <c r="I474" i="1"/>
  <c r="O474" i="1" s="1"/>
  <c r="U474" i="1" s="1"/>
  <c r="O475" i="1"/>
  <c r="U475" i="1" s="1"/>
  <c r="I484" i="1"/>
  <c r="O484" i="1" s="1"/>
  <c r="U484" i="1" s="1"/>
  <c r="O485" i="1"/>
  <c r="U485" i="1" s="1"/>
  <c r="I490" i="1"/>
  <c r="O490" i="1" s="1"/>
  <c r="U490" i="1" s="1"/>
  <c r="O491" i="1"/>
  <c r="U491" i="1" s="1"/>
  <c r="I501" i="1"/>
  <c r="O501" i="1" s="1"/>
  <c r="U501" i="1" s="1"/>
  <c r="O502" i="1"/>
  <c r="U502" i="1" s="1"/>
  <c r="I512" i="1"/>
  <c r="O512" i="1" s="1"/>
  <c r="U512" i="1" s="1"/>
  <c r="O513" i="1"/>
  <c r="U513" i="1" s="1"/>
  <c r="I526" i="1"/>
  <c r="O526" i="1" s="1"/>
  <c r="U526" i="1" s="1"/>
  <c r="O529" i="1"/>
  <c r="U529" i="1" s="1"/>
  <c r="J389" i="1"/>
  <c r="P389" i="1" s="1"/>
  <c r="V389" i="1" s="1"/>
  <c r="P390" i="1"/>
  <c r="V390" i="1" s="1"/>
  <c r="J449" i="1"/>
  <c r="P449" i="1" s="1"/>
  <c r="V449" i="1" s="1"/>
  <c r="P450" i="1"/>
  <c r="V450" i="1" s="1"/>
  <c r="J459" i="1"/>
  <c r="P459" i="1" s="1"/>
  <c r="V459" i="1" s="1"/>
  <c r="P460" i="1"/>
  <c r="V460" i="1" s="1"/>
  <c r="J477" i="1"/>
  <c r="P477" i="1" s="1"/>
  <c r="V477" i="1" s="1"/>
  <c r="P480" i="1"/>
  <c r="V480" i="1" s="1"/>
  <c r="J521" i="1"/>
  <c r="P521" i="1" s="1"/>
  <c r="V521" i="1" s="1"/>
  <c r="P524" i="1"/>
  <c r="V524" i="1" s="1"/>
  <c r="J373" i="1"/>
  <c r="P374" i="1"/>
  <c r="V374" i="1" s="1"/>
  <c r="J386" i="1"/>
  <c r="P387" i="1"/>
  <c r="V387" i="1" s="1"/>
  <c r="J419" i="1"/>
  <c r="P420" i="1"/>
  <c r="V420" i="1" s="1"/>
  <c r="J468" i="1"/>
  <c r="P468" i="1" s="1"/>
  <c r="V468" i="1" s="1"/>
  <c r="P469" i="1"/>
  <c r="V469" i="1" s="1"/>
  <c r="J474" i="1"/>
  <c r="P474" i="1" s="1"/>
  <c r="V474" i="1" s="1"/>
  <c r="P475" i="1"/>
  <c r="V475" i="1" s="1"/>
  <c r="J484" i="1"/>
  <c r="P484" i="1" s="1"/>
  <c r="V484" i="1" s="1"/>
  <c r="P485" i="1"/>
  <c r="V485" i="1" s="1"/>
  <c r="J490" i="1"/>
  <c r="P490" i="1" s="1"/>
  <c r="V490" i="1" s="1"/>
  <c r="P491" i="1"/>
  <c r="V491" i="1" s="1"/>
  <c r="J501" i="1"/>
  <c r="P501" i="1" s="1"/>
  <c r="V501" i="1" s="1"/>
  <c r="P502" i="1"/>
  <c r="V502" i="1" s="1"/>
  <c r="J512" i="1"/>
  <c r="P512" i="1" s="1"/>
  <c r="V512" i="1" s="1"/>
  <c r="P513" i="1"/>
  <c r="V513" i="1" s="1"/>
  <c r="J526" i="1"/>
  <c r="P526" i="1" s="1"/>
  <c r="V526" i="1" s="1"/>
  <c r="P529" i="1"/>
  <c r="V529" i="1" s="1"/>
  <c r="J150" i="1"/>
  <c r="P150" i="1" s="1"/>
  <c r="V150" i="1" s="1"/>
  <c r="P153" i="1"/>
  <c r="V153" i="1" s="1"/>
  <c r="I150" i="1"/>
  <c r="O150" i="1" s="1"/>
  <c r="U150" i="1" s="1"/>
  <c r="O153" i="1"/>
  <c r="U153" i="1" s="1"/>
  <c r="I158" i="1"/>
  <c r="O158" i="1" s="1"/>
  <c r="U158" i="1" s="1"/>
  <c r="O159" i="1"/>
  <c r="U159" i="1" s="1"/>
  <c r="I217" i="1"/>
  <c r="O217" i="1" s="1"/>
  <c r="U217" i="1" s="1"/>
  <c r="O218" i="1"/>
  <c r="U218" i="1" s="1"/>
  <c r="I225" i="1"/>
  <c r="O225" i="1" s="1"/>
  <c r="U225" i="1" s="1"/>
  <c r="O226" i="1"/>
  <c r="U226" i="1" s="1"/>
  <c r="I381" i="1"/>
  <c r="O382" i="1"/>
  <c r="U382" i="1" s="1"/>
  <c r="I389" i="1"/>
  <c r="O389" i="1" s="1"/>
  <c r="U389" i="1" s="1"/>
  <c r="O390" i="1"/>
  <c r="U390" i="1" s="1"/>
  <c r="I422" i="1"/>
  <c r="O422" i="1" s="1"/>
  <c r="U422" i="1" s="1"/>
  <c r="O423" i="1"/>
  <c r="U423" i="1" s="1"/>
  <c r="I449" i="1"/>
  <c r="O449" i="1" s="1"/>
  <c r="U449" i="1" s="1"/>
  <c r="O450" i="1"/>
  <c r="U450" i="1" s="1"/>
  <c r="I459" i="1"/>
  <c r="O459" i="1" s="1"/>
  <c r="U459" i="1" s="1"/>
  <c r="O460" i="1"/>
  <c r="U460" i="1" s="1"/>
  <c r="I471" i="1"/>
  <c r="O471" i="1" s="1"/>
  <c r="U471" i="1" s="1"/>
  <c r="O472" i="1"/>
  <c r="U472" i="1" s="1"/>
  <c r="I477" i="1"/>
  <c r="O477" i="1" s="1"/>
  <c r="U477" i="1" s="1"/>
  <c r="O480" i="1"/>
  <c r="U480" i="1" s="1"/>
  <c r="I487" i="1"/>
  <c r="O487" i="1" s="1"/>
  <c r="U487" i="1" s="1"/>
  <c r="O488" i="1"/>
  <c r="U488" i="1" s="1"/>
  <c r="I493" i="1"/>
  <c r="O493" i="1" s="1"/>
  <c r="U493" i="1" s="1"/>
  <c r="O494" i="1"/>
  <c r="U494" i="1" s="1"/>
  <c r="I504" i="1"/>
  <c r="O504" i="1" s="1"/>
  <c r="U504" i="1" s="1"/>
  <c r="O505" i="1"/>
  <c r="U505" i="1" s="1"/>
  <c r="I521" i="1"/>
  <c r="O521" i="1" s="1"/>
  <c r="U521" i="1" s="1"/>
  <c r="O524" i="1"/>
  <c r="U524" i="1" s="1"/>
  <c r="H297" i="1"/>
  <c r="N297" i="1" s="1"/>
  <c r="T297" i="1" s="1"/>
  <c r="J34" i="1"/>
  <c r="P34" i="1" s="1"/>
  <c r="V34" i="1" s="1"/>
  <c r="P35" i="1"/>
  <c r="V35" i="1" s="1"/>
  <c r="J52" i="1"/>
  <c r="P52" i="1" s="1"/>
  <c r="V52" i="1" s="1"/>
  <c r="P53" i="1"/>
  <c r="V53" i="1" s="1"/>
  <c r="J121" i="1"/>
  <c r="P121" i="1" s="1"/>
  <c r="V121" i="1" s="1"/>
  <c r="P122" i="1"/>
  <c r="V122" i="1" s="1"/>
  <c r="J168" i="1"/>
  <c r="P168" i="1" s="1"/>
  <c r="V168" i="1" s="1"/>
  <c r="P169" i="1"/>
  <c r="V169" i="1" s="1"/>
  <c r="J174" i="1"/>
  <c r="P174" i="1" s="1"/>
  <c r="V174" i="1" s="1"/>
  <c r="P175" i="1"/>
  <c r="V175" i="1" s="1"/>
  <c r="J187" i="1"/>
  <c r="P187" i="1" s="1"/>
  <c r="V187" i="1" s="1"/>
  <c r="P188" i="1"/>
  <c r="V188" i="1" s="1"/>
  <c r="J289" i="1"/>
  <c r="P290" i="1"/>
  <c r="V290" i="1" s="1"/>
  <c r="J340" i="1"/>
  <c r="P341" i="1"/>
  <c r="V341" i="1" s="1"/>
  <c r="I37" i="1"/>
  <c r="O37" i="1" s="1"/>
  <c r="U37" i="1" s="1"/>
  <c r="O38" i="1"/>
  <c r="U38" i="1" s="1"/>
  <c r="I67" i="1"/>
  <c r="O67" i="1" s="1"/>
  <c r="U67" i="1" s="1"/>
  <c r="O68" i="1"/>
  <c r="U68" i="1" s="1"/>
  <c r="I49" i="1"/>
  <c r="O49" i="1" s="1"/>
  <c r="U49" i="1" s="1"/>
  <c r="O50" i="1"/>
  <c r="U50" i="1" s="1"/>
  <c r="I55" i="1"/>
  <c r="O55" i="1" s="1"/>
  <c r="U55" i="1" s="1"/>
  <c r="O56" i="1"/>
  <c r="U56" i="1" s="1"/>
  <c r="I81" i="1"/>
  <c r="O81" i="1" s="1"/>
  <c r="U81" i="1" s="1"/>
  <c r="O82" i="1"/>
  <c r="U82" i="1" s="1"/>
  <c r="I87" i="1"/>
  <c r="O87" i="1" s="1"/>
  <c r="U87" i="1" s="1"/>
  <c r="O88" i="1"/>
  <c r="U88" i="1" s="1"/>
  <c r="I112" i="1"/>
  <c r="O112" i="1" s="1"/>
  <c r="U112" i="1" s="1"/>
  <c r="O113" i="1"/>
  <c r="U113" i="1" s="1"/>
  <c r="I118" i="1"/>
  <c r="O118" i="1" s="1"/>
  <c r="U118" i="1" s="1"/>
  <c r="O119" i="1"/>
  <c r="U119" i="1" s="1"/>
  <c r="I124" i="1"/>
  <c r="O124" i="1" s="1"/>
  <c r="U124" i="1" s="1"/>
  <c r="O125" i="1"/>
  <c r="U125" i="1" s="1"/>
  <c r="I155" i="1"/>
  <c r="O155" i="1" s="1"/>
  <c r="U155" i="1" s="1"/>
  <c r="O156" i="1"/>
  <c r="U156" i="1" s="1"/>
  <c r="I161" i="1"/>
  <c r="O161" i="1" s="1"/>
  <c r="U161" i="1" s="1"/>
  <c r="O162" i="1"/>
  <c r="U162" i="1" s="1"/>
  <c r="I171" i="1"/>
  <c r="O171" i="1" s="1"/>
  <c r="U171" i="1" s="1"/>
  <c r="O172" i="1"/>
  <c r="U172" i="1" s="1"/>
  <c r="I177" i="1"/>
  <c r="O177" i="1" s="1"/>
  <c r="U177" i="1" s="1"/>
  <c r="O178" i="1"/>
  <c r="U178" i="1" s="1"/>
  <c r="I184" i="1"/>
  <c r="O184" i="1" s="1"/>
  <c r="U184" i="1" s="1"/>
  <c r="O185" i="1"/>
  <c r="U185" i="1" s="1"/>
  <c r="I190" i="1"/>
  <c r="O190" i="1" s="1"/>
  <c r="U190" i="1" s="1"/>
  <c r="O191" i="1"/>
  <c r="U191" i="1" s="1"/>
  <c r="I208" i="1"/>
  <c r="O208" i="1" s="1"/>
  <c r="U208" i="1" s="1"/>
  <c r="O209" i="1"/>
  <c r="U209" i="1" s="1"/>
  <c r="I214" i="1"/>
  <c r="O214" i="1" s="1"/>
  <c r="U214" i="1" s="1"/>
  <c r="O215" i="1"/>
  <c r="U215" i="1" s="1"/>
  <c r="I222" i="1"/>
  <c r="O222" i="1" s="1"/>
  <c r="U222" i="1" s="1"/>
  <c r="O223" i="1"/>
  <c r="U223" i="1" s="1"/>
  <c r="I230" i="1"/>
  <c r="O231" i="1"/>
  <c r="U231" i="1" s="1"/>
  <c r="I265" i="1"/>
  <c r="O265" i="1" s="1"/>
  <c r="U265" i="1" s="1"/>
  <c r="O266" i="1"/>
  <c r="U266" i="1" s="1"/>
  <c r="I335" i="1"/>
  <c r="O336" i="1"/>
  <c r="U336" i="1" s="1"/>
  <c r="I350" i="1"/>
  <c r="O351" i="1"/>
  <c r="U351" i="1" s="1"/>
  <c r="J21" i="1"/>
  <c r="P21" i="1" s="1"/>
  <c r="V21" i="1" s="1"/>
  <c r="P22" i="1"/>
  <c r="V22" i="1" s="1"/>
  <c r="J40" i="1"/>
  <c r="P40" i="1" s="1"/>
  <c r="V40" i="1" s="1"/>
  <c r="P41" i="1"/>
  <c r="V41" i="1" s="1"/>
  <c r="J78" i="1"/>
  <c r="P78" i="1" s="1"/>
  <c r="V78" i="1" s="1"/>
  <c r="P79" i="1"/>
  <c r="V79" i="1" s="1"/>
  <c r="J115" i="1"/>
  <c r="P115" i="1" s="1"/>
  <c r="V115" i="1" s="1"/>
  <c r="P116" i="1"/>
  <c r="V116" i="1" s="1"/>
  <c r="J180" i="1"/>
  <c r="P180" i="1" s="1"/>
  <c r="V180" i="1" s="1"/>
  <c r="P181" i="1"/>
  <c r="V181" i="1" s="1"/>
  <c r="J193" i="1"/>
  <c r="P193" i="1" s="1"/>
  <c r="V193" i="1" s="1"/>
  <c r="P194" i="1"/>
  <c r="V194" i="1" s="1"/>
  <c r="J254" i="1"/>
  <c r="P254" i="1" s="1"/>
  <c r="V254" i="1" s="1"/>
  <c r="P257" i="1"/>
  <c r="V257" i="1" s="1"/>
  <c r="I24" i="1"/>
  <c r="O24" i="1" s="1"/>
  <c r="U24" i="1" s="1"/>
  <c r="O25" i="1"/>
  <c r="U25" i="1" s="1"/>
  <c r="J18" i="1"/>
  <c r="P18" i="1" s="1"/>
  <c r="V18" i="1" s="1"/>
  <c r="P19" i="1"/>
  <c r="V19" i="1" s="1"/>
  <c r="J24" i="1"/>
  <c r="P24" i="1" s="1"/>
  <c r="V24" i="1" s="1"/>
  <c r="P25" i="1"/>
  <c r="V25" i="1" s="1"/>
  <c r="J30" i="1"/>
  <c r="P30" i="1" s="1"/>
  <c r="V30" i="1" s="1"/>
  <c r="P31" i="1"/>
  <c r="V31" i="1" s="1"/>
  <c r="J37" i="1"/>
  <c r="P37" i="1" s="1"/>
  <c r="V37" i="1" s="1"/>
  <c r="P38" i="1"/>
  <c r="V38" i="1" s="1"/>
  <c r="J67" i="1"/>
  <c r="P67" i="1" s="1"/>
  <c r="V67" i="1" s="1"/>
  <c r="P68" i="1"/>
  <c r="V68" i="1" s="1"/>
  <c r="J49" i="1"/>
  <c r="P49" i="1" s="1"/>
  <c r="V49" i="1" s="1"/>
  <c r="P50" i="1"/>
  <c r="V50" i="1" s="1"/>
  <c r="J55" i="1"/>
  <c r="P55" i="1" s="1"/>
  <c r="V55" i="1" s="1"/>
  <c r="P56" i="1"/>
  <c r="V56" i="1" s="1"/>
  <c r="J81" i="1"/>
  <c r="P81" i="1" s="1"/>
  <c r="V81" i="1" s="1"/>
  <c r="P82" i="1"/>
  <c r="V82" i="1" s="1"/>
  <c r="J87" i="1"/>
  <c r="P87" i="1" s="1"/>
  <c r="V87" i="1" s="1"/>
  <c r="P88" i="1"/>
  <c r="V88" i="1" s="1"/>
  <c r="J112" i="1"/>
  <c r="P112" i="1" s="1"/>
  <c r="V112" i="1" s="1"/>
  <c r="P113" i="1"/>
  <c r="V113" i="1" s="1"/>
  <c r="J118" i="1"/>
  <c r="P118" i="1" s="1"/>
  <c r="V118" i="1" s="1"/>
  <c r="P119" i="1"/>
  <c r="V119" i="1" s="1"/>
  <c r="J124" i="1"/>
  <c r="P124" i="1" s="1"/>
  <c r="V124" i="1" s="1"/>
  <c r="P125" i="1"/>
  <c r="V125" i="1" s="1"/>
  <c r="J155" i="1"/>
  <c r="P155" i="1" s="1"/>
  <c r="V155" i="1" s="1"/>
  <c r="P156" i="1"/>
  <c r="V156" i="1" s="1"/>
  <c r="J161" i="1"/>
  <c r="P161" i="1" s="1"/>
  <c r="V161" i="1" s="1"/>
  <c r="P162" i="1"/>
  <c r="V162" i="1" s="1"/>
  <c r="J171" i="1"/>
  <c r="P171" i="1" s="1"/>
  <c r="V171" i="1" s="1"/>
  <c r="P172" i="1"/>
  <c r="V172" i="1" s="1"/>
  <c r="J177" i="1"/>
  <c r="P177" i="1" s="1"/>
  <c r="V177" i="1" s="1"/>
  <c r="P178" i="1"/>
  <c r="V178" i="1" s="1"/>
  <c r="J184" i="1"/>
  <c r="P184" i="1" s="1"/>
  <c r="V184" i="1" s="1"/>
  <c r="P185" i="1"/>
  <c r="V185" i="1" s="1"/>
  <c r="J190" i="1"/>
  <c r="P190" i="1" s="1"/>
  <c r="V190" i="1" s="1"/>
  <c r="P191" i="1"/>
  <c r="V191" i="1" s="1"/>
  <c r="J208" i="1"/>
  <c r="P208" i="1" s="1"/>
  <c r="V208" i="1" s="1"/>
  <c r="P209" i="1"/>
  <c r="V209" i="1" s="1"/>
  <c r="J214" i="1"/>
  <c r="P214" i="1" s="1"/>
  <c r="V214" i="1" s="1"/>
  <c r="P215" i="1"/>
  <c r="V215" i="1" s="1"/>
  <c r="J222" i="1"/>
  <c r="P222" i="1" s="1"/>
  <c r="V222" i="1" s="1"/>
  <c r="P223" i="1"/>
  <c r="V223" i="1" s="1"/>
  <c r="J230" i="1"/>
  <c r="P231" i="1"/>
  <c r="V231" i="1" s="1"/>
  <c r="J265" i="1"/>
  <c r="P265" i="1" s="1"/>
  <c r="V265" i="1" s="1"/>
  <c r="P266" i="1"/>
  <c r="V266" i="1" s="1"/>
  <c r="J335" i="1"/>
  <c r="P336" i="1"/>
  <c r="V336" i="1" s="1"/>
  <c r="J350" i="1"/>
  <c r="P351" i="1"/>
  <c r="V351" i="1" s="1"/>
  <c r="J27" i="1"/>
  <c r="P27" i="1" s="1"/>
  <c r="V27" i="1" s="1"/>
  <c r="P28" i="1"/>
  <c r="V28" i="1" s="1"/>
  <c r="J46" i="1"/>
  <c r="P46" i="1" s="1"/>
  <c r="V46" i="1" s="1"/>
  <c r="P47" i="1"/>
  <c r="V47" i="1" s="1"/>
  <c r="J84" i="1"/>
  <c r="P84" i="1" s="1"/>
  <c r="V84" i="1" s="1"/>
  <c r="P85" i="1"/>
  <c r="V85" i="1" s="1"/>
  <c r="J109" i="1"/>
  <c r="P109" i="1" s="1"/>
  <c r="V109" i="1" s="1"/>
  <c r="P110" i="1"/>
  <c r="V110" i="1" s="1"/>
  <c r="J211" i="1"/>
  <c r="P211" i="1" s="1"/>
  <c r="V211" i="1" s="1"/>
  <c r="P212" i="1"/>
  <c r="V212" i="1" s="1"/>
  <c r="I18" i="1"/>
  <c r="O18" i="1" s="1"/>
  <c r="U18" i="1" s="1"/>
  <c r="O19" i="1"/>
  <c r="U19" i="1" s="1"/>
  <c r="I30" i="1"/>
  <c r="O30" i="1" s="1"/>
  <c r="U30" i="1" s="1"/>
  <c r="O31" i="1"/>
  <c r="U31" i="1" s="1"/>
  <c r="I21" i="1"/>
  <c r="O21" i="1" s="1"/>
  <c r="U21" i="1" s="1"/>
  <c r="O22" i="1"/>
  <c r="U22" i="1" s="1"/>
  <c r="I27" i="1"/>
  <c r="O27" i="1" s="1"/>
  <c r="U27" i="1" s="1"/>
  <c r="O28" i="1"/>
  <c r="U28" i="1" s="1"/>
  <c r="I34" i="1"/>
  <c r="O34" i="1" s="1"/>
  <c r="U34" i="1" s="1"/>
  <c r="O35" i="1"/>
  <c r="U35" i="1" s="1"/>
  <c r="I40" i="1"/>
  <c r="O40" i="1" s="1"/>
  <c r="U40" i="1" s="1"/>
  <c r="O41" i="1"/>
  <c r="U41" i="1" s="1"/>
  <c r="I46" i="1"/>
  <c r="O46" i="1" s="1"/>
  <c r="U46" i="1" s="1"/>
  <c r="O47" i="1"/>
  <c r="U47" i="1" s="1"/>
  <c r="I52" i="1"/>
  <c r="O52" i="1" s="1"/>
  <c r="U52" i="1" s="1"/>
  <c r="O53" i="1"/>
  <c r="U53" i="1" s="1"/>
  <c r="I78" i="1"/>
  <c r="O78" i="1" s="1"/>
  <c r="U78" i="1" s="1"/>
  <c r="O79" i="1"/>
  <c r="U79" i="1" s="1"/>
  <c r="I84" i="1"/>
  <c r="O84" i="1" s="1"/>
  <c r="U84" i="1" s="1"/>
  <c r="O85" i="1"/>
  <c r="U85" i="1" s="1"/>
  <c r="I109" i="1"/>
  <c r="O109" i="1" s="1"/>
  <c r="U109" i="1" s="1"/>
  <c r="O110" i="1"/>
  <c r="U110" i="1" s="1"/>
  <c r="I115" i="1"/>
  <c r="O115" i="1" s="1"/>
  <c r="U115" i="1" s="1"/>
  <c r="O116" i="1"/>
  <c r="U116" i="1" s="1"/>
  <c r="I121" i="1"/>
  <c r="O121" i="1" s="1"/>
  <c r="U121" i="1" s="1"/>
  <c r="O122" i="1"/>
  <c r="U122" i="1" s="1"/>
  <c r="I168" i="1"/>
  <c r="O168" i="1" s="1"/>
  <c r="U168" i="1" s="1"/>
  <c r="O169" i="1"/>
  <c r="U169" i="1" s="1"/>
  <c r="I174" i="1"/>
  <c r="O174" i="1" s="1"/>
  <c r="U174" i="1" s="1"/>
  <c r="O175" i="1"/>
  <c r="U175" i="1" s="1"/>
  <c r="I180" i="1"/>
  <c r="O180" i="1" s="1"/>
  <c r="U180" i="1" s="1"/>
  <c r="O181" i="1"/>
  <c r="U181" i="1" s="1"/>
  <c r="I187" i="1"/>
  <c r="O187" i="1" s="1"/>
  <c r="U187" i="1" s="1"/>
  <c r="O188" i="1"/>
  <c r="U188" i="1" s="1"/>
  <c r="I193" i="1"/>
  <c r="O193" i="1" s="1"/>
  <c r="U193" i="1" s="1"/>
  <c r="O194" i="1"/>
  <c r="U194" i="1" s="1"/>
  <c r="I211" i="1"/>
  <c r="O211" i="1" s="1"/>
  <c r="U211" i="1" s="1"/>
  <c r="O212" i="1"/>
  <c r="U212" i="1" s="1"/>
  <c r="I254" i="1"/>
  <c r="O254" i="1" s="1"/>
  <c r="U254" i="1" s="1"/>
  <c r="O257" i="1"/>
  <c r="U257" i="1" s="1"/>
  <c r="I289" i="1"/>
  <c r="O290" i="1"/>
  <c r="U290" i="1" s="1"/>
  <c r="I340" i="1"/>
  <c r="O341" i="1"/>
  <c r="U341" i="1" s="1"/>
  <c r="J197" i="1"/>
  <c r="P198" i="1"/>
  <c r="V198" i="1" s="1"/>
  <c r="I385" i="1"/>
  <c r="O385" i="1" s="1"/>
  <c r="U385" i="1" s="1"/>
  <c r="I442" i="1"/>
  <c r="O442" i="1" s="1"/>
  <c r="U442" i="1" s="1"/>
  <c r="J442" i="1"/>
  <c r="P442" i="1" s="1"/>
  <c r="V442" i="1" s="1"/>
  <c r="J250" i="1"/>
  <c r="P250" i="1" s="1"/>
  <c r="V250" i="1" s="1"/>
  <c r="I452" i="1"/>
  <c r="O452" i="1" s="1"/>
  <c r="U452" i="1" s="1"/>
  <c r="J452" i="1"/>
  <c r="P452" i="1" s="1"/>
  <c r="V452" i="1" s="1"/>
  <c r="J235" i="1"/>
  <c r="P235" i="1" s="1"/>
  <c r="V235" i="1" s="1"/>
  <c r="J242" i="1"/>
  <c r="P242" i="1" s="1"/>
  <c r="V242" i="1" s="1"/>
  <c r="I235" i="1"/>
  <c r="O235" i="1" s="1"/>
  <c r="U235" i="1" s="1"/>
  <c r="I242" i="1"/>
  <c r="O242" i="1" s="1"/>
  <c r="U242" i="1" s="1"/>
  <c r="I71" i="1"/>
  <c r="O71" i="1" s="1"/>
  <c r="U71" i="1" s="1"/>
  <c r="I91" i="1"/>
  <c r="J329" i="1"/>
  <c r="I273" i="1"/>
  <c r="O273" i="1" s="1"/>
  <c r="U273" i="1" s="1"/>
  <c r="J71" i="1"/>
  <c r="P71" i="1" s="1"/>
  <c r="V71" i="1" s="1"/>
  <c r="J273" i="1"/>
  <c r="P273" i="1" s="1"/>
  <c r="V273" i="1" s="1"/>
  <c r="I507" i="1"/>
  <c r="O507" i="1" s="1"/>
  <c r="U507" i="1" s="1"/>
  <c r="I329" i="1"/>
  <c r="I425" i="1"/>
  <c r="O425" i="1" s="1"/>
  <c r="U425" i="1" s="1"/>
  <c r="J507" i="1"/>
  <c r="P507" i="1" s="1"/>
  <c r="V507" i="1" s="1"/>
  <c r="J91" i="1"/>
  <c r="J100" i="1"/>
  <c r="J425" i="1"/>
  <c r="P425" i="1" s="1"/>
  <c r="V425" i="1" s="1"/>
  <c r="I100" i="1"/>
  <c r="I278" i="1"/>
  <c r="O278" i="1" s="1"/>
  <c r="U278" i="1" s="1"/>
  <c r="J278" i="1"/>
  <c r="P278" i="1" s="1"/>
  <c r="V278" i="1" s="1"/>
  <c r="H475" i="1"/>
  <c r="H472" i="1"/>
  <c r="H469" i="1"/>
  <c r="H374" i="1"/>
  <c r="H218" i="1"/>
  <c r="H178" i="1"/>
  <c r="H181" i="1"/>
  <c r="I250" i="1" l="1"/>
  <c r="O250" i="1" s="1"/>
  <c r="U250" i="1" s="1"/>
  <c r="I108" i="1"/>
  <c r="O108" i="1" s="1"/>
  <c r="U108" i="1" s="1"/>
  <c r="I167" i="1"/>
  <c r="O167" i="1" s="1"/>
  <c r="U167" i="1" s="1"/>
  <c r="H373" i="1"/>
  <c r="N374" i="1"/>
  <c r="T374" i="1" s="1"/>
  <c r="I183" i="1"/>
  <c r="O183" i="1" s="1"/>
  <c r="U183" i="1" s="1"/>
  <c r="I99" i="1"/>
  <c r="O99" i="1" s="1"/>
  <c r="U99" i="1" s="1"/>
  <c r="O100" i="1"/>
  <c r="U100" i="1" s="1"/>
  <c r="I90" i="1"/>
  <c r="O90" i="1" s="1"/>
  <c r="U90" i="1" s="1"/>
  <c r="O91" i="1"/>
  <c r="U91" i="1" s="1"/>
  <c r="I17" i="1"/>
  <c r="O17" i="1" s="1"/>
  <c r="U17" i="1" s="1"/>
  <c r="J146" i="1"/>
  <c r="P146" i="1" s="1"/>
  <c r="V146" i="1" s="1"/>
  <c r="I207" i="1"/>
  <c r="O207" i="1" s="1"/>
  <c r="U207" i="1" s="1"/>
  <c r="I380" i="1"/>
  <c r="O380" i="1" s="1"/>
  <c r="U380" i="1" s="1"/>
  <c r="O381" i="1"/>
  <c r="U381" i="1" s="1"/>
  <c r="J385" i="1"/>
  <c r="P385" i="1" s="1"/>
  <c r="V385" i="1" s="1"/>
  <c r="P386" i="1"/>
  <c r="V386" i="1" s="1"/>
  <c r="O419" i="1"/>
  <c r="U419" i="1" s="1"/>
  <c r="I418" i="1"/>
  <c r="O418" i="1" s="1"/>
  <c r="U418" i="1" s="1"/>
  <c r="I366" i="1"/>
  <c r="O366" i="1" s="1"/>
  <c r="U366" i="1" s="1"/>
  <c r="O373" i="1"/>
  <c r="U373" i="1" s="1"/>
  <c r="J380" i="1"/>
  <c r="P380" i="1" s="1"/>
  <c r="V380" i="1" s="1"/>
  <c r="P381" i="1"/>
  <c r="V381" i="1" s="1"/>
  <c r="H474" i="1"/>
  <c r="N474" i="1" s="1"/>
  <c r="T474" i="1" s="1"/>
  <c r="N475" i="1"/>
  <c r="T475" i="1" s="1"/>
  <c r="J90" i="1"/>
  <c r="P90" i="1" s="1"/>
  <c r="V90" i="1" s="1"/>
  <c r="P91" i="1"/>
  <c r="V91" i="1" s="1"/>
  <c r="J328" i="1"/>
  <c r="P328" i="1" s="1"/>
  <c r="V328" i="1" s="1"/>
  <c r="P329" i="1"/>
  <c r="V329" i="1" s="1"/>
  <c r="J167" i="1"/>
  <c r="P167" i="1" s="1"/>
  <c r="V167" i="1" s="1"/>
  <c r="H217" i="1"/>
  <c r="N217" i="1" s="1"/>
  <c r="T217" i="1" s="1"/>
  <c r="N218" i="1"/>
  <c r="T218" i="1" s="1"/>
  <c r="H180" i="1"/>
  <c r="N180" i="1" s="1"/>
  <c r="T180" i="1" s="1"/>
  <c r="N181" i="1"/>
  <c r="T181" i="1" s="1"/>
  <c r="H468" i="1"/>
  <c r="N468" i="1" s="1"/>
  <c r="T468" i="1" s="1"/>
  <c r="N469" i="1"/>
  <c r="T469" i="1" s="1"/>
  <c r="J183" i="1"/>
  <c r="P183" i="1" s="1"/>
  <c r="V183" i="1" s="1"/>
  <c r="I146" i="1"/>
  <c r="O146" i="1" s="1"/>
  <c r="U146" i="1" s="1"/>
  <c r="H177" i="1"/>
  <c r="N177" i="1" s="1"/>
  <c r="T177" i="1" s="1"/>
  <c r="N178" i="1"/>
  <c r="T178" i="1" s="1"/>
  <c r="H471" i="1"/>
  <c r="N471" i="1" s="1"/>
  <c r="T471" i="1" s="1"/>
  <c r="N472" i="1"/>
  <c r="T472" i="1" s="1"/>
  <c r="J99" i="1"/>
  <c r="P99" i="1" s="1"/>
  <c r="V99" i="1" s="1"/>
  <c r="P100" i="1"/>
  <c r="V100" i="1" s="1"/>
  <c r="I328" i="1"/>
  <c r="O328" i="1" s="1"/>
  <c r="U328" i="1" s="1"/>
  <c r="O329" i="1"/>
  <c r="U329" i="1" s="1"/>
  <c r="J17" i="1"/>
  <c r="P17" i="1" s="1"/>
  <c r="V17" i="1" s="1"/>
  <c r="J108" i="1"/>
  <c r="P108" i="1" s="1"/>
  <c r="V108" i="1" s="1"/>
  <c r="I33" i="1"/>
  <c r="O33" i="1" s="1"/>
  <c r="U33" i="1" s="1"/>
  <c r="J33" i="1"/>
  <c r="P33" i="1" s="1"/>
  <c r="V33" i="1" s="1"/>
  <c r="P419" i="1"/>
  <c r="V419" i="1" s="1"/>
  <c r="J418" i="1"/>
  <c r="P418" i="1" s="1"/>
  <c r="V418" i="1" s="1"/>
  <c r="J366" i="1"/>
  <c r="P366" i="1" s="1"/>
  <c r="V366" i="1" s="1"/>
  <c r="P373" i="1"/>
  <c r="V373" i="1" s="1"/>
  <c r="I339" i="1"/>
  <c r="O339" i="1" s="1"/>
  <c r="U339" i="1" s="1"/>
  <c r="O340" i="1"/>
  <c r="U340" i="1" s="1"/>
  <c r="J334" i="1"/>
  <c r="P334" i="1" s="1"/>
  <c r="V334" i="1" s="1"/>
  <c r="P335" i="1"/>
  <c r="V335" i="1" s="1"/>
  <c r="J229" i="1"/>
  <c r="P229" i="1" s="1"/>
  <c r="V229" i="1" s="1"/>
  <c r="P230" i="1"/>
  <c r="V230" i="1" s="1"/>
  <c r="I349" i="1"/>
  <c r="O349" i="1" s="1"/>
  <c r="U349" i="1" s="1"/>
  <c r="O350" i="1"/>
  <c r="U350" i="1" s="1"/>
  <c r="J339" i="1"/>
  <c r="P339" i="1" s="1"/>
  <c r="V339" i="1" s="1"/>
  <c r="P340" i="1"/>
  <c r="V340" i="1" s="1"/>
  <c r="J70" i="1"/>
  <c r="P70" i="1" s="1"/>
  <c r="V70" i="1" s="1"/>
  <c r="I70" i="1"/>
  <c r="O70" i="1" s="1"/>
  <c r="U70" i="1" s="1"/>
  <c r="J207" i="1"/>
  <c r="P207" i="1" s="1"/>
  <c r="V207" i="1" s="1"/>
  <c r="J196" i="1"/>
  <c r="P196" i="1" s="1"/>
  <c r="V196" i="1" s="1"/>
  <c r="P197" i="1"/>
  <c r="V197" i="1" s="1"/>
  <c r="I288" i="1"/>
  <c r="O289" i="1"/>
  <c r="U289" i="1" s="1"/>
  <c r="J349" i="1"/>
  <c r="P349" i="1" s="1"/>
  <c r="V349" i="1" s="1"/>
  <c r="P350" i="1"/>
  <c r="V350" i="1" s="1"/>
  <c r="I334" i="1"/>
  <c r="O334" i="1" s="1"/>
  <c r="U334" i="1" s="1"/>
  <c r="O335" i="1"/>
  <c r="U335" i="1" s="1"/>
  <c r="I229" i="1"/>
  <c r="O229" i="1" s="1"/>
  <c r="U229" i="1" s="1"/>
  <c r="O230" i="1"/>
  <c r="U230" i="1" s="1"/>
  <c r="J288" i="1"/>
  <c r="P289" i="1"/>
  <c r="V289" i="1" s="1"/>
  <c r="J234" i="1"/>
  <c r="P234" i="1" s="1"/>
  <c r="V234" i="1" s="1"/>
  <c r="I234" i="1"/>
  <c r="O234" i="1" s="1"/>
  <c r="U234" i="1" s="1"/>
  <c r="J272" i="1"/>
  <c r="P272" i="1" s="1"/>
  <c r="V272" i="1" s="1"/>
  <c r="I272" i="1"/>
  <c r="O272" i="1" s="1"/>
  <c r="U272" i="1" s="1"/>
  <c r="J327" i="1"/>
  <c r="P327" i="1" s="1"/>
  <c r="V327" i="1" s="1"/>
  <c r="I145" i="1" l="1"/>
  <c r="O145" i="1" s="1"/>
  <c r="U145" i="1" s="1"/>
  <c r="J145" i="1"/>
  <c r="P145" i="1" s="1"/>
  <c r="V145" i="1" s="1"/>
  <c r="H366" i="1"/>
  <c r="N366" i="1" s="1"/>
  <c r="T366" i="1" s="1"/>
  <c r="N373" i="1"/>
  <c r="T373" i="1" s="1"/>
  <c r="J287" i="1"/>
  <c r="P287" i="1" s="1"/>
  <c r="V287" i="1" s="1"/>
  <c r="P288" i="1"/>
  <c r="V288" i="1" s="1"/>
  <c r="I287" i="1"/>
  <c r="O287" i="1" s="1"/>
  <c r="U287" i="1" s="1"/>
  <c r="O288" i="1"/>
  <c r="U288" i="1" s="1"/>
  <c r="I16" i="1"/>
  <c r="I327" i="1"/>
  <c r="O327" i="1" s="1"/>
  <c r="U327" i="1" s="1"/>
  <c r="J16" i="1"/>
  <c r="P16" i="1" s="1"/>
  <c r="V16" i="1" s="1"/>
  <c r="J15" i="1" l="1"/>
  <c r="J532" i="1" s="1"/>
  <c r="P532" i="1" s="1"/>
  <c r="V532" i="1" s="1"/>
  <c r="I15" i="1"/>
  <c r="O16" i="1"/>
  <c r="U16" i="1" s="1"/>
  <c r="H88" i="1"/>
  <c r="H85" i="1"/>
  <c r="H76" i="1"/>
  <c r="H50" i="1"/>
  <c r="H28" i="1"/>
  <c r="H257" i="1"/>
  <c r="N257" i="1" s="1"/>
  <c r="T257" i="1" s="1"/>
  <c r="P15" i="1" l="1"/>
  <c r="V15" i="1" s="1"/>
  <c r="H71" i="1"/>
  <c r="N71" i="1" s="1"/>
  <c r="T71" i="1" s="1"/>
  <c r="N76" i="1"/>
  <c r="T76" i="1" s="1"/>
  <c r="H84" i="1"/>
  <c r="N84" i="1" s="1"/>
  <c r="T84" i="1" s="1"/>
  <c r="N85" i="1"/>
  <c r="T85" i="1" s="1"/>
  <c r="H27" i="1"/>
  <c r="N27" i="1" s="1"/>
  <c r="T27" i="1" s="1"/>
  <c r="N28" i="1"/>
  <c r="T28" i="1" s="1"/>
  <c r="H87" i="1"/>
  <c r="N87" i="1" s="1"/>
  <c r="T87" i="1" s="1"/>
  <c r="N88" i="1"/>
  <c r="T88" i="1" s="1"/>
  <c r="H49" i="1"/>
  <c r="N49" i="1" s="1"/>
  <c r="T49" i="1" s="1"/>
  <c r="N50" i="1"/>
  <c r="T50" i="1" s="1"/>
  <c r="O15" i="1"/>
  <c r="U15" i="1" s="1"/>
  <c r="I532" i="1"/>
  <c r="O532" i="1" s="1"/>
  <c r="U532" i="1" s="1"/>
  <c r="H254" i="1"/>
  <c r="N254" i="1" s="1"/>
  <c r="T254" i="1" s="1"/>
  <c r="H457" i="1"/>
  <c r="N457" i="1" s="1"/>
  <c r="T457" i="1" s="1"/>
  <c r="H103" i="1" l="1"/>
  <c r="N103" i="1" s="1"/>
  <c r="T103" i="1" s="1"/>
  <c r="H56" i="1"/>
  <c r="H68" i="1"/>
  <c r="H55" i="1" l="1"/>
  <c r="N55" i="1" s="1"/>
  <c r="T55" i="1" s="1"/>
  <c r="N56" i="1"/>
  <c r="T56" i="1" s="1"/>
  <c r="H67" i="1"/>
  <c r="N67" i="1" s="1"/>
  <c r="T67" i="1" s="1"/>
  <c r="N68" i="1"/>
  <c r="T68" i="1" s="1"/>
  <c r="H450" i="1"/>
  <c r="N450" i="1" s="1"/>
  <c r="T450" i="1" s="1"/>
  <c r="H430" i="1"/>
  <c r="N430" i="1" s="1"/>
  <c r="T430" i="1" s="1"/>
  <c r="H387" i="1"/>
  <c r="N387" i="1" s="1"/>
  <c r="T387" i="1" s="1"/>
  <c r="H386" i="1" l="1"/>
  <c r="N386" i="1" s="1"/>
  <c r="T386" i="1" s="1"/>
  <c r="H449" i="1"/>
  <c r="N449" i="1" s="1"/>
  <c r="T449" i="1" s="1"/>
  <c r="H215" i="1"/>
  <c r="N215" i="1" s="1"/>
  <c r="T215" i="1" s="1"/>
  <c r="H226" i="1"/>
  <c r="N226" i="1" s="1"/>
  <c r="T226" i="1" s="1"/>
  <c r="H223" i="1"/>
  <c r="N223" i="1" s="1"/>
  <c r="T223" i="1" s="1"/>
  <c r="H209" i="1"/>
  <c r="N209" i="1" s="1"/>
  <c r="T209" i="1" s="1"/>
  <c r="H212" i="1"/>
  <c r="N212" i="1" s="1"/>
  <c r="T212" i="1" s="1"/>
  <c r="H214" i="1" l="1"/>
  <c r="N214" i="1" s="1"/>
  <c r="T214" i="1" s="1"/>
  <c r="H211" i="1"/>
  <c r="N211" i="1" s="1"/>
  <c r="T211" i="1" s="1"/>
  <c r="H222" i="1"/>
  <c r="N222" i="1" s="1"/>
  <c r="T222" i="1" s="1"/>
  <c r="H208" i="1"/>
  <c r="N208" i="1" s="1"/>
  <c r="T208" i="1" s="1"/>
  <c r="H225" i="1"/>
  <c r="N225" i="1" s="1"/>
  <c r="T225" i="1" s="1"/>
  <c r="H207" i="1" l="1"/>
  <c r="N207" i="1" s="1"/>
  <c r="T207" i="1" s="1"/>
  <c r="H94" i="1"/>
  <c r="N94" i="1" s="1"/>
  <c r="T94" i="1" s="1"/>
  <c r="H529" i="1" l="1"/>
  <c r="H526" i="1" l="1"/>
  <c r="N526" i="1" s="1"/>
  <c r="T526" i="1" s="1"/>
  <c r="N529" i="1"/>
  <c r="T529" i="1" s="1"/>
  <c r="H281" i="1"/>
  <c r="N281" i="1" s="1"/>
  <c r="T281" i="1" s="1"/>
  <c r="H276" i="1"/>
  <c r="N276" i="1" s="1"/>
  <c r="T276" i="1" s="1"/>
  <c r="H390" i="1"/>
  <c r="N390" i="1" s="1"/>
  <c r="T390" i="1" s="1"/>
  <c r="H122" i="1"/>
  <c r="N122" i="1" s="1"/>
  <c r="T122" i="1" s="1"/>
  <c r="H38" i="1"/>
  <c r="N38" i="1" s="1"/>
  <c r="T38" i="1" s="1"/>
  <c r="H22" i="1"/>
  <c r="N22" i="1" s="1"/>
  <c r="T22" i="1" s="1"/>
  <c r="H37" i="1" l="1"/>
  <c r="N37" i="1" s="1"/>
  <c r="T37" i="1" s="1"/>
  <c r="H121" i="1"/>
  <c r="N121" i="1" s="1"/>
  <c r="T121" i="1" s="1"/>
  <c r="H21" i="1"/>
  <c r="N21" i="1" s="1"/>
  <c r="T21" i="1" s="1"/>
  <c r="H389" i="1"/>
  <c r="H488" i="1"/>
  <c r="H385" i="1" l="1"/>
  <c r="N385" i="1" s="1"/>
  <c r="T385" i="1" s="1"/>
  <c r="N389" i="1"/>
  <c r="T389" i="1" s="1"/>
  <c r="H487" i="1"/>
  <c r="N487" i="1" s="1"/>
  <c r="T487" i="1" s="1"/>
  <c r="N488" i="1"/>
  <c r="T488" i="1" s="1"/>
  <c r="H290" i="1"/>
  <c r="N290" i="1" s="1"/>
  <c r="T290" i="1" s="1"/>
  <c r="H169" i="1"/>
  <c r="N169" i="1" s="1"/>
  <c r="T169" i="1" s="1"/>
  <c r="H168" i="1" l="1"/>
  <c r="N168" i="1" s="1"/>
  <c r="T168" i="1" s="1"/>
  <c r="H289" i="1"/>
  <c r="H336" i="1"/>
  <c r="N336" i="1" s="1"/>
  <c r="T336" i="1" s="1"/>
  <c r="H332" i="1"/>
  <c r="N332" i="1" s="1"/>
  <c r="T332" i="1" s="1"/>
  <c r="H330" i="1"/>
  <c r="N330" i="1" s="1"/>
  <c r="T330" i="1" s="1"/>
  <c r="H288" i="1" l="1"/>
  <c r="N289" i="1"/>
  <c r="T289" i="1" s="1"/>
  <c r="H329" i="1"/>
  <c r="H335" i="1"/>
  <c r="N335" i="1" s="1"/>
  <c r="T335" i="1" s="1"/>
  <c r="H328" i="1" l="1"/>
  <c r="N328" i="1" s="1"/>
  <c r="T328" i="1" s="1"/>
  <c r="N329" i="1"/>
  <c r="T329" i="1" s="1"/>
  <c r="H287" i="1"/>
  <c r="N287" i="1" s="1"/>
  <c r="T287" i="1" s="1"/>
  <c r="N288" i="1"/>
  <c r="T288" i="1" s="1"/>
  <c r="H334" i="1"/>
  <c r="N334" i="1" s="1"/>
  <c r="T334" i="1" s="1"/>
  <c r="H510" i="1"/>
  <c r="N510" i="1" s="1"/>
  <c r="T510" i="1" s="1"/>
  <c r="H513" i="1"/>
  <c r="N513" i="1" s="1"/>
  <c r="T513" i="1" s="1"/>
  <c r="H327" i="1" l="1"/>
  <c r="N327" i="1" s="1"/>
  <c r="T327" i="1" s="1"/>
  <c r="H512" i="1"/>
  <c r="N512" i="1" s="1"/>
  <c r="T512" i="1" s="1"/>
  <c r="H243" i="1" l="1"/>
  <c r="N243" i="1" s="1"/>
  <c r="T243" i="1" s="1"/>
  <c r="H245" i="1"/>
  <c r="N245" i="1" s="1"/>
  <c r="T245" i="1" s="1"/>
  <c r="H238" i="1"/>
  <c r="N238" i="1" s="1"/>
  <c r="T238" i="1" s="1"/>
  <c r="H236" i="1"/>
  <c r="N236" i="1" s="1"/>
  <c r="T236" i="1" s="1"/>
  <c r="H420" i="1"/>
  <c r="N420" i="1" s="1"/>
  <c r="T420" i="1" s="1"/>
  <c r="H185" i="1"/>
  <c r="N185" i="1" s="1"/>
  <c r="T185" i="1" s="1"/>
  <c r="H188" i="1"/>
  <c r="N188" i="1" s="1"/>
  <c r="T188" i="1" s="1"/>
  <c r="H175" i="1"/>
  <c r="N175" i="1" s="1"/>
  <c r="T175" i="1" s="1"/>
  <c r="H116" i="1"/>
  <c r="N116" i="1" s="1"/>
  <c r="T116" i="1" s="1"/>
  <c r="H53" i="1"/>
  <c r="N53" i="1" s="1"/>
  <c r="T53" i="1" s="1"/>
  <c r="H502" i="1"/>
  <c r="N502" i="1" s="1"/>
  <c r="T502" i="1" s="1"/>
  <c r="H426" i="1"/>
  <c r="N426" i="1" s="1"/>
  <c r="T426" i="1" s="1"/>
  <c r="H194" i="1"/>
  <c r="N194" i="1" s="1"/>
  <c r="T194" i="1" s="1"/>
  <c r="H110" i="1"/>
  <c r="N110" i="1" s="1"/>
  <c r="T110" i="1" s="1"/>
  <c r="H82" i="1"/>
  <c r="N82" i="1" s="1"/>
  <c r="T82" i="1" s="1"/>
  <c r="H47" i="1"/>
  <c r="N47" i="1" s="1"/>
  <c r="T47" i="1" s="1"/>
  <c r="H25" i="1"/>
  <c r="N25" i="1" s="1"/>
  <c r="T25" i="1" s="1"/>
  <c r="H119" i="1"/>
  <c r="N119" i="1" s="1"/>
  <c r="T119" i="1" s="1"/>
  <c r="H19" i="1"/>
  <c r="N19" i="1" s="1"/>
  <c r="T19" i="1" s="1"/>
  <c r="H31" i="1"/>
  <c r="N31" i="1" s="1"/>
  <c r="T31" i="1" s="1"/>
  <c r="H35" i="1"/>
  <c r="N35" i="1" s="1"/>
  <c r="T35" i="1" s="1"/>
  <c r="H41" i="1"/>
  <c r="N41" i="1" s="1"/>
  <c r="T41" i="1" s="1"/>
  <c r="H79" i="1"/>
  <c r="N79" i="1" s="1"/>
  <c r="T79" i="1" s="1"/>
  <c r="H92" i="1"/>
  <c r="N92" i="1" s="1"/>
  <c r="T92" i="1" s="1"/>
  <c r="H97" i="1"/>
  <c r="N97" i="1" s="1"/>
  <c r="T97" i="1" s="1"/>
  <c r="H101" i="1"/>
  <c r="N101" i="1" s="1"/>
  <c r="T101" i="1" s="1"/>
  <c r="H106" i="1"/>
  <c r="N106" i="1" s="1"/>
  <c r="T106" i="1" s="1"/>
  <c r="H113" i="1"/>
  <c r="N113" i="1" s="1"/>
  <c r="T113" i="1" s="1"/>
  <c r="H125" i="1"/>
  <c r="N125" i="1" s="1"/>
  <c r="T125" i="1" s="1"/>
  <c r="H153" i="1"/>
  <c r="H156" i="1"/>
  <c r="N156" i="1" s="1"/>
  <c r="T156" i="1" s="1"/>
  <c r="H159" i="1"/>
  <c r="N159" i="1" s="1"/>
  <c r="T159" i="1" s="1"/>
  <c r="H162" i="1"/>
  <c r="N162" i="1" s="1"/>
  <c r="T162" i="1" s="1"/>
  <c r="H172" i="1"/>
  <c r="N172" i="1" s="1"/>
  <c r="T172" i="1" s="1"/>
  <c r="H191" i="1"/>
  <c r="N191" i="1" s="1"/>
  <c r="T191" i="1" s="1"/>
  <c r="H231" i="1"/>
  <c r="N231" i="1" s="1"/>
  <c r="T231" i="1" s="1"/>
  <c r="H266" i="1"/>
  <c r="N266" i="1" s="1"/>
  <c r="T266" i="1" s="1"/>
  <c r="H274" i="1"/>
  <c r="N274" i="1" s="1"/>
  <c r="T274" i="1" s="1"/>
  <c r="H279" i="1"/>
  <c r="N279" i="1" s="1"/>
  <c r="T279" i="1" s="1"/>
  <c r="H341" i="1"/>
  <c r="N341" i="1" s="1"/>
  <c r="T341" i="1" s="1"/>
  <c r="H351" i="1"/>
  <c r="N351" i="1" s="1"/>
  <c r="T351" i="1" s="1"/>
  <c r="H382" i="1"/>
  <c r="N382" i="1" s="1"/>
  <c r="T382" i="1" s="1"/>
  <c r="H428" i="1"/>
  <c r="N428" i="1" s="1"/>
  <c r="T428" i="1" s="1"/>
  <c r="H443" i="1"/>
  <c r="N443" i="1" s="1"/>
  <c r="T443" i="1" s="1"/>
  <c r="H445" i="1"/>
  <c r="N445" i="1" s="1"/>
  <c r="T445" i="1" s="1"/>
  <c r="H453" i="1"/>
  <c r="N453" i="1" s="1"/>
  <c r="T453" i="1" s="1"/>
  <c r="H455" i="1"/>
  <c r="N455" i="1" s="1"/>
  <c r="T455" i="1" s="1"/>
  <c r="H460" i="1"/>
  <c r="N460" i="1" s="1"/>
  <c r="T460" i="1" s="1"/>
  <c r="H480" i="1"/>
  <c r="H485" i="1"/>
  <c r="N485" i="1" s="1"/>
  <c r="T485" i="1" s="1"/>
  <c r="H491" i="1"/>
  <c r="N491" i="1" s="1"/>
  <c r="T491" i="1" s="1"/>
  <c r="H494" i="1"/>
  <c r="H505" i="1"/>
  <c r="H508" i="1"/>
  <c r="N508" i="1" s="1"/>
  <c r="T508" i="1" s="1"/>
  <c r="H524" i="1"/>
  <c r="H423" i="1"/>
  <c r="H422" i="1" l="1"/>
  <c r="N422" i="1" s="1"/>
  <c r="T422" i="1" s="1"/>
  <c r="N423" i="1"/>
  <c r="T423" i="1" s="1"/>
  <c r="H493" i="1"/>
  <c r="N493" i="1" s="1"/>
  <c r="T493" i="1" s="1"/>
  <c r="N494" i="1"/>
  <c r="T494" i="1" s="1"/>
  <c r="H521" i="1"/>
  <c r="N521" i="1" s="1"/>
  <c r="T521" i="1" s="1"/>
  <c r="N524" i="1"/>
  <c r="T524" i="1" s="1"/>
  <c r="H150" i="1"/>
  <c r="N150" i="1" s="1"/>
  <c r="T150" i="1" s="1"/>
  <c r="N153" i="1"/>
  <c r="T153" i="1" s="1"/>
  <c r="H504" i="1"/>
  <c r="N504" i="1" s="1"/>
  <c r="T504" i="1" s="1"/>
  <c r="N505" i="1"/>
  <c r="T505" i="1" s="1"/>
  <c r="H477" i="1"/>
  <c r="N477" i="1" s="1"/>
  <c r="T477" i="1" s="1"/>
  <c r="N480" i="1"/>
  <c r="T480" i="1" s="1"/>
  <c r="H442" i="1"/>
  <c r="N442" i="1" s="1"/>
  <c r="T442" i="1" s="1"/>
  <c r="H452" i="1"/>
  <c r="N452" i="1" s="1"/>
  <c r="T452" i="1" s="1"/>
  <c r="H235" i="1"/>
  <c r="N235" i="1" s="1"/>
  <c r="T235" i="1" s="1"/>
  <c r="H242" i="1"/>
  <c r="N242" i="1" s="1"/>
  <c r="T242" i="1" s="1"/>
  <c r="H273" i="1"/>
  <c r="N273" i="1" s="1"/>
  <c r="T273" i="1" s="1"/>
  <c r="H155" i="1"/>
  <c r="N155" i="1" s="1"/>
  <c r="T155" i="1" s="1"/>
  <c r="H34" i="1"/>
  <c r="N34" i="1" s="1"/>
  <c r="T34" i="1" s="1"/>
  <c r="H278" i="1"/>
  <c r="N278" i="1" s="1"/>
  <c r="T278" i="1" s="1"/>
  <c r="H91" i="1"/>
  <c r="H100" i="1"/>
  <c r="H115" i="1"/>
  <c r="N115" i="1" s="1"/>
  <c r="T115" i="1" s="1"/>
  <c r="H484" i="1"/>
  <c r="N484" i="1" s="1"/>
  <c r="T484" i="1" s="1"/>
  <c r="H340" i="1"/>
  <c r="N340" i="1" s="1"/>
  <c r="T340" i="1" s="1"/>
  <c r="H265" i="1"/>
  <c r="H124" i="1"/>
  <c r="N124" i="1" s="1"/>
  <c r="T124" i="1" s="1"/>
  <c r="H118" i="1"/>
  <c r="N118" i="1" s="1"/>
  <c r="T118" i="1" s="1"/>
  <c r="H81" i="1"/>
  <c r="N81" i="1" s="1"/>
  <c r="T81" i="1" s="1"/>
  <c r="H507" i="1"/>
  <c r="N507" i="1" s="1"/>
  <c r="T507" i="1" s="1"/>
  <c r="H161" i="1"/>
  <c r="N161" i="1" s="1"/>
  <c r="T161" i="1" s="1"/>
  <c r="H18" i="1"/>
  <c r="N18" i="1" s="1"/>
  <c r="T18" i="1" s="1"/>
  <c r="H174" i="1"/>
  <c r="N174" i="1" s="1"/>
  <c r="T174" i="1" s="1"/>
  <c r="H350" i="1"/>
  <c r="N350" i="1" s="1"/>
  <c r="T350" i="1" s="1"/>
  <c r="H230" i="1"/>
  <c r="H171" i="1"/>
  <c r="N171" i="1" s="1"/>
  <c r="T171" i="1" s="1"/>
  <c r="H78" i="1"/>
  <c r="N78" i="1" s="1"/>
  <c r="T78" i="1" s="1"/>
  <c r="H40" i="1"/>
  <c r="N40" i="1" s="1"/>
  <c r="T40" i="1" s="1"/>
  <c r="H24" i="1"/>
  <c r="N24" i="1" s="1"/>
  <c r="T24" i="1" s="1"/>
  <c r="H109" i="1"/>
  <c r="N109" i="1" s="1"/>
  <c r="T109" i="1" s="1"/>
  <c r="H501" i="1"/>
  <c r="N501" i="1" s="1"/>
  <c r="T501" i="1" s="1"/>
  <c r="H52" i="1"/>
  <c r="N52" i="1" s="1"/>
  <c r="T52" i="1" s="1"/>
  <c r="H30" i="1"/>
  <c r="N30" i="1" s="1"/>
  <c r="T30" i="1" s="1"/>
  <c r="H112" i="1"/>
  <c r="N112" i="1" s="1"/>
  <c r="T112" i="1" s="1"/>
  <c r="H425" i="1"/>
  <c r="N425" i="1" s="1"/>
  <c r="T425" i="1" s="1"/>
  <c r="H187" i="1"/>
  <c r="N187" i="1" s="1"/>
  <c r="T187" i="1" s="1"/>
  <c r="H46" i="1"/>
  <c r="N46" i="1" s="1"/>
  <c r="T46" i="1" s="1"/>
  <c r="H381" i="1"/>
  <c r="H190" i="1"/>
  <c r="N190" i="1" s="1"/>
  <c r="T190" i="1" s="1"/>
  <c r="H184" i="1"/>
  <c r="N184" i="1" s="1"/>
  <c r="T184" i="1" s="1"/>
  <c r="H193" i="1"/>
  <c r="N193" i="1" s="1"/>
  <c r="T193" i="1" s="1"/>
  <c r="H158" i="1"/>
  <c r="N158" i="1" s="1"/>
  <c r="T158" i="1" s="1"/>
  <c r="H490" i="1"/>
  <c r="N490" i="1" s="1"/>
  <c r="T490" i="1" s="1"/>
  <c r="H459" i="1"/>
  <c r="N459" i="1" s="1"/>
  <c r="T459" i="1" s="1"/>
  <c r="H419" i="1"/>
  <c r="N419" i="1" l="1"/>
  <c r="T419" i="1" s="1"/>
  <c r="H418" i="1"/>
  <c r="N418" i="1" s="1"/>
  <c r="T418" i="1" s="1"/>
  <c r="H99" i="1"/>
  <c r="N99" i="1" s="1"/>
  <c r="T99" i="1" s="1"/>
  <c r="N100" i="1"/>
  <c r="T100" i="1" s="1"/>
  <c r="H380" i="1"/>
  <c r="N380" i="1" s="1"/>
  <c r="T380" i="1" s="1"/>
  <c r="N381" i="1"/>
  <c r="T381" i="1" s="1"/>
  <c r="H90" i="1"/>
  <c r="N90" i="1" s="1"/>
  <c r="T90" i="1" s="1"/>
  <c r="N91" i="1"/>
  <c r="T91" i="1" s="1"/>
  <c r="H229" i="1"/>
  <c r="N229" i="1" s="1"/>
  <c r="T229" i="1" s="1"/>
  <c r="N230" i="1"/>
  <c r="T230" i="1" s="1"/>
  <c r="H250" i="1"/>
  <c r="N250" i="1" s="1"/>
  <c r="T250" i="1" s="1"/>
  <c r="N265" i="1"/>
  <c r="T265" i="1" s="1"/>
  <c r="H234" i="1"/>
  <c r="N234" i="1" s="1"/>
  <c r="T234" i="1" s="1"/>
  <c r="H167" i="1"/>
  <c r="N167" i="1" s="1"/>
  <c r="T167" i="1" s="1"/>
  <c r="H33" i="1"/>
  <c r="N33" i="1" s="1"/>
  <c r="T33" i="1" s="1"/>
  <c r="H272" i="1"/>
  <c r="N272" i="1" s="1"/>
  <c r="T272" i="1" s="1"/>
  <c r="H146" i="1"/>
  <c r="N146" i="1" s="1"/>
  <c r="T146" i="1" s="1"/>
  <c r="H108" i="1"/>
  <c r="N108" i="1" s="1"/>
  <c r="T108" i="1" s="1"/>
  <c r="H17" i="1"/>
  <c r="N17" i="1" s="1"/>
  <c r="T17" i="1" s="1"/>
  <c r="H70" i="1"/>
  <c r="N70" i="1" s="1"/>
  <c r="T70" i="1" s="1"/>
  <c r="H183" i="1"/>
  <c r="N183" i="1" s="1"/>
  <c r="T183" i="1" s="1"/>
  <c r="H339" i="1"/>
  <c r="N339" i="1" s="1"/>
  <c r="T339" i="1" s="1"/>
  <c r="H349" i="1"/>
  <c r="N349" i="1" s="1"/>
  <c r="T349" i="1" s="1"/>
  <c r="H354" i="1"/>
  <c r="N354" i="1" s="1"/>
  <c r="T354" i="1" s="1"/>
  <c r="H16" i="1" l="1"/>
  <c r="H145" i="1"/>
  <c r="N145" i="1" s="1"/>
  <c r="T145" i="1" s="1"/>
  <c r="H15" i="1" l="1"/>
  <c r="N15" i="1" s="1"/>
  <c r="T15" i="1" s="1"/>
  <c r="N16" i="1"/>
  <c r="T16" i="1" s="1"/>
  <c r="H532" i="1" l="1"/>
  <c r="N532" i="1" s="1"/>
  <c r="T532" i="1" s="1"/>
  <c r="H534" i="1" l="1"/>
</calcChain>
</file>

<file path=xl/sharedStrings.xml><?xml version="1.0" encoding="utf-8"?>
<sst xmlns="http://schemas.openxmlformats.org/spreadsheetml/2006/main" count="2853" uniqueCount="363">
  <si>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</si>
  <si>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</si>
  <si>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</si>
  <si>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</si>
  <si>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</si>
  <si>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</si>
  <si>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</si>
  <si>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</si>
  <si>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</si>
  <si>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</si>
  <si>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</si>
  <si>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</si>
  <si>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</si>
  <si>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</si>
  <si>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</si>
  <si>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</si>
  <si>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</si>
  <si>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</si>
  <si>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</si>
  <si>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</si>
  <si>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</si>
  <si>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</si>
  <si>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</si>
  <si>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</si>
  <si>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</si>
  <si>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</si>
  <si>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</si>
  <si>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</si>
  <si>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</si>
  <si>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</si>
  <si>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</si>
  <si>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</si>
  <si>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</si>
  <si>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</si>
  <si>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</si>
  <si>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</si>
  <si>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</si>
  <si>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</si>
  <si>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</si>
  <si>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</si>
  <si>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</si>
  <si>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</si>
  <si>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</si>
  <si>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</si>
  <si>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</si>
  <si>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</si>
  <si>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</si>
  <si>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</si>
  <si>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</si>
  <si>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</si>
  <si>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</si>
  <si>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</si>
  <si>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</si>
  <si>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</si>
  <si>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</si>
  <si>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</si>
  <si>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</si>
  <si>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</si>
  <si>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</si>
  <si>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</si>
  <si>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</si>
  <si>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</si>
  <si>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</si>
  <si>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</si>
  <si>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</si>
  <si>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</si>
  <si>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</si>
  <si>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</si>
  <si>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</si>
  <si>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</si>
  <si>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</si>
  <si>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</si>
  <si>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</si>
  <si>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</si>
  <si>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</si>
  <si>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</si>
  <si>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</si>
  <si>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</si>
  <si>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</si>
  <si>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</si>
  <si>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</si>
  <si>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</si>
  <si>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</si>
  <si>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</si>
  <si>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</si>
  <si>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</si>
  <si>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</si>
  <si>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</si>
  <si>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</si>
  <si>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</si>
  <si>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</si>
  <si>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</si>
  <si>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</si>
  <si>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</si>
  <si>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</si>
  <si>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</si>
  <si>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</si>
  <si>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</si>
  <si>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</si>
  <si>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</si>
  <si>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</si>
  <si>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</si>
  <si>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</si>
  <si>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</si>
  <si>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</si>
  <si>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</si>
  <si>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</si>
  <si>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</si>
  <si>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</si>
  <si>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</si>
  <si>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</si>
  <si>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</si>
  <si>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</si>
  <si>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</si>
  <si>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</si>
  <si>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</si>
  <si>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</si>
  <si>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</si>
  <si>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</si>
  <si>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</si>
  <si>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</si>
  <si>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</si>
  <si>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</si>
  <si>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</si>
  <si>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</si>
  <si>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</si>
  <si>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</si>
  <si>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</si>
  <si>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</si>
  <si>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</si>
  <si>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</si>
  <si>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</si>
  <si>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</si>
  <si>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</si>
  <si>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</si>
  <si>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</si>
  <si>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</si>
  <si>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</si>
  <si>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</si>
  <si>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</si>
  <si>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</si>
  <si>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</si>
  <si>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</si>
  <si>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</si>
  <si>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</si>
  <si>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</si>
  <si>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</si>
  <si>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</si>
  <si>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</si>
  <si>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</si>
  <si>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</si>
  <si>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</si>
  <si>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</si>
  <si>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</si>
  <si>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</si>
  <si>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</si>
  <si>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</si>
  <si>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</si>
  <si>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</si>
  <si>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</si>
  <si>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</si>
  <si>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</si>
  <si>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</si>
  <si>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</si>
  <si>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</si>
  <si>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</si>
  <si>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</si>
  <si>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</si>
  <si>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</si>
  <si>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</si>
  <si>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</si>
  <si>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</si>
  <si>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</si>
  <si>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</si>
  <si>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</si>
  <si>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</si>
  <si>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</si>
  <si>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</si>
  <si>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</si>
  <si>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</si>
  <si>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</si>
  <si>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</si>
  <si>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</si>
  <si>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</si>
  <si>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</si>
  <si>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</si>
  <si>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</si>
  <si>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</si>
  <si>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</si>
  <si>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</si>
  <si>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</si>
  <si>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</si>
  <si>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</si>
  <si>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</si>
  <si>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</si>
  <si>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</si>
  <si>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</si>
  <si>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</si>
  <si>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</si>
  <si>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</si>
  <si>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</si>
  <si>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</si>
  <si>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</si>
  <si>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</si>
  <si>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</si>
  <si>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</si>
  <si>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</si>
  <si>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</si>
  <si>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</si>
  <si>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</si>
  <si>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</si>
  <si>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</si>
  <si>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</si>
  <si>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</si>
  <si>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</si>
  <si>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</si>
  <si>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</si>
  <si>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</si>
  <si>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</si>
  <si>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</si>
  <si>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</si>
  <si>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</si>
  <si>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</si>
  <si>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</si>
  <si>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</si>
  <si>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</si>
  <si>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</si>
  <si>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</si>
  <si>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</si>
  <si>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</si>
  <si>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Мероприятия по ликвидации мест несанкционированного размещения отходов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</si>
  <si>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</si>
  <si>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</si>
  <si>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</si>
  <si>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</si>
  <si>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</si>
  <si>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</si>
  <si>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</si>
  <si>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</si>
  <si>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</si>
  <si>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</si>
  <si>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</si>
  <si>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</si>
  <si>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</si>
  <si>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</si>
  <si>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</si>
  <si>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</si>
  <si>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</si>
  <si>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</si>
  <si>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</si>
  <si>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</si>
  <si>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</si>
  <si>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</si>
  <si>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</si>
  <si>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</si>
  <si>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</si>
  <si>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</si>
  <si>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</si>
  <si>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</si>
  <si>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</si>
  <si>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</si>
  <si>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</si>
  <si>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</si>
  <si>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</si>
  <si>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</si>
  <si>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</si>
  <si>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</si>
  <si>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</si>
  <si>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</si>
  <si>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</si>
  <si>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</si>
  <si>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</si>
  <si>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</si>
  <si>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</si>
  <si>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</si>
  <si>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</si>
  <si>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</si>
  <si>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</si>
  <si>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</si>
  <si>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</si>
  <si>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</si>
  <si>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</si>
  <si>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</si>
  <si>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Л8622</t>
  </si>
  <si>
    <t>Л8320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</si>
  <si>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</si>
  <si>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Л8700</t>
  </si>
  <si>
    <t>Л8690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</si>
  <si>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</si>
  <si>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</si>
  <si>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</si>
  <si>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</si>
  <si>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</si>
  <si>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</si>
  <si>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</si>
  <si>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</si>
  <si>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</si>
  <si>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</si>
  <si>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</si>
  <si>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</si>
  <si>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</si>
  <si>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</si>
  <si>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</si>
  <si>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</si>
  <si>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</si>
  <si>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</si>
  <si>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</si>
  <si>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2027 год</t>
  </si>
  <si>
    <t>S8240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</si>
  <si>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</si>
  <si>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</si>
  <si>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53032</t>
  </si>
  <si>
    <t>Ю6</t>
  </si>
  <si>
    <t>51792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</si>
  <si>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</si>
  <si>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</si>
  <si>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</si>
  <si>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L576Ю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</si>
  <si>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</si>
  <si>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Капитальные вложения в объекты государственной (муниципальной) собственности</t>
  </si>
  <si>
    <t>Бюджетные инвестиции</t>
  </si>
  <si>
    <t>Л8660</t>
  </si>
  <si>
    <t>Осуществление государственных полномочий по организации и осуществлению деятельности по опеке и попечительству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</si>
  <si>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</si>
  <si>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Модернизация и капитальный ремонт учреждений</t>
  </si>
  <si>
    <t>20520</t>
  </si>
  <si>
    <t>24050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</si>
  <si>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</si>
  <si>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</si>
  <si>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Проект благоустройства "Малая Слобода"</t>
  </si>
  <si>
    <t>20320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</si>
  <si>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</si>
  <si>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20250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</si>
  <si>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</si>
  <si>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R0821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</si>
  <si>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</si>
  <si>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Л8770</t>
  </si>
  <si>
    <t>8.1</t>
  </si>
  <si>
    <t>10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</si>
  <si>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на 2025 год и на плановый период 2026 и 2027 годов</t>
  </si>
  <si>
    <t>L4971</t>
  </si>
  <si>
    <t>2041Э</t>
  </si>
  <si>
    <t>2042Э</t>
  </si>
  <si>
    <t>2303Д</t>
  </si>
  <si>
    <t>Предлагаемы поправки (+ увеличение, - уменьшение)</t>
  </si>
  <si>
    <t>"Приложение № 5</t>
  </si>
  <si>
    <t>от 12 декабря 2024 года № 283</t>
  </si>
  <si>
    <t>50502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</si>
  <si>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</si>
  <si>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L3043</t>
  </si>
  <si>
    <t>L576Ж</t>
  </si>
  <si>
    <t>Обеспечение комплексного развития сельских территорий (капитальный ремонт фасадов, крылец, кровли и помещений здания лыжной базы по адресу: Архангельская область, г. Мезень, Чупров, д.1)</t>
  </si>
  <si>
    <t>"</t>
  </si>
  <si>
    <t>Реализация мероприятий по модернизации школьных систем образования</t>
  </si>
  <si>
    <t>57502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</si>
  <si>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</si>
  <si>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L4671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</si>
  <si>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</si>
  <si>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Поддержка территориального общественного самоуправления</t>
  </si>
  <si>
    <t>20190</t>
  </si>
  <si>
    <t>11.1</t>
  </si>
  <si>
    <t>11.2</t>
  </si>
  <si>
    <t>от 06 февраля 2025 года №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</si>
</sst>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8" fillId="0" borderId="0" xfId="0" applyNumberFormat="1" applyFont="1" applyFill="1"/>
    <xf numFmtId="0" fontId="12" fillId="0" borderId="5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17" fillId="0" borderId="20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19" fillId="0" borderId="0" xfId="0" applyFont="1" applyFill="1"/>
    <xf numFmtId="49" fontId="20" fillId="0" borderId="16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49" fontId="12" fillId="0" borderId="2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/>
    </xf>
    <xf numFmtId="0" fontId="13" fillId="0" borderId="23" xfId="0" applyFont="1" applyFill="1" applyBorder="1" applyAlignment="1">
      <alignment horizontal="left" vertical="center" wrapText="1"/>
    </xf>
    <xf numFmtId="49" fontId="13" fillId="0" borderId="11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49" fontId="7" fillId="0" borderId="15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8" fillId="0" borderId="24" xfId="0" applyNumberFormat="1" applyFont="1" applyFill="1" applyBorder="1" applyAlignment="1">
      <alignment horizontal="right" vertical="center"/>
    </xf>
    <xf numFmtId="4" fontId="7" fillId="0" borderId="24" xfId="0" applyNumberFormat="1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4" fontId="0" fillId="0" borderId="24" xfId="0" applyNumberForma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21" fillId="0" borderId="17" xfId="0" applyNumberFormat="1" applyFont="1" applyFill="1" applyBorder="1" applyAlignment="1">
      <alignment horizontal="right" vertical="center"/>
    </xf>
    <xf numFmtId="4" fontId="22" fillId="0" borderId="26" xfId="0" applyNumberFormat="1" applyFont="1" applyFill="1" applyBorder="1" applyAlignment="1">
      <alignment horizontal="right" vertical="center" wrapText="1"/>
    </xf>
    <xf numFmtId="4" fontId="2" fillId="0" borderId="24" xfId="0" applyNumberFormat="1" applyFont="1" applyFill="1" applyBorder="1" applyAlignment="1">
      <alignment horizontal="right" vertical="center"/>
    </xf>
    <xf numFmtId="4" fontId="8" fillId="0" borderId="25" xfId="0" applyNumberFormat="1" applyFont="1" applyFill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right" vertical="center"/>
    </xf>
    <xf numFmtId="4" fontId="0" fillId="0" borderId="27" xfId="0" applyNumberFormat="1" applyFill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28" xfId="0" applyFont="1" applyFill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/>
    </xf>
    <xf numFmtId="4" fontId="10" fillId="0" borderId="25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right" vertical="center"/>
    </xf>
    <xf numFmtId="4" fontId="0" fillId="0" borderId="24" xfId="0" applyNumberFormat="1" applyFont="1" applyFill="1" applyBorder="1" applyAlignment="1">
      <alignment horizontal="right" vertical="center"/>
    </xf>
    <xf numFmtId="49" fontId="20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49" fontId="26" fillId="0" borderId="1" xfId="0" applyNumberFormat="1" applyFont="1" applyFill="1" applyBorder="1" applyAlignment="1">
      <alignment horizontal="center" vertical="center"/>
    </xf>
    <xf numFmtId="49" fontId="17" fillId="0" borderId="28" xfId="0" applyNumberFormat="1" applyFont="1" applyFill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49" fontId="17" fillId="0" borderId="31" xfId="0" applyNumberFormat="1" applyFont="1" applyFill="1" applyBorder="1" applyAlignment="1">
      <alignment horizontal="center" vertical="center"/>
    </xf>
    <xf numFmtId="49" fontId="17" fillId="0" borderId="32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" fontId="28" fillId="0" borderId="24" xfId="0" applyNumberFormat="1" applyFont="1" applyFill="1" applyBorder="1" applyAlignment="1">
      <alignment horizontal="right" vertical="center"/>
    </xf>
    <xf numFmtId="0" fontId="29" fillId="0" borderId="17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9" fontId="27" fillId="0" borderId="3" xfId="0" applyNumberFormat="1" applyFont="1" applyFill="1" applyBorder="1" applyAlignment="1">
      <alignment horizontal="center" vertical="center"/>
    </xf>
    <xf numFmtId="49" fontId="30" fillId="0" borderId="3" xfId="0" applyNumberFormat="1" applyFont="1" applyFill="1" applyBorder="1" applyAlignment="1">
      <alignment horizontal="center" vertical="center"/>
    </xf>
    <xf numFmtId="49" fontId="30" fillId="0" borderId="19" xfId="0" applyNumberFormat="1" applyFont="1" applyFill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10" fillId="0" borderId="1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0" fontId="10" fillId="0" borderId="0" xfId="0" applyFont="1" applyFill="1"/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 wrapText="1"/>
    </xf>
    <xf numFmtId="49" fontId="30" fillId="0" borderId="13" xfId="0" applyNumberFormat="1" applyFont="1" applyFill="1" applyBorder="1" applyAlignment="1">
      <alignment horizontal="center" vertical="center"/>
    </xf>
    <xf numFmtId="49" fontId="30" fillId="0" borderId="2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Fill="1" applyBorder="1" applyAlignment="1">
      <alignment horizontal="right" vertical="center"/>
    </xf>
    <xf numFmtId="4" fontId="0" fillId="0" borderId="25" xfId="0" applyNumberForma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Fill="1" applyBorder="1" applyAlignment="1">
      <alignment horizontal="left" vertical="justify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31" fillId="0" borderId="2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justify" wrapText="1"/>
    </xf>
    <xf numFmtId="0" fontId="10" fillId="0" borderId="28" xfId="0" applyFont="1" applyFill="1" applyBorder="1" applyAlignment="1">
      <alignment horizontal="left" vertical="center" wrapText="1"/>
    </xf>
    <xf numFmtId="49" fontId="6" fillId="0" borderId="16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2" fillId="0" borderId="3" xfId="0" applyFont="1" applyFill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Fill="1" applyBorder="1" applyAlignment="1">
      <alignment vertical="center" wrapText="1"/>
    </xf>
    <xf numFmtId="4" fontId="27" fillId="0" borderId="25" xfId="0" applyNumberFormat="1" applyFont="1" applyFill="1" applyBorder="1" applyAlignment="1">
      <alignment horizontal="right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" fontId="1" fillId="0" borderId="24" xfId="0" applyNumberFormat="1" applyFont="1" applyBorder="1" applyAlignment="1">
      <alignment horizontal="right" vertical="center"/>
    </xf>
    <xf numFmtId="49" fontId="0" fillId="0" borderId="3" xfId="0" applyNumberForma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" fontId="0" fillId="0" borderId="24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4" fontId="0" fillId="0" borderId="24" xfId="0" applyNumberFormat="1" applyBorder="1" applyAlignment="1">
      <alignment horizontal="right" vertical="center"/>
    </xf>
    <xf numFmtId="0" fontId="3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49" fontId="17" fillId="0" borderId="19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Fill="1" applyBorder="1"/>
    <xf numFmtId="49" fontId="17" fillId="0" borderId="20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32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20" fillId="0" borderId="43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15" xfId="0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left" vertical="justify" wrapText="1"/>
    </xf>
    <xf numFmtId="0" fontId="9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 wrapText="1"/>
    </xf>
    <xf numFmtId="49" fontId="28" fillId="0" borderId="3" xfId="0" applyNumberFormat="1" applyFont="1" applyBorder="1" applyAlignment="1">
      <alignment horizontal="center" vertical="center"/>
    </xf>
    <xf numFmtId="0" fontId="1" fillId="0" borderId="34" xfId="0" applyFont="1" applyFill="1" applyBorder="1" applyAlignment="1">
      <alignment vertical="center" wrapText="1"/>
    </xf>
    <xf numFmtId="49" fontId="17" fillId="0" borderId="0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ont="1" applyBorder="1"/>
    <xf numFmtId="0" fontId="0" fillId="0" borderId="1" xfId="0" applyFont="1" applyBorder="1" applyAlignment="1">
      <alignment wrapText="1"/>
    </xf>
    <xf numFmtId="0" fontId="29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" fontId="7" fillId="0" borderId="25" xfId="0" applyNumberFormat="1" applyFont="1" applyFill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0" fontId="29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4" fontId="27" fillId="0" borderId="24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5/&#1089;&#1077;&#1089;&#1089;&#1080;&#1080;/&#1089;&#1083;&#1077;&#1076;&#1091;&#1102;&#1097;&#1072;&#1103;/&#1055;&#1088;&#1080;&#1083;&#1086;&#1078;&#1077;&#1085;&#1080;&#1077;%20&#8470;%203,4%20-&#1088;&#1072;&#1089;&#1093;&#1086;&#1076;&#1099;%20%202025-2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,4%20-&#1088;&#1072;&#1089;&#1093;&#1086;&#1076;&#1099;%20%202025-2027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5-202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5-2027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333">
          <cell r="J1333">
            <v>1056505533.0500001</v>
          </cell>
          <cell r="K1333">
            <v>1153787145.9899998</v>
          </cell>
          <cell r="L1333">
            <v>1089421377.5500002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368">
          <cell r="M1368">
            <v>0</v>
          </cell>
          <cell r="N136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1281">
          <cell r="M1281">
            <v>633680</v>
          </cell>
          <cell r="O1281">
            <v>653931.49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340">
          <cell r="S1340">
            <v>32951600.609999999</v>
          </cell>
          <cell r="T1340">
            <v>78714252.879999995</v>
          </cell>
          <cell r="U1340">
            <v>0</v>
          </cell>
          <cell r="V1340">
            <v>1182897779.8799999</v>
          </cell>
          <cell r="W1340">
            <v>1240626200.4899998</v>
          </cell>
          <cell r="X1340">
            <v>1090748290.2200003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4"/>
  <sheetViews>
    <sheetView tabSelected="1" zoomScaleNormal="100" workbookViewId="0">
      <selection activeCell="V4" sqref="V4"/>
    </sheetView>
  </sheetViews>
  <sheetFormatPr defaultColWidth="9.109375" defaultRowHeight="13.2"/>
  <cols>
    <col min="1" max="1" width="4.109375" style="1" customWidth="1"/>
    <col min="2" max="2" width="75.88671875" style="13" customWidth="1"/>
    <col min="3" max="3" width="5.109375" style="13" customWidth="1"/>
    <col min="4" max="5" width="4.88671875" style="13" customWidth="1"/>
    <col min="6" max="6" width="7.88671875" style="13" customWidth="1"/>
    <col min="7" max="7" width="6.6640625" style="14" customWidth="1"/>
    <col min="8" max="8" width="22.33203125" style="51" hidden="1" customWidth="1"/>
    <col min="9" max="9" width="22.44140625" style="2" hidden="1" customWidth="1"/>
    <col min="10" max="10" width="21.6640625" style="2" hidden="1" customWidth="1"/>
    <col min="11" max="11" width="16.33203125" style="2" hidden="1" customWidth="1"/>
    <col min="12" max="12" width="17.5546875" style="2" hidden="1" customWidth="1"/>
    <col min="13" max="13" width="19.88671875" style="2" hidden="1" customWidth="1"/>
    <col min="14" max="14" width="21.5546875" style="2" hidden="1" customWidth="1"/>
    <col min="15" max="15" width="21.109375" style="2" hidden="1" customWidth="1"/>
    <col min="16" max="16" width="22" style="2" hidden="1" customWidth="1"/>
    <col min="17" max="17" width="16.33203125" style="2" hidden="1" customWidth="1"/>
    <col min="18" max="18" width="17.5546875" style="2" hidden="1" customWidth="1"/>
    <col min="19" max="19" width="19.88671875" style="2" hidden="1" customWidth="1"/>
    <col min="20" max="20" width="21.5546875" style="2" customWidth="1"/>
    <col min="21" max="21" width="21.109375" style="2" customWidth="1"/>
    <col min="22" max="22" width="22" style="2" customWidth="1"/>
    <col min="23" max="23" width="2.109375" style="2" customWidth="1"/>
    <col min="24" max="16384" width="9.109375" style="2"/>
  </cols>
  <sheetData>
    <row r="1" spans="1:22">
      <c r="J1" s="107"/>
      <c r="P1" s="107"/>
      <c r="V1" s="107" t="s">
        <v>247</v>
      </c>
    </row>
    <row r="2" spans="1:22">
      <c r="J2" s="108"/>
      <c r="P2" s="108"/>
      <c r="V2" s="108" t="s">
        <v>140</v>
      </c>
    </row>
    <row r="3" spans="1:22">
      <c r="J3" s="108"/>
      <c r="P3" s="108"/>
      <c r="V3" s="108" t="s">
        <v>254</v>
      </c>
    </row>
    <row r="4" spans="1:22">
      <c r="J4" s="107"/>
      <c r="P4" s="107"/>
      <c r="V4" s="107" t="s">
        <v>362</v>
      </c>
    </row>
    <row r="5" spans="1:22">
      <c r="J5" s="107"/>
    </row>
    <row r="6" spans="1:22">
      <c r="J6" s="107"/>
      <c r="P6" s="107"/>
      <c r="V6" s="107" t="s">
        <v>345</v>
      </c>
    </row>
    <row r="7" spans="1:22">
      <c r="J7" s="107"/>
      <c r="P7" s="108"/>
      <c r="V7" s="108" t="s">
        <v>140</v>
      </c>
    </row>
    <row r="8" spans="1:22">
      <c r="J8" s="107"/>
      <c r="P8" s="108"/>
      <c r="V8" s="108" t="s">
        <v>254</v>
      </c>
    </row>
    <row r="9" spans="1:22">
      <c r="J9" s="107"/>
      <c r="P9" s="107"/>
      <c r="V9" s="107" t="s">
        <v>346</v>
      </c>
    </row>
    <row r="10" spans="1:22" ht="53.25" customHeight="1">
      <c r="A10" s="293" t="s">
        <v>339</v>
      </c>
      <c r="B10" s="293"/>
      <c r="C10" s="293"/>
      <c r="D10" s="293"/>
      <c r="E10" s="293"/>
      <c r="F10" s="293"/>
      <c r="G10" s="293"/>
      <c r="H10" s="293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</row>
    <row r="11" spans="1:22">
      <c r="B11" s="273"/>
      <c r="C11" s="273"/>
      <c r="D11" s="273"/>
      <c r="E11" s="273"/>
      <c r="F11" s="273"/>
      <c r="G11" s="273"/>
      <c r="J11" s="48"/>
    </row>
    <row r="12" spans="1:22" ht="26.25" customHeight="1">
      <c r="A12" s="277" t="s">
        <v>0</v>
      </c>
      <c r="B12" s="279" t="s">
        <v>1</v>
      </c>
      <c r="C12" s="281" t="s">
        <v>2</v>
      </c>
      <c r="D12" s="282"/>
      <c r="E12" s="282"/>
      <c r="F12" s="283"/>
      <c r="G12" s="287" t="s">
        <v>97</v>
      </c>
      <c r="H12" s="269" t="s">
        <v>251</v>
      </c>
      <c r="I12" s="270"/>
      <c r="J12" s="270"/>
      <c r="K12" s="288" t="s">
        <v>344</v>
      </c>
      <c r="L12" s="289"/>
      <c r="M12" s="290"/>
      <c r="N12" s="289" t="s">
        <v>251</v>
      </c>
      <c r="O12" s="291"/>
      <c r="P12" s="292"/>
      <c r="Q12" s="288" t="s">
        <v>344</v>
      </c>
      <c r="R12" s="289"/>
      <c r="S12" s="290"/>
      <c r="T12" s="289" t="s">
        <v>251</v>
      </c>
      <c r="U12" s="291"/>
      <c r="V12" s="292"/>
    </row>
    <row r="13" spans="1:22" s="3" customFormat="1" ht="15.6">
      <c r="A13" s="278"/>
      <c r="B13" s="280"/>
      <c r="C13" s="284"/>
      <c r="D13" s="285"/>
      <c r="E13" s="285"/>
      <c r="F13" s="286"/>
      <c r="G13" s="284"/>
      <c r="H13" s="224" t="s">
        <v>181</v>
      </c>
      <c r="I13" s="224" t="s">
        <v>255</v>
      </c>
      <c r="J13" s="125" t="s">
        <v>307</v>
      </c>
      <c r="K13" s="243" t="s">
        <v>181</v>
      </c>
      <c r="L13" s="243" t="s">
        <v>255</v>
      </c>
      <c r="M13" s="243" t="s">
        <v>307</v>
      </c>
      <c r="N13" s="243" t="s">
        <v>181</v>
      </c>
      <c r="O13" s="243" t="s">
        <v>255</v>
      </c>
      <c r="P13" s="243" t="s">
        <v>307</v>
      </c>
      <c r="Q13" s="249" t="s">
        <v>181</v>
      </c>
      <c r="R13" s="249" t="s">
        <v>255</v>
      </c>
      <c r="S13" s="249" t="s">
        <v>307</v>
      </c>
      <c r="T13" s="249" t="s">
        <v>181</v>
      </c>
      <c r="U13" s="249" t="s">
        <v>255</v>
      </c>
      <c r="V13" s="249" t="s">
        <v>307</v>
      </c>
    </row>
    <row r="14" spans="1:22" s="3" customFormat="1">
      <c r="A14" s="26" t="s">
        <v>3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6" t="s">
        <v>7</v>
      </c>
      <c r="H14" s="53">
        <v>8</v>
      </c>
      <c r="I14" s="126">
        <v>9</v>
      </c>
      <c r="J14" s="126">
        <v>10</v>
      </c>
      <c r="K14" s="126"/>
      <c r="L14" s="126"/>
      <c r="M14" s="126"/>
      <c r="N14" s="126">
        <v>8</v>
      </c>
      <c r="O14" s="126">
        <v>9</v>
      </c>
      <c r="P14" s="126">
        <v>10</v>
      </c>
      <c r="Q14" s="126"/>
      <c r="R14" s="126"/>
      <c r="S14" s="126"/>
      <c r="T14" s="126">
        <v>8</v>
      </c>
      <c r="U14" s="126">
        <v>9</v>
      </c>
      <c r="V14" s="126">
        <v>10</v>
      </c>
    </row>
    <row r="15" spans="1:22" ht="17.399999999999999">
      <c r="A15" s="44" t="s">
        <v>71</v>
      </c>
      <c r="B15" s="221" t="s">
        <v>72</v>
      </c>
      <c r="C15" s="45"/>
      <c r="D15" s="45"/>
      <c r="E15" s="45"/>
      <c r="F15" s="45"/>
      <c r="G15" s="46"/>
      <c r="H15" s="64">
        <f t="shared" ref="H15:M15" si="0">H16+H145+H207+H229+H234+H250+H272+H287+H327+H339+H349+H354+H366+H380+H385+H297+H344+H361+H396+H404+H409</f>
        <v>733177420.30000007</v>
      </c>
      <c r="I15" s="64">
        <f t="shared" si="0"/>
        <v>816354405.14999998</v>
      </c>
      <c r="J15" s="64">
        <f t="shared" si="0"/>
        <v>736739297.51999998</v>
      </c>
      <c r="K15" s="64">
        <f t="shared" si="0"/>
        <v>93844768.640000001</v>
      </c>
      <c r="L15" s="64">
        <f t="shared" si="0"/>
        <v>8151563.2400000002</v>
      </c>
      <c r="M15" s="64">
        <f t="shared" si="0"/>
        <v>1405162.21</v>
      </c>
      <c r="N15" s="64">
        <f>H15+K15</f>
        <v>827022188.94000006</v>
      </c>
      <c r="O15" s="64">
        <f>I15+L15</f>
        <v>824505968.38999999</v>
      </c>
      <c r="P15" s="64">
        <f>J15+M15</f>
        <v>738144459.73000002</v>
      </c>
      <c r="Q15" s="64">
        <f>Q16+Q145+Q207+Q229+Q234+Q250+Q272+Q287+Q327+Q339+Q349+Q354+Q366+Q380+Q385+Q297+Q344+Q361+Q396+Q404+Q409+Q322</f>
        <v>27514393.02</v>
      </c>
      <c r="R15" s="64">
        <f t="shared" ref="R15:S15" si="1">R16+R145+R207+R229+R234+R250+R272+R287+R327+R339+R349+R354+R366+R380+R385+R297+R344+R361+R396+R404+R409+R322</f>
        <v>78714252.879999995</v>
      </c>
      <c r="S15" s="64">
        <f t="shared" si="1"/>
        <v>0</v>
      </c>
      <c r="T15" s="64">
        <f>N15+Q15</f>
        <v>854536581.96000004</v>
      </c>
      <c r="U15" s="64">
        <f>O15+R15</f>
        <v>903220221.26999998</v>
      </c>
      <c r="V15" s="64">
        <f>P15+S15</f>
        <v>738144459.73000002</v>
      </c>
    </row>
    <row r="16" spans="1:22" ht="27.6">
      <c r="A16" s="184" t="s">
        <v>3</v>
      </c>
      <c r="B16" s="96" t="s">
        <v>256</v>
      </c>
      <c r="C16" s="8" t="s">
        <v>12</v>
      </c>
      <c r="D16" s="8" t="s">
        <v>20</v>
      </c>
      <c r="E16" s="8" t="s">
        <v>98</v>
      </c>
      <c r="F16" s="8" t="s">
        <v>99</v>
      </c>
      <c r="G16" s="17"/>
      <c r="H16" s="60">
        <f>H17+H33+H70+H90+H99+H108+H130</f>
        <v>521780291.39000005</v>
      </c>
      <c r="I16" s="60">
        <f>I17+I33+I70+I90+I99+I108+I130</f>
        <v>527348377.39999998</v>
      </c>
      <c r="J16" s="60">
        <f>J17+J33+J70+J90+J99+J108+J130</f>
        <v>534640453.98000002</v>
      </c>
      <c r="K16" s="60">
        <f t="shared" ref="K16:M16" si="2">K17+K33+K70+K90+K99+K108+K130</f>
        <v>957607.20000000054</v>
      </c>
      <c r="L16" s="60">
        <f t="shared" si="2"/>
        <v>1243232.0300000003</v>
      </c>
      <c r="M16" s="60">
        <f t="shared" si="2"/>
        <v>1182249.67</v>
      </c>
      <c r="N16" s="60">
        <f t="shared" ref="N16:N88" si="3">H16+K16</f>
        <v>522737898.59000003</v>
      </c>
      <c r="O16" s="60">
        <f t="shared" ref="O16:O88" si="4">I16+L16</f>
        <v>528591609.42999995</v>
      </c>
      <c r="P16" s="60">
        <f t="shared" ref="P16:P88" si="5">J16+M16</f>
        <v>535822703.65000004</v>
      </c>
      <c r="Q16" s="60">
        <f t="shared" ref="Q16:S16" si="6">Q17+Q33+Q70+Q90+Q99+Q108+Q130</f>
        <v>0</v>
      </c>
      <c r="R16" s="60">
        <f t="shared" si="6"/>
        <v>78714252.879999995</v>
      </c>
      <c r="S16" s="60">
        <f t="shared" si="6"/>
        <v>0</v>
      </c>
      <c r="T16" s="60">
        <f t="shared" ref="T16:T88" si="7">N16+Q16</f>
        <v>522737898.59000003</v>
      </c>
      <c r="U16" s="60">
        <f t="shared" ref="U16:U88" si="8">O16+R16</f>
        <v>607305862.30999994</v>
      </c>
      <c r="V16" s="60">
        <f t="shared" ref="V16:V88" si="9">P16+S16</f>
        <v>535822703.65000004</v>
      </c>
    </row>
    <row r="17" spans="1:22" ht="26.4">
      <c r="A17" s="181" t="s">
        <v>22</v>
      </c>
      <c r="B17" s="222" t="s">
        <v>84</v>
      </c>
      <c r="C17" s="7" t="s">
        <v>12</v>
      </c>
      <c r="D17" s="7" t="s">
        <v>3</v>
      </c>
      <c r="E17" s="7" t="s">
        <v>98</v>
      </c>
      <c r="F17" s="7" t="s">
        <v>99</v>
      </c>
      <c r="G17" s="18"/>
      <c r="H17" s="59">
        <f>H18+H24+H30+H21+H27</f>
        <v>109060952.25999999</v>
      </c>
      <c r="I17" s="59">
        <f t="shared" ref="I17:J17" si="10">I18+I24+I30+I21+I27</f>
        <v>110930280.25</v>
      </c>
      <c r="J17" s="59">
        <f t="shared" si="10"/>
        <v>112397303.78999999</v>
      </c>
      <c r="K17" s="59">
        <f t="shared" ref="K17:M17" si="11">K18+K24+K30+K21+K27</f>
        <v>-32472.32</v>
      </c>
      <c r="L17" s="59">
        <f t="shared" si="11"/>
        <v>0</v>
      </c>
      <c r="M17" s="59">
        <f t="shared" si="11"/>
        <v>0</v>
      </c>
      <c r="N17" s="59">
        <f t="shared" si="3"/>
        <v>109028479.94</v>
      </c>
      <c r="O17" s="59">
        <f t="shared" si="4"/>
        <v>110930280.25</v>
      </c>
      <c r="P17" s="59">
        <f t="shared" si="5"/>
        <v>112397303.78999999</v>
      </c>
      <c r="Q17" s="59">
        <f t="shared" ref="Q17:S17" si="12">Q18+Q24+Q30+Q21+Q27</f>
        <v>0</v>
      </c>
      <c r="R17" s="59">
        <f t="shared" si="12"/>
        <v>0</v>
      </c>
      <c r="S17" s="59">
        <f t="shared" si="12"/>
        <v>0</v>
      </c>
      <c r="T17" s="59">
        <f t="shared" si="7"/>
        <v>109028479.94</v>
      </c>
      <c r="U17" s="59">
        <f t="shared" si="8"/>
        <v>110930280.25</v>
      </c>
      <c r="V17" s="59">
        <f t="shared" si="9"/>
        <v>112397303.78999999</v>
      </c>
    </row>
    <row r="18" spans="1:22" ht="26.4">
      <c r="A18" s="276"/>
      <c r="B18" s="82" t="s">
        <v>85</v>
      </c>
      <c r="C18" s="6" t="s">
        <v>12</v>
      </c>
      <c r="D18" s="6" t="s">
        <v>3</v>
      </c>
      <c r="E18" s="6" t="s">
        <v>98</v>
      </c>
      <c r="F18" s="6" t="s">
        <v>100</v>
      </c>
      <c r="G18" s="18"/>
      <c r="H18" s="58">
        <f>H19</f>
        <v>50091000</v>
      </c>
      <c r="I18" s="58">
        <f t="shared" ref="I18:M19" si="13">I19</f>
        <v>50947667.880000003</v>
      </c>
      <c r="J18" s="58">
        <f t="shared" si="13"/>
        <v>51831234.960000001</v>
      </c>
      <c r="K18" s="58">
        <f t="shared" si="13"/>
        <v>0</v>
      </c>
      <c r="L18" s="58">
        <f t="shared" si="13"/>
        <v>0</v>
      </c>
      <c r="M18" s="58">
        <f t="shared" si="13"/>
        <v>0</v>
      </c>
      <c r="N18" s="58">
        <f t="shared" si="3"/>
        <v>50091000</v>
      </c>
      <c r="O18" s="58">
        <f t="shared" si="4"/>
        <v>50947667.880000003</v>
      </c>
      <c r="P18" s="58">
        <f t="shared" si="5"/>
        <v>51831234.960000001</v>
      </c>
      <c r="Q18" s="58">
        <f t="shared" ref="Q18:S19" si="14">Q19</f>
        <v>0</v>
      </c>
      <c r="R18" s="58">
        <f t="shared" si="14"/>
        <v>0</v>
      </c>
      <c r="S18" s="58">
        <f t="shared" si="14"/>
        <v>0</v>
      </c>
      <c r="T18" s="58">
        <f t="shared" si="7"/>
        <v>50091000</v>
      </c>
      <c r="U18" s="58">
        <f t="shared" si="8"/>
        <v>50947667.880000003</v>
      </c>
      <c r="V18" s="58">
        <f t="shared" si="9"/>
        <v>51831234.960000001</v>
      </c>
    </row>
    <row r="19" spans="1:22" ht="26.4">
      <c r="A19" s="276"/>
      <c r="B19" s="75" t="s">
        <v>40</v>
      </c>
      <c r="C19" s="6" t="s">
        <v>12</v>
      </c>
      <c r="D19" s="6" t="s">
        <v>3</v>
      </c>
      <c r="E19" s="6" t="s">
        <v>98</v>
      </c>
      <c r="F19" s="6" t="s">
        <v>100</v>
      </c>
      <c r="G19" s="18" t="s">
        <v>38</v>
      </c>
      <c r="H19" s="58">
        <f>H20</f>
        <v>50091000</v>
      </c>
      <c r="I19" s="58">
        <f t="shared" si="13"/>
        <v>50947667.880000003</v>
      </c>
      <c r="J19" s="58">
        <f t="shared" si="13"/>
        <v>51831234.960000001</v>
      </c>
      <c r="K19" s="58">
        <f t="shared" si="13"/>
        <v>0</v>
      </c>
      <c r="L19" s="58">
        <f t="shared" si="13"/>
        <v>0</v>
      </c>
      <c r="M19" s="58">
        <f t="shared" si="13"/>
        <v>0</v>
      </c>
      <c r="N19" s="58">
        <f t="shared" si="3"/>
        <v>50091000</v>
      </c>
      <c r="O19" s="58">
        <f t="shared" si="4"/>
        <v>50947667.880000003</v>
      </c>
      <c r="P19" s="58">
        <f t="shared" si="5"/>
        <v>51831234.960000001</v>
      </c>
      <c r="Q19" s="58">
        <f t="shared" si="14"/>
        <v>0</v>
      </c>
      <c r="R19" s="58">
        <f t="shared" si="14"/>
        <v>0</v>
      </c>
      <c r="S19" s="58">
        <f t="shared" si="14"/>
        <v>0</v>
      </c>
      <c r="T19" s="58">
        <f t="shared" si="7"/>
        <v>50091000</v>
      </c>
      <c r="U19" s="58">
        <f t="shared" si="8"/>
        <v>50947667.880000003</v>
      </c>
      <c r="V19" s="58">
        <f t="shared" si="9"/>
        <v>51831234.960000001</v>
      </c>
    </row>
    <row r="20" spans="1:22">
      <c r="A20" s="276"/>
      <c r="B20" s="85" t="s">
        <v>41</v>
      </c>
      <c r="C20" s="6" t="s">
        <v>12</v>
      </c>
      <c r="D20" s="6" t="s">
        <v>3</v>
      </c>
      <c r="E20" s="6" t="s">
        <v>98</v>
      </c>
      <c r="F20" s="6" t="s">
        <v>100</v>
      </c>
      <c r="G20" s="18" t="s">
        <v>39</v>
      </c>
      <c r="H20" s="185">
        <v>50091000</v>
      </c>
      <c r="I20" s="185">
        <v>50947667.880000003</v>
      </c>
      <c r="J20" s="185">
        <v>51831234.960000001</v>
      </c>
      <c r="K20" s="185"/>
      <c r="L20" s="185"/>
      <c r="M20" s="185"/>
      <c r="N20" s="185">
        <f t="shared" si="3"/>
        <v>50091000</v>
      </c>
      <c r="O20" s="185">
        <f t="shared" si="4"/>
        <v>50947667.880000003</v>
      </c>
      <c r="P20" s="185">
        <f t="shared" si="5"/>
        <v>51831234.960000001</v>
      </c>
      <c r="Q20" s="185"/>
      <c r="R20" s="185"/>
      <c r="S20" s="185"/>
      <c r="T20" s="185">
        <f t="shared" si="7"/>
        <v>50091000</v>
      </c>
      <c r="U20" s="185">
        <f t="shared" si="8"/>
        <v>50947667.880000003</v>
      </c>
      <c r="V20" s="185">
        <f t="shared" si="9"/>
        <v>51831234.960000001</v>
      </c>
    </row>
    <row r="21" spans="1:22" ht="26.4">
      <c r="A21" s="276"/>
      <c r="B21" s="82" t="s">
        <v>194</v>
      </c>
      <c r="C21" s="6" t="s">
        <v>12</v>
      </c>
      <c r="D21" s="6" t="s">
        <v>3</v>
      </c>
      <c r="E21" s="6" t="s">
        <v>98</v>
      </c>
      <c r="F21" s="55" t="s">
        <v>155</v>
      </c>
      <c r="G21" s="56"/>
      <c r="H21" s="62">
        <f>H22</f>
        <v>200000</v>
      </c>
      <c r="I21" s="62">
        <f t="shared" ref="I21:M22" si="15">I22</f>
        <v>0</v>
      </c>
      <c r="J21" s="62">
        <f t="shared" si="15"/>
        <v>0</v>
      </c>
      <c r="K21" s="62">
        <f t="shared" si="15"/>
        <v>0</v>
      </c>
      <c r="L21" s="62">
        <f t="shared" si="15"/>
        <v>0</v>
      </c>
      <c r="M21" s="62">
        <f t="shared" si="15"/>
        <v>0</v>
      </c>
      <c r="N21" s="62">
        <f t="shared" si="3"/>
        <v>200000</v>
      </c>
      <c r="O21" s="62">
        <f t="shared" si="4"/>
        <v>0</v>
      </c>
      <c r="P21" s="62">
        <f t="shared" si="5"/>
        <v>0</v>
      </c>
      <c r="Q21" s="62">
        <f t="shared" ref="Q21:S22" si="16">Q22</f>
        <v>0</v>
      </c>
      <c r="R21" s="62">
        <f t="shared" si="16"/>
        <v>0</v>
      </c>
      <c r="S21" s="62">
        <f t="shared" si="16"/>
        <v>0</v>
      </c>
      <c r="T21" s="62">
        <f t="shared" si="7"/>
        <v>200000</v>
      </c>
      <c r="U21" s="62">
        <f t="shared" si="8"/>
        <v>0</v>
      </c>
      <c r="V21" s="62">
        <f t="shared" si="9"/>
        <v>0</v>
      </c>
    </row>
    <row r="22" spans="1:22" ht="26.4">
      <c r="A22" s="276"/>
      <c r="B22" s="75" t="s">
        <v>40</v>
      </c>
      <c r="C22" s="6" t="s">
        <v>12</v>
      </c>
      <c r="D22" s="6" t="s">
        <v>3</v>
      </c>
      <c r="E22" s="6" t="s">
        <v>98</v>
      </c>
      <c r="F22" s="55" t="s">
        <v>155</v>
      </c>
      <c r="G22" s="56" t="s">
        <v>38</v>
      </c>
      <c r="H22" s="62">
        <f>H23</f>
        <v>200000</v>
      </c>
      <c r="I22" s="62">
        <f t="shared" si="15"/>
        <v>0</v>
      </c>
      <c r="J22" s="62">
        <f t="shared" si="15"/>
        <v>0</v>
      </c>
      <c r="K22" s="62">
        <f t="shared" si="15"/>
        <v>0</v>
      </c>
      <c r="L22" s="62">
        <f t="shared" si="15"/>
        <v>0</v>
      </c>
      <c r="M22" s="62">
        <f t="shared" si="15"/>
        <v>0</v>
      </c>
      <c r="N22" s="62">
        <f t="shared" si="3"/>
        <v>200000</v>
      </c>
      <c r="O22" s="62">
        <f t="shared" si="4"/>
        <v>0</v>
      </c>
      <c r="P22" s="62">
        <f t="shared" si="5"/>
        <v>0</v>
      </c>
      <c r="Q22" s="62">
        <f t="shared" si="16"/>
        <v>0</v>
      </c>
      <c r="R22" s="62">
        <f t="shared" si="16"/>
        <v>0</v>
      </c>
      <c r="S22" s="62">
        <f t="shared" si="16"/>
        <v>0</v>
      </c>
      <c r="T22" s="62">
        <f t="shared" si="7"/>
        <v>200000</v>
      </c>
      <c r="U22" s="62">
        <f t="shared" si="8"/>
        <v>0</v>
      </c>
      <c r="V22" s="62">
        <f t="shared" si="9"/>
        <v>0</v>
      </c>
    </row>
    <row r="23" spans="1:22">
      <c r="A23" s="276"/>
      <c r="B23" s="85" t="s">
        <v>41</v>
      </c>
      <c r="C23" s="6" t="s">
        <v>12</v>
      </c>
      <c r="D23" s="6" t="s">
        <v>3</v>
      </c>
      <c r="E23" s="6" t="s">
        <v>98</v>
      </c>
      <c r="F23" s="55" t="s">
        <v>155</v>
      </c>
      <c r="G23" s="56" t="s">
        <v>39</v>
      </c>
      <c r="H23" s="185">
        <v>200000</v>
      </c>
      <c r="I23" s="185"/>
      <c r="J23" s="185"/>
      <c r="K23" s="185"/>
      <c r="L23" s="185"/>
      <c r="M23" s="185"/>
      <c r="N23" s="185">
        <f t="shared" si="3"/>
        <v>200000</v>
      </c>
      <c r="O23" s="185">
        <f t="shared" si="4"/>
        <v>0</v>
      </c>
      <c r="P23" s="185">
        <f t="shared" si="5"/>
        <v>0</v>
      </c>
      <c r="Q23" s="185"/>
      <c r="R23" s="185"/>
      <c r="S23" s="185"/>
      <c r="T23" s="185">
        <f t="shared" si="7"/>
        <v>200000</v>
      </c>
      <c r="U23" s="185">
        <f t="shared" si="8"/>
        <v>0</v>
      </c>
      <c r="V23" s="185">
        <f t="shared" si="9"/>
        <v>0</v>
      </c>
    </row>
    <row r="24" spans="1:22" ht="52.8">
      <c r="A24" s="276"/>
      <c r="B24" s="199" t="s">
        <v>195</v>
      </c>
      <c r="C24" s="6" t="s">
        <v>12</v>
      </c>
      <c r="D24" s="6" t="s">
        <v>3</v>
      </c>
      <c r="E24" s="6" t="s">
        <v>98</v>
      </c>
      <c r="F24" s="186" t="s">
        <v>279</v>
      </c>
      <c r="G24" s="18"/>
      <c r="H24" s="58">
        <f>H25</f>
        <v>1600000</v>
      </c>
      <c r="I24" s="58">
        <f t="shared" ref="I24:M25" si="17">I25</f>
        <v>2500000</v>
      </c>
      <c r="J24" s="58">
        <f t="shared" si="17"/>
        <v>2600000</v>
      </c>
      <c r="K24" s="58">
        <f t="shared" si="17"/>
        <v>0</v>
      </c>
      <c r="L24" s="58">
        <f t="shared" si="17"/>
        <v>0</v>
      </c>
      <c r="M24" s="58">
        <f t="shared" si="17"/>
        <v>0</v>
      </c>
      <c r="N24" s="58">
        <f t="shared" si="3"/>
        <v>1600000</v>
      </c>
      <c r="O24" s="58">
        <f t="shared" si="4"/>
        <v>2500000</v>
      </c>
      <c r="P24" s="58">
        <f t="shared" si="5"/>
        <v>2600000</v>
      </c>
      <c r="Q24" s="58">
        <f t="shared" ref="Q24:S25" si="18">Q25</f>
        <v>0</v>
      </c>
      <c r="R24" s="58">
        <f t="shared" si="18"/>
        <v>0</v>
      </c>
      <c r="S24" s="58">
        <f t="shared" si="18"/>
        <v>0</v>
      </c>
      <c r="T24" s="58">
        <f t="shared" si="7"/>
        <v>1600000</v>
      </c>
      <c r="U24" s="58">
        <f t="shared" si="8"/>
        <v>2500000</v>
      </c>
      <c r="V24" s="58">
        <f t="shared" si="9"/>
        <v>2600000</v>
      </c>
    </row>
    <row r="25" spans="1:22" ht="26.4">
      <c r="A25" s="276"/>
      <c r="B25" s="75" t="s">
        <v>40</v>
      </c>
      <c r="C25" s="6" t="s">
        <v>12</v>
      </c>
      <c r="D25" s="6" t="s">
        <v>3</v>
      </c>
      <c r="E25" s="6" t="s">
        <v>98</v>
      </c>
      <c r="F25" s="186" t="s">
        <v>279</v>
      </c>
      <c r="G25" s="56" t="s">
        <v>38</v>
      </c>
      <c r="H25" s="58">
        <f>H26</f>
        <v>1600000</v>
      </c>
      <c r="I25" s="58">
        <f t="shared" si="17"/>
        <v>2500000</v>
      </c>
      <c r="J25" s="58">
        <f t="shared" si="17"/>
        <v>2600000</v>
      </c>
      <c r="K25" s="58">
        <f t="shared" si="17"/>
        <v>0</v>
      </c>
      <c r="L25" s="58">
        <f t="shared" si="17"/>
        <v>0</v>
      </c>
      <c r="M25" s="58">
        <f t="shared" si="17"/>
        <v>0</v>
      </c>
      <c r="N25" s="58">
        <f t="shared" si="3"/>
        <v>1600000</v>
      </c>
      <c r="O25" s="58">
        <f t="shared" si="4"/>
        <v>2500000</v>
      </c>
      <c r="P25" s="58">
        <f t="shared" si="5"/>
        <v>2600000</v>
      </c>
      <c r="Q25" s="58">
        <f t="shared" si="18"/>
        <v>0</v>
      </c>
      <c r="R25" s="58">
        <f t="shared" si="18"/>
        <v>0</v>
      </c>
      <c r="S25" s="58">
        <f t="shared" si="18"/>
        <v>0</v>
      </c>
      <c r="T25" s="58">
        <f t="shared" si="7"/>
        <v>1600000</v>
      </c>
      <c r="U25" s="58">
        <f t="shared" si="8"/>
        <v>2500000</v>
      </c>
      <c r="V25" s="58">
        <f t="shared" si="9"/>
        <v>2600000</v>
      </c>
    </row>
    <row r="26" spans="1:22">
      <c r="A26" s="276"/>
      <c r="B26" s="85" t="s">
        <v>41</v>
      </c>
      <c r="C26" s="6" t="s">
        <v>12</v>
      </c>
      <c r="D26" s="6" t="s">
        <v>3</v>
      </c>
      <c r="E26" s="6" t="s">
        <v>98</v>
      </c>
      <c r="F26" s="186" t="s">
        <v>279</v>
      </c>
      <c r="G26" s="56" t="s">
        <v>39</v>
      </c>
      <c r="H26" s="185">
        <v>1600000</v>
      </c>
      <c r="I26" s="185">
        <v>2500000</v>
      </c>
      <c r="J26" s="185">
        <v>2600000</v>
      </c>
      <c r="K26" s="185"/>
      <c r="L26" s="185"/>
      <c r="M26" s="185"/>
      <c r="N26" s="185">
        <f t="shared" si="3"/>
        <v>1600000</v>
      </c>
      <c r="O26" s="185">
        <f t="shared" si="4"/>
        <v>2500000</v>
      </c>
      <c r="P26" s="185">
        <f t="shared" si="5"/>
        <v>2600000</v>
      </c>
      <c r="Q26" s="185"/>
      <c r="R26" s="185"/>
      <c r="S26" s="185"/>
      <c r="T26" s="185">
        <f t="shared" si="7"/>
        <v>1600000</v>
      </c>
      <c r="U26" s="185">
        <f t="shared" si="8"/>
        <v>2500000</v>
      </c>
      <c r="V26" s="185">
        <f t="shared" si="9"/>
        <v>2600000</v>
      </c>
    </row>
    <row r="27" spans="1:22" ht="26.4">
      <c r="A27" s="276"/>
      <c r="B27" s="200" t="s">
        <v>248</v>
      </c>
      <c r="C27" s="40" t="s">
        <v>12</v>
      </c>
      <c r="D27" s="40" t="s">
        <v>3</v>
      </c>
      <c r="E27" s="40" t="s">
        <v>98</v>
      </c>
      <c r="F27" s="186" t="s">
        <v>280</v>
      </c>
      <c r="G27" s="39"/>
      <c r="H27" s="62">
        <f>H28</f>
        <v>56000000</v>
      </c>
      <c r="I27" s="62">
        <f t="shared" ref="I27:M28" si="19">I28</f>
        <v>56000000</v>
      </c>
      <c r="J27" s="62">
        <f t="shared" si="19"/>
        <v>56500000</v>
      </c>
      <c r="K27" s="62">
        <f t="shared" si="19"/>
        <v>0</v>
      </c>
      <c r="L27" s="62">
        <f t="shared" si="19"/>
        <v>0</v>
      </c>
      <c r="M27" s="62">
        <f t="shared" si="19"/>
        <v>0</v>
      </c>
      <c r="N27" s="62">
        <f t="shared" si="3"/>
        <v>56000000</v>
      </c>
      <c r="O27" s="62">
        <f t="shared" si="4"/>
        <v>56000000</v>
      </c>
      <c r="P27" s="62">
        <f t="shared" si="5"/>
        <v>56500000</v>
      </c>
      <c r="Q27" s="62">
        <f t="shared" ref="Q27:S28" si="20">Q28</f>
        <v>0</v>
      </c>
      <c r="R27" s="62">
        <f t="shared" si="20"/>
        <v>0</v>
      </c>
      <c r="S27" s="62">
        <f t="shared" si="20"/>
        <v>0</v>
      </c>
      <c r="T27" s="62">
        <f t="shared" si="7"/>
        <v>56000000</v>
      </c>
      <c r="U27" s="62">
        <f t="shared" si="8"/>
        <v>56000000</v>
      </c>
      <c r="V27" s="62">
        <f t="shared" si="9"/>
        <v>56500000</v>
      </c>
    </row>
    <row r="28" spans="1:22" ht="26.4">
      <c r="A28" s="276"/>
      <c r="B28" s="75" t="s">
        <v>40</v>
      </c>
      <c r="C28" s="40" t="s">
        <v>12</v>
      </c>
      <c r="D28" s="40" t="s">
        <v>3</v>
      </c>
      <c r="E28" s="40" t="s">
        <v>98</v>
      </c>
      <c r="F28" s="186" t="s">
        <v>280</v>
      </c>
      <c r="G28" s="39" t="s">
        <v>38</v>
      </c>
      <c r="H28" s="62">
        <f>H29</f>
        <v>56000000</v>
      </c>
      <c r="I28" s="62">
        <f t="shared" si="19"/>
        <v>56000000</v>
      </c>
      <c r="J28" s="62">
        <f t="shared" si="19"/>
        <v>56500000</v>
      </c>
      <c r="K28" s="62">
        <f t="shared" si="19"/>
        <v>0</v>
      </c>
      <c r="L28" s="62">
        <f t="shared" si="19"/>
        <v>0</v>
      </c>
      <c r="M28" s="62">
        <f t="shared" si="19"/>
        <v>0</v>
      </c>
      <c r="N28" s="62">
        <f t="shared" si="3"/>
        <v>56000000</v>
      </c>
      <c r="O28" s="62">
        <f t="shared" si="4"/>
        <v>56000000</v>
      </c>
      <c r="P28" s="62">
        <f t="shared" si="5"/>
        <v>56500000</v>
      </c>
      <c r="Q28" s="62">
        <f t="shared" si="20"/>
        <v>0</v>
      </c>
      <c r="R28" s="62">
        <f t="shared" si="20"/>
        <v>0</v>
      </c>
      <c r="S28" s="62">
        <f t="shared" si="20"/>
        <v>0</v>
      </c>
      <c r="T28" s="62">
        <f t="shared" si="7"/>
        <v>56000000</v>
      </c>
      <c r="U28" s="62">
        <f t="shared" si="8"/>
        <v>56000000</v>
      </c>
      <c r="V28" s="62">
        <f t="shared" si="9"/>
        <v>56500000</v>
      </c>
    </row>
    <row r="29" spans="1:22">
      <c r="A29" s="276"/>
      <c r="B29" s="103" t="s">
        <v>41</v>
      </c>
      <c r="C29" s="40" t="s">
        <v>12</v>
      </c>
      <c r="D29" s="40" t="s">
        <v>3</v>
      </c>
      <c r="E29" s="40" t="s">
        <v>98</v>
      </c>
      <c r="F29" s="186" t="s">
        <v>280</v>
      </c>
      <c r="G29" s="39" t="s">
        <v>39</v>
      </c>
      <c r="H29" s="185">
        <v>56000000</v>
      </c>
      <c r="I29" s="185">
        <v>56000000</v>
      </c>
      <c r="J29" s="185">
        <v>56500000</v>
      </c>
      <c r="K29" s="185"/>
      <c r="L29" s="185"/>
      <c r="M29" s="185"/>
      <c r="N29" s="185">
        <f t="shared" si="3"/>
        <v>56000000</v>
      </c>
      <c r="O29" s="185">
        <f t="shared" si="4"/>
        <v>56000000</v>
      </c>
      <c r="P29" s="185">
        <f t="shared" si="5"/>
        <v>56500000</v>
      </c>
      <c r="Q29" s="185"/>
      <c r="R29" s="185"/>
      <c r="S29" s="185"/>
      <c r="T29" s="185">
        <f t="shared" si="7"/>
        <v>56000000</v>
      </c>
      <c r="U29" s="185">
        <f t="shared" si="8"/>
        <v>56000000</v>
      </c>
      <c r="V29" s="185">
        <f t="shared" si="9"/>
        <v>56500000</v>
      </c>
    </row>
    <row r="30" spans="1:22" ht="39.6">
      <c r="A30" s="276"/>
      <c r="B30" s="195" t="s">
        <v>86</v>
      </c>
      <c r="C30" s="6" t="s">
        <v>12</v>
      </c>
      <c r="D30" s="6" t="s">
        <v>3</v>
      </c>
      <c r="E30" s="6" t="s">
        <v>98</v>
      </c>
      <c r="F30" s="187" t="s">
        <v>281</v>
      </c>
      <c r="G30" s="18"/>
      <c r="H30" s="58">
        <f>H31</f>
        <v>1169952.26</v>
      </c>
      <c r="I30" s="58">
        <f t="shared" ref="I30:M31" si="21">I31</f>
        <v>1482612.37</v>
      </c>
      <c r="J30" s="58">
        <f t="shared" si="21"/>
        <v>1466068.83</v>
      </c>
      <c r="K30" s="58">
        <f t="shared" si="21"/>
        <v>-32472.32</v>
      </c>
      <c r="L30" s="58">
        <f t="shared" si="21"/>
        <v>0</v>
      </c>
      <c r="M30" s="58">
        <f t="shared" si="21"/>
        <v>0</v>
      </c>
      <c r="N30" s="58">
        <f t="shared" si="3"/>
        <v>1137479.94</v>
      </c>
      <c r="O30" s="58">
        <f t="shared" si="4"/>
        <v>1482612.37</v>
      </c>
      <c r="P30" s="58">
        <f t="shared" si="5"/>
        <v>1466068.83</v>
      </c>
      <c r="Q30" s="58">
        <f t="shared" ref="Q30:S31" si="22">Q31</f>
        <v>0</v>
      </c>
      <c r="R30" s="58">
        <f t="shared" si="22"/>
        <v>0</v>
      </c>
      <c r="S30" s="58">
        <f t="shared" si="22"/>
        <v>0</v>
      </c>
      <c r="T30" s="58">
        <f t="shared" si="7"/>
        <v>1137479.94</v>
      </c>
      <c r="U30" s="58">
        <f t="shared" si="8"/>
        <v>1482612.37</v>
      </c>
      <c r="V30" s="58">
        <f t="shared" si="9"/>
        <v>1466068.83</v>
      </c>
    </row>
    <row r="31" spans="1:22" ht="26.4">
      <c r="A31" s="276"/>
      <c r="B31" s="75" t="s">
        <v>40</v>
      </c>
      <c r="C31" s="6" t="s">
        <v>12</v>
      </c>
      <c r="D31" s="6" t="s">
        <v>3</v>
      </c>
      <c r="E31" s="6" t="s">
        <v>98</v>
      </c>
      <c r="F31" s="187" t="s">
        <v>281</v>
      </c>
      <c r="G31" s="18" t="s">
        <v>38</v>
      </c>
      <c r="H31" s="58">
        <f>H32</f>
        <v>1169952.26</v>
      </c>
      <c r="I31" s="58">
        <f t="shared" si="21"/>
        <v>1482612.37</v>
      </c>
      <c r="J31" s="58">
        <f t="shared" si="21"/>
        <v>1466068.83</v>
      </c>
      <c r="K31" s="58">
        <f t="shared" si="21"/>
        <v>-32472.32</v>
      </c>
      <c r="L31" s="58">
        <f t="shared" si="21"/>
        <v>0</v>
      </c>
      <c r="M31" s="58">
        <f t="shared" si="21"/>
        <v>0</v>
      </c>
      <c r="N31" s="58">
        <f t="shared" si="3"/>
        <v>1137479.94</v>
      </c>
      <c r="O31" s="58">
        <f t="shared" si="4"/>
        <v>1482612.37</v>
      </c>
      <c r="P31" s="58">
        <f t="shared" si="5"/>
        <v>1466068.83</v>
      </c>
      <c r="Q31" s="58">
        <f t="shared" si="22"/>
        <v>0</v>
      </c>
      <c r="R31" s="58">
        <f t="shared" si="22"/>
        <v>0</v>
      </c>
      <c r="S31" s="58">
        <f t="shared" si="22"/>
        <v>0</v>
      </c>
      <c r="T31" s="58">
        <f t="shared" si="7"/>
        <v>1137479.94</v>
      </c>
      <c r="U31" s="58">
        <f t="shared" si="8"/>
        <v>1482612.37</v>
      </c>
      <c r="V31" s="58">
        <f t="shared" si="9"/>
        <v>1466068.83</v>
      </c>
    </row>
    <row r="32" spans="1:22">
      <c r="A32" s="276"/>
      <c r="B32" s="85" t="s">
        <v>41</v>
      </c>
      <c r="C32" s="6" t="s">
        <v>12</v>
      </c>
      <c r="D32" s="6" t="s">
        <v>3</v>
      </c>
      <c r="E32" s="6" t="s">
        <v>98</v>
      </c>
      <c r="F32" s="187" t="s">
        <v>281</v>
      </c>
      <c r="G32" s="18" t="s">
        <v>39</v>
      </c>
      <c r="H32" s="185">
        <v>1169952.26</v>
      </c>
      <c r="I32" s="185">
        <v>1482612.37</v>
      </c>
      <c r="J32" s="185">
        <v>1466068.83</v>
      </c>
      <c r="K32" s="185">
        <v>-32472.32</v>
      </c>
      <c r="L32" s="185"/>
      <c r="M32" s="185"/>
      <c r="N32" s="185">
        <f t="shared" si="3"/>
        <v>1137479.94</v>
      </c>
      <c r="O32" s="185">
        <f t="shared" si="4"/>
        <v>1482612.37</v>
      </c>
      <c r="P32" s="185">
        <f t="shared" si="5"/>
        <v>1466068.83</v>
      </c>
      <c r="Q32" s="185"/>
      <c r="R32" s="185"/>
      <c r="S32" s="185"/>
      <c r="T32" s="185">
        <f t="shared" si="7"/>
        <v>1137479.94</v>
      </c>
      <c r="U32" s="185">
        <f t="shared" si="8"/>
        <v>1482612.37</v>
      </c>
      <c r="V32" s="185">
        <f t="shared" si="9"/>
        <v>1466068.83</v>
      </c>
    </row>
    <row r="33" spans="1:22">
      <c r="A33" s="181" t="s">
        <v>23</v>
      </c>
      <c r="B33" s="81" t="s">
        <v>88</v>
      </c>
      <c r="C33" s="7" t="s">
        <v>12</v>
      </c>
      <c r="D33" s="7" t="s">
        <v>9</v>
      </c>
      <c r="E33" s="7" t="s">
        <v>98</v>
      </c>
      <c r="F33" s="7" t="s">
        <v>99</v>
      </c>
      <c r="G33" s="18"/>
      <c r="H33" s="59">
        <f>H34+H37+H40+H46+H52+H67+H55+H49+H64</f>
        <v>358779911.40000004</v>
      </c>
      <c r="I33" s="59">
        <f t="shared" ref="I33:J33" si="23">I34+I37+I40+I46+I52+I67+I55+I49+I64</f>
        <v>361722399.94</v>
      </c>
      <c r="J33" s="59">
        <f t="shared" si="23"/>
        <v>366404485.35000002</v>
      </c>
      <c r="K33" s="59">
        <f>K34+K37+K40+K46+K52+K67+K55+K49+K64+K61+K58</f>
        <v>990079.52000000048</v>
      </c>
      <c r="L33" s="59">
        <f t="shared" ref="L33:M33" si="24">L34+L37+L40+L46+L52+L67+L55+L49+L64+L61+L58</f>
        <v>1243232.0300000003</v>
      </c>
      <c r="M33" s="59">
        <f t="shared" si="24"/>
        <v>1182249.67</v>
      </c>
      <c r="N33" s="59">
        <f t="shared" si="3"/>
        <v>359769990.92000002</v>
      </c>
      <c r="O33" s="59">
        <f t="shared" si="4"/>
        <v>362965631.96999997</v>
      </c>
      <c r="P33" s="59">
        <f t="shared" si="5"/>
        <v>367586735.02000004</v>
      </c>
      <c r="Q33" s="59">
        <f>Q34+Q37+Q40+Q46+Q52+Q67+Q55+Q49+Q64+Q61+Q58+Q43</f>
        <v>0</v>
      </c>
      <c r="R33" s="59">
        <f t="shared" ref="R33:S33" si="25">R34+R37+R40+R46+R52+R67+R55+R49+R64+R61+R58+R43</f>
        <v>78714252.879999995</v>
      </c>
      <c r="S33" s="59">
        <f t="shared" si="25"/>
        <v>0</v>
      </c>
      <c r="T33" s="59">
        <f t="shared" si="7"/>
        <v>359769990.92000002</v>
      </c>
      <c r="U33" s="59">
        <f t="shared" si="8"/>
        <v>441679884.84999996</v>
      </c>
      <c r="V33" s="59">
        <f t="shared" si="9"/>
        <v>367586735.02000004</v>
      </c>
    </row>
    <row r="34" spans="1:22" ht="26.4">
      <c r="A34" s="265"/>
      <c r="B34" s="198" t="s">
        <v>87</v>
      </c>
      <c r="C34" s="6" t="s">
        <v>12</v>
      </c>
      <c r="D34" s="6" t="s">
        <v>9</v>
      </c>
      <c r="E34" s="6" t="s">
        <v>98</v>
      </c>
      <c r="F34" s="6" t="s">
        <v>102</v>
      </c>
      <c r="G34" s="18"/>
      <c r="H34" s="58">
        <f>H35</f>
        <v>136735000</v>
      </c>
      <c r="I34" s="58">
        <f t="shared" ref="I34:M35" si="26">I35</f>
        <v>139668305.91999999</v>
      </c>
      <c r="J34" s="58">
        <f t="shared" si="26"/>
        <v>142698500.18000001</v>
      </c>
      <c r="K34" s="58">
        <f t="shared" si="26"/>
        <v>0</v>
      </c>
      <c r="L34" s="58">
        <f t="shared" si="26"/>
        <v>0</v>
      </c>
      <c r="M34" s="58">
        <f t="shared" si="26"/>
        <v>0</v>
      </c>
      <c r="N34" s="58">
        <f t="shared" si="3"/>
        <v>136735000</v>
      </c>
      <c r="O34" s="58">
        <f t="shared" si="4"/>
        <v>139668305.91999999</v>
      </c>
      <c r="P34" s="58">
        <f t="shared" si="5"/>
        <v>142698500.18000001</v>
      </c>
      <c r="Q34" s="58">
        <f t="shared" ref="Q34:S35" si="27">Q35</f>
        <v>0</v>
      </c>
      <c r="R34" s="58">
        <f t="shared" si="27"/>
        <v>0</v>
      </c>
      <c r="S34" s="58">
        <f t="shared" si="27"/>
        <v>0</v>
      </c>
      <c r="T34" s="58">
        <f t="shared" si="7"/>
        <v>136735000</v>
      </c>
      <c r="U34" s="58">
        <f t="shared" si="8"/>
        <v>139668305.91999999</v>
      </c>
      <c r="V34" s="58">
        <f t="shared" si="9"/>
        <v>142698500.18000001</v>
      </c>
    </row>
    <row r="35" spans="1:22" ht="26.4">
      <c r="A35" s="266"/>
      <c r="B35" s="75" t="s">
        <v>40</v>
      </c>
      <c r="C35" s="6" t="s">
        <v>12</v>
      </c>
      <c r="D35" s="6" t="s">
        <v>9</v>
      </c>
      <c r="E35" s="6" t="s">
        <v>98</v>
      </c>
      <c r="F35" s="6" t="s">
        <v>102</v>
      </c>
      <c r="G35" s="18" t="s">
        <v>38</v>
      </c>
      <c r="H35" s="58">
        <f>H36</f>
        <v>136735000</v>
      </c>
      <c r="I35" s="58">
        <f t="shared" si="26"/>
        <v>139668305.91999999</v>
      </c>
      <c r="J35" s="58">
        <f t="shared" si="26"/>
        <v>142698500.18000001</v>
      </c>
      <c r="K35" s="58">
        <f t="shared" si="26"/>
        <v>0</v>
      </c>
      <c r="L35" s="58">
        <f t="shared" si="26"/>
        <v>0</v>
      </c>
      <c r="M35" s="58">
        <f t="shared" si="26"/>
        <v>0</v>
      </c>
      <c r="N35" s="58">
        <f t="shared" si="3"/>
        <v>136735000</v>
      </c>
      <c r="O35" s="58">
        <f t="shared" si="4"/>
        <v>139668305.91999999</v>
      </c>
      <c r="P35" s="58">
        <f t="shared" si="5"/>
        <v>142698500.18000001</v>
      </c>
      <c r="Q35" s="58">
        <f t="shared" si="27"/>
        <v>0</v>
      </c>
      <c r="R35" s="58">
        <f t="shared" si="27"/>
        <v>0</v>
      </c>
      <c r="S35" s="58">
        <f t="shared" si="27"/>
        <v>0</v>
      </c>
      <c r="T35" s="58">
        <f t="shared" si="7"/>
        <v>136735000</v>
      </c>
      <c r="U35" s="58">
        <f t="shared" si="8"/>
        <v>139668305.91999999</v>
      </c>
      <c r="V35" s="58">
        <f t="shared" si="9"/>
        <v>142698500.18000001</v>
      </c>
    </row>
    <row r="36" spans="1:22">
      <c r="A36" s="266"/>
      <c r="B36" s="85" t="s">
        <v>41</v>
      </c>
      <c r="C36" s="6" t="s">
        <v>12</v>
      </c>
      <c r="D36" s="6" t="s">
        <v>9</v>
      </c>
      <c r="E36" s="6" t="s">
        <v>98</v>
      </c>
      <c r="F36" s="6" t="s">
        <v>102</v>
      </c>
      <c r="G36" s="18" t="s">
        <v>39</v>
      </c>
      <c r="H36" s="185">
        <v>136735000</v>
      </c>
      <c r="I36" s="185">
        <v>139668305.91999999</v>
      </c>
      <c r="J36" s="185">
        <v>142698500.18000001</v>
      </c>
      <c r="K36" s="185"/>
      <c r="L36" s="185"/>
      <c r="M36" s="185"/>
      <c r="N36" s="185">
        <f t="shared" si="3"/>
        <v>136735000</v>
      </c>
      <c r="O36" s="185">
        <f t="shared" si="4"/>
        <v>139668305.91999999</v>
      </c>
      <c r="P36" s="185">
        <f t="shared" si="5"/>
        <v>142698500.18000001</v>
      </c>
      <c r="Q36" s="185"/>
      <c r="R36" s="185"/>
      <c r="S36" s="185"/>
      <c r="T36" s="185">
        <f t="shared" si="7"/>
        <v>136735000</v>
      </c>
      <c r="U36" s="185">
        <f t="shared" si="8"/>
        <v>139668305.91999999</v>
      </c>
      <c r="V36" s="185">
        <f t="shared" si="9"/>
        <v>142698500.18000001</v>
      </c>
    </row>
    <row r="37" spans="1:22" ht="26.4">
      <c r="A37" s="266"/>
      <c r="B37" s="198" t="s">
        <v>194</v>
      </c>
      <c r="C37" s="6" t="s">
        <v>12</v>
      </c>
      <c r="D37" s="6" t="s">
        <v>9</v>
      </c>
      <c r="E37" s="6" t="s">
        <v>98</v>
      </c>
      <c r="F37" s="55" t="s">
        <v>155</v>
      </c>
      <c r="G37" s="56"/>
      <c r="H37" s="62">
        <f>H38</f>
        <v>1000000</v>
      </c>
      <c r="I37" s="62">
        <f t="shared" ref="I37:M38" si="28">I38</f>
        <v>0</v>
      </c>
      <c r="J37" s="62">
        <f t="shared" si="28"/>
        <v>0</v>
      </c>
      <c r="K37" s="62">
        <f t="shared" si="28"/>
        <v>0</v>
      </c>
      <c r="L37" s="62">
        <f t="shared" si="28"/>
        <v>0</v>
      </c>
      <c r="M37" s="62">
        <f t="shared" si="28"/>
        <v>0</v>
      </c>
      <c r="N37" s="62">
        <f t="shared" si="3"/>
        <v>1000000</v>
      </c>
      <c r="O37" s="62">
        <f t="shared" si="4"/>
        <v>0</v>
      </c>
      <c r="P37" s="62">
        <f t="shared" si="5"/>
        <v>0</v>
      </c>
      <c r="Q37" s="62">
        <f t="shared" ref="Q37:S38" si="29">Q38</f>
        <v>0</v>
      </c>
      <c r="R37" s="62">
        <f t="shared" si="29"/>
        <v>0</v>
      </c>
      <c r="S37" s="62">
        <f t="shared" si="29"/>
        <v>0</v>
      </c>
      <c r="T37" s="62">
        <f t="shared" si="7"/>
        <v>1000000</v>
      </c>
      <c r="U37" s="62">
        <f t="shared" si="8"/>
        <v>0</v>
      </c>
      <c r="V37" s="62">
        <f t="shared" si="9"/>
        <v>0</v>
      </c>
    </row>
    <row r="38" spans="1:22" ht="26.4">
      <c r="A38" s="266"/>
      <c r="B38" s="75" t="s">
        <v>40</v>
      </c>
      <c r="C38" s="6" t="s">
        <v>12</v>
      </c>
      <c r="D38" s="6" t="s">
        <v>9</v>
      </c>
      <c r="E38" s="6" t="s">
        <v>98</v>
      </c>
      <c r="F38" s="55" t="s">
        <v>155</v>
      </c>
      <c r="G38" s="56" t="s">
        <v>38</v>
      </c>
      <c r="H38" s="62">
        <f>H39</f>
        <v>1000000</v>
      </c>
      <c r="I38" s="62">
        <f t="shared" si="28"/>
        <v>0</v>
      </c>
      <c r="J38" s="62">
        <f t="shared" si="28"/>
        <v>0</v>
      </c>
      <c r="K38" s="62">
        <f t="shared" si="28"/>
        <v>0</v>
      </c>
      <c r="L38" s="62">
        <f t="shared" si="28"/>
        <v>0</v>
      </c>
      <c r="M38" s="62">
        <f t="shared" si="28"/>
        <v>0</v>
      </c>
      <c r="N38" s="62">
        <f t="shared" si="3"/>
        <v>1000000</v>
      </c>
      <c r="O38" s="62">
        <f t="shared" si="4"/>
        <v>0</v>
      </c>
      <c r="P38" s="62">
        <f t="shared" si="5"/>
        <v>0</v>
      </c>
      <c r="Q38" s="62">
        <f t="shared" si="29"/>
        <v>0</v>
      </c>
      <c r="R38" s="62">
        <f t="shared" si="29"/>
        <v>0</v>
      </c>
      <c r="S38" s="62">
        <f t="shared" si="29"/>
        <v>0</v>
      </c>
      <c r="T38" s="62">
        <f t="shared" si="7"/>
        <v>1000000</v>
      </c>
      <c r="U38" s="62">
        <f t="shared" si="8"/>
        <v>0</v>
      </c>
      <c r="V38" s="62">
        <f t="shared" si="9"/>
        <v>0</v>
      </c>
    </row>
    <row r="39" spans="1:22">
      <c r="A39" s="266"/>
      <c r="B39" s="85" t="s">
        <v>41</v>
      </c>
      <c r="C39" s="6" t="s">
        <v>12</v>
      </c>
      <c r="D39" s="6" t="s">
        <v>9</v>
      </c>
      <c r="E39" s="6" t="s">
        <v>98</v>
      </c>
      <c r="F39" s="55" t="s">
        <v>155</v>
      </c>
      <c r="G39" s="56" t="s">
        <v>39</v>
      </c>
      <c r="H39" s="185">
        <v>1000000</v>
      </c>
      <c r="I39" s="185"/>
      <c r="J39" s="185"/>
      <c r="K39" s="185"/>
      <c r="L39" s="185"/>
      <c r="M39" s="185"/>
      <c r="N39" s="185">
        <f t="shared" si="3"/>
        <v>1000000</v>
      </c>
      <c r="O39" s="185">
        <f t="shared" si="4"/>
        <v>0</v>
      </c>
      <c r="P39" s="185">
        <f t="shared" si="5"/>
        <v>0</v>
      </c>
      <c r="Q39" s="185"/>
      <c r="R39" s="185"/>
      <c r="S39" s="185"/>
      <c r="T39" s="185">
        <f t="shared" si="7"/>
        <v>1000000</v>
      </c>
      <c r="U39" s="185">
        <f t="shared" si="8"/>
        <v>0</v>
      </c>
      <c r="V39" s="185">
        <f t="shared" si="9"/>
        <v>0</v>
      </c>
    </row>
    <row r="40" spans="1:22" ht="39.6">
      <c r="A40" s="266"/>
      <c r="B40" s="198" t="s">
        <v>196</v>
      </c>
      <c r="C40" s="6" t="s">
        <v>12</v>
      </c>
      <c r="D40" s="6" t="s">
        <v>9</v>
      </c>
      <c r="E40" s="6" t="s">
        <v>98</v>
      </c>
      <c r="F40" s="6" t="s">
        <v>103</v>
      </c>
      <c r="G40" s="18"/>
      <c r="H40" s="58">
        <f>H41</f>
        <v>49050</v>
      </c>
      <c r="I40" s="58">
        <f t="shared" ref="I40:M41" si="30">I41</f>
        <v>51012</v>
      </c>
      <c r="J40" s="58">
        <f t="shared" si="30"/>
        <v>53052.480000000003</v>
      </c>
      <c r="K40" s="58">
        <f t="shared" si="30"/>
        <v>0</v>
      </c>
      <c r="L40" s="58">
        <f t="shared" si="30"/>
        <v>0</v>
      </c>
      <c r="M40" s="58">
        <f t="shared" si="30"/>
        <v>0</v>
      </c>
      <c r="N40" s="58">
        <f t="shared" si="3"/>
        <v>49050</v>
      </c>
      <c r="O40" s="58">
        <f t="shared" si="4"/>
        <v>51012</v>
      </c>
      <c r="P40" s="58">
        <f t="shared" si="5"/>
        <v>53052.480000000003</v>
      </c>
      <c r="Q40" s="58">
        <f t="shared" ref="Q40:S41" si="31">Q41</f>
        <v>0</v>
      </c>
      <c r="R40" s="58">
        <f t="shared" si="31"/>
        <v>0</v>
      </c>
      <c r="S40" s="58">
        <f t="shared" si="31"/>
        <v>0</v>
      </c>
      <c r="T40" s="58">
        <f t="shared" si="7"/>
        <v>49050</v>
      </c>
      <c r="U40" s="58">
        <f t="shared" si="8"/>
        <v>51012</v>
      </c>
      <c r="V40" s="58">
        <f t="shared" si="9"/>
        <v>53052.480000000003</v>
      </c>
    </row>
    <row r="41" spans="1:22" ht="26.4">
      <c r="A41" s="266"/>
      <c r="B41" s="75" t="s">
        <v>40</v>
      </c>
      <c r="C41" s="6" t="s">
        <v>12</v>
      </c>
      <c r="D41" s="6" t="s">
        <v>9</v>
      </c>
      <c r="E41" s="6" t="s">
        <v>98</v>
      </c>
      <c r="F41" s="6" t="s">
        <v>103</v>
      </c>
      <c r="G41" s="18" t="s">
        <v>38</v>
      </c>
      <c r="H41" s="58">
        <f>H42</f>
        <v>49050</v>
      </c>
      <c r="I41" s="58">
        <f t="shared" si="30"/>
        <v>51012</v>
      </c>
      <c r="J41" s="58">
        <f t="shared" si="30"/>
        <v>53052.480000000003</v>
      </c>
      <c r="K41" s="58">
        <f t="shared" si="30"/>
        <v>0</v>
      </c>
      <c r="L41" s="58">
        <f t="shared" si="30"/>
        <v>0</v>
      </c>
      <c r="M41" s="58">
        <f t="shared" si="30"/>
        <v>0</v>
      </c>
      <c r="N41" s="58">
        <f t="shared" si="3"/>
        <v>49050</v>
      </c>
      <c r="O41" s="58">
        <f t="shared" si="4"/>
        <v>51012</v>
      </c>
      <c r="P41" s="58">
        <f t="shared" si="5"/>
        <v>53052.480000000003</v>
      </c>
      <c r="Q41" s="58">
        <f t="shared" si="31"/>
        <v>0</v>
      </c>
      <c r="R41" s="58">
        <f t="shared" si="31"/>
        <v>0</v>
      </c>
      <c r="S41" s="58">
        <f t="shared" si="31"/>
        <v>0</v>
      </c>
      <c r="T41" s="58">
        <f t="shared" si="7"/>
        <v>49050</v>
      </c>
      <c r="U41" s="58">
        <f t="shared" si="8"/>
        <v>51012</v>
      </c>
      <c r="V41" s="58">
        <f t="shared" si="9"/>
        <v>53052.480000000003</v>
      </c>
    </row>
    <row r="42" spans="1:22">
      <c r="A42" s="266"/>
      <c r="B42" s="85" t="s">
        <v>41</v>
      </c>
      <c r="C42" s="6" t="s">
        <v>12</v>
      </c>
      <c r="D42" s="6" t="s">
        <v>9</v>
      </c>
      <c r="E42" s="6" t="s">
        <v>98</v>
      </c>
      <c r="F42" s="6" t="s">
        <v>103</v>
      </c>
      <c r="G42" s="18" t="s">
        <v>39</v>
      </c>
      <c r="H42" s="185">
        <v>49050</v>
      </c>
      <c r="I42" s="185">
        <v>51012</v>
      </c>
      <c r="J42" s="185">
        <v>53052.480000000003</v>
      </c>
      <c r="K42" s="185"/>
      <c r="L42" s="185"/>
      <c r="M42" s="185"/>
      <c r="N42" s="185">
        <f t="shared" si="3"/>
        <v>49050</v>
      </c>
      <c r="O42" s="185">
        <f t="shared" si="4"/>
        <v>51012</v>
      </c>
      <c r="P42" s="185">
        <f t="shared" si="5"/>
        <v>53052.480000000003</v>
      </c>
      <c r="Q42" s="185"/>
      <c r="R42" s="185"/>
      <c r="S42" s="185"/>
      <c r="T42" s="185">
        <f t="shared" si="7"/>
        <v>49050</v>
      </c>
      <c r="U42" s="185">
        <f t="shared" si="8"/>
        <v>51012</v>
      </c>
      <c r="V42" s="185">
        <f t="shared" si="9"/>
        <v>53052.480000000003</v>
      </c>
    </row>
    <row r="43" spans="1:22">
      <c r="A43" s="266"/>
      <c r="B43" s="199" t="s">
        <v>353</v>
      </c>
      <c r="C43" s="188" t="s">
        <v>12</v>
      </c>
      <c r="D43" s="188" t="s">
        <v>9</v>
      </c>
      <c r="E43" s="188" t="s">
        <v>98</v>
      </c>
      <c r="F43" s="188" t="s">
        <v>354</v>
      </c>
      <c r="G43" s="202"/>
      <c r="H43" s="185"/>
      <c r="I43" s="185"/>
      <c r="J43" s="185"/>
      <c r="K43" s="185"/>
      <c r="L43" s="185"/>
      <c r="M43" s="185"/>
      <c r="N43" s="185"/>
      <c r="O43" s="185"/>
      <c r="P43" s="185"/>
      <c r="Q43" s="185">
        <f>Q44</f>
        <v>0</v>
      </c>
      <c r="R43" s="185">
        <f t="shared" ref="R43:S44" si="32">R44</f>
        <v>78714252.879999995</v>
      </c>
      <c r="S43" s="185">
        <f t="shared" si="32"/>
        <v>0</v>
      </c>
      <c r="T43" s="185">
        <f t="shared" ref="T43:T45" si="33">N43+Q43</f>
        <v>0</v>
      </c>
      <c r="U43" s="185">
        <f t="shared" ref="U43:U45" si="34">O43+R43</f>
        <v>78714252.879999995</v>
      </c>
      <c r="V43" s="185">
        <f t="shared" ref="V43:V45" si="35">P43+S43</f>
        <v>0</v>
      </c>
    </row>
    <row r="44" spans="1:22" ht="26.4">
      <c r="A44" s="266"/>
      <c r="B44" s="200" t="s">
        <v>40</v>
      </c>
      <c r="C44" s="188" t="s">
        <v>12</v>
      </c>
      <c r="D44" s="188" t="s">
        <v>9</v>
      </c>
      <c r="E44" s="188" t="s">
        <v>98</v>
      </c>
      <c r="F44" s="188" t="s">
        <v>354</v>
      </c>
      <c r="G44" s="202" t="s">
        <v>38</v>
      </c>
      <c r="H44" s="185"/>
      <c r="I44" s="185"/>
      <c r="J44" s="185"/>
      <c r="K44" s="185"/>
      <c r="L44" s="185"/>
      <c r="M44" s="185"/>
      <c r="N44" s="185"/>
      <c r="O44" s="185"/>
      <c r="P44" s="185"/>
      <c r="Q44" s="185">
        <f>Q45</f>
        <v>0</v>
      </c>
      <c r="R44" s="185">
        <f t="shared" si="32"/>
        <v>78714252.879999995</v>
      </c>
      <c r="S44" s="185">
        <f t="shared" si="32"/>
        <v>0</v>
      </c>
      <c r="T44" s="185">
        <f t="shared" si="33"/>
        <v>0</v>
      </c>
      <c r="U44" s="185">
        <f t="shared" si="34"/>
        <v>78714252.879999995</v>
      </c>
      <c r="V44" s="185">
        <f t="shared" si="35"/>
        <v>0</v>
      </c>
    </row>
    <row r="45" spans="1:22">
      <c r="A45" s="266"/>
      <c r="B45" s="199" t="s">
        <v>41</v>
      </c>
      <c r="C45" s="188" t="s">
        <v>12</v>
      </c>
      <c r="D45" s="188" t="s">
        <v>9</v>
      </c>
      <c r="E45" s="188" t="s">
        <v>98</v>
      </c>
      <c r="F45" s="188" t="s">
        <v>354</v>
      </c>
      <c r="G45" s="202" t="s">
        <v>39</v>
      </c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>
        <v>78714252.879999995</v>
      </c>
      <c r="S45" s="185"/>
      <c r="T45" s="185">
        <f t="shared" si="33"/>
        <v>0</v>
      </c>
      <c r="U45" s="185">
        <f t="shared" si="34"/>
        <v>78714252.879999995</v>
      </c>
      <c r="V45" s="185">
        <f t="shared" si="35"/>
        <v>0</v>
      </c>
    </row>
    <row r="46" spans="1:22" ht="52.8">
      <c r="A46" s="266"/>
      <c r="B46" s="199" t="s">
        <v>195</v>
      </c>
      <c r="C46" s="6" t="s">
        <v>12</v>
      </c>
      <c r="D46" s="6" t="s">
        <v>9</v>
      </c>
      <c r="E46" s="6" t="s">
        <v>98</v>
      </c>
      <c r="F46" s="186" t="s">
        <v>279</v>
      </c>
      <c r="G46" s="18"/>
      <c r="H46" s="58">
        <f>H47</f>
        <v>7929771.1200000001</v>
      </c>
      <c r="I46" s="58">
        <f t="shared" ref="I46:M47" si="36">I47</f>
        <v>10496065.560000001</v>
      </c>
      <c r="J46" s="58">
        <f t="shared" si="36"/>
        <v>10921108.18</v>
      </c>
      <c r="K46" s="58">
        <f t="shared" si="36"/>
        <v>-563592.12</v>
      </c>
      <c r="L46" s="58">
        <f t="shared" si="36"/>
        <v>0</v>
      </c>
      <c r="M46" s="58">
        <f t="shared" si="36"/>
        <v>0</v>
      </c>
      <c r="N46" s="58">
        <f t="shared" si="3"/>
        <v>7366179</v>
      </c>
      <c r="O46" s="58">
        <f t="shared" si="4"/>
        <v>10496065.560000001</v>
      </c>
      <c r="P46" s="58">
        <f t="shared" si="5"/>
        <v>10921108.18</v>
      </c>
      <c r="Q46" s="58">
        <f t="shared" ref="Q46:S47" si="37">Q47</f>
        <v>0</v>
      </c>
      <c r="R46" s="58">
        <f t="shared" si="37"/>
        <v>0</v>
      </c>
      <c r="S46" s="58">
        <f t="shared" si="37"/>
        <v>0</v>
      </c>
      <c r="T46" s="58">
        <f t="shared" si="7"/>
        <v>7366179</v>
      </c>
      <c r="U46" s="58">
        <f t="shared" si="8"/>
        <v>10496065.560000001</v>
      </c>
      <c r="V46" s="58">
        <f t="shared" si="9"/>
        <v>10921108.18</v>
      </c>
    </row>
    <row r="47" spans="1:22" ht="26.4">
      <c r="A47" s="266"/>
      <c r="B47" s="75" t="s">
        <v>40</v>
      </c>
      <c r="C47" s="6" t="s">
        <v>12</v>
      </c>
      <c r="D47" s="6" t="s">
        <v>9</v>
      </c>
      <c r="E47" s="6" t="s">
        <v>98</v>
      </c>
      <c r="F47" s="186" t="s">
        <v>279</v>
      </c>
      <c r="G47" s="56" t="s">
        <v>38</v>
      </c>
      <c r="H47" s="58">
        <f>H48</f>
        <v>7929771.1200000001</v>
      </c>
      <c r="I47" s="58">
        <f t="shared" si="36"/>
        <v>10496065.560000001</v>
      </c>
      <c r="J47" s="58">
        <f t="shared" si="36"/>
        <v>10921108.18</v>
      </c>
      <c r="K47" s="58">
        <f t="shared" si="36"/>
        <v>-563592.12</v>
      </c>
      <c r="L47" s="58">
        <f t="shared" si="36"/>
        <v>0</v>
      </c>
      <c r="M47" s="58">
        <f t="shared" si="36"/>
        <v>0</v>
      </c>
      <c r="N47" s="58">
        <f t="shared" si="3"/>
        <v>7366179</v>
      </c>
      <c r="O47" s="58">
        <f t="shared" si="4"/>
        <v>10496065.560000001</v>
      </c>
      <c r="P47" s="58">
        <f t="shared" si="5"/>
        <v>10921108.18</v>
      </c>
      <c r="Q47" s="58">
        <f t="shared" si="37"/>
        <v>0</v>
      </c>
      <c r="R47" s="58">
        <f t="shared" si="37"/>
        <v>0</v>
      </c>
      <c r="S47" s="58">
        <f t="shared" si="37"/>
        <v>0</v>
      </c>
      <c r="T47" s="58">
        <f t="shared" si="7"/>
        <v>7366179</v>
      </c>
      <c r="U47" s="58">
        <f t="shared" si="8"/>
        <v>10496065.560000001</v>
      </c>
      <c r="V47" s="58">
        <f t="shared" si="9"/>
        <v>10921108.18</v>
      </c>
    </row>
    <row r="48" spans="1:22">
      <c r="A48" s="266"/>
      <c r="B48" s="85" t="s">
        <v>41</v>
      </c>
      <c r="C48" s="6" t="s">
        <v>12</v>
      </c>
      <c r="D48" s="6" t="s">
        <v>9</v>
      </c>
      <c r="E48" s="6" t="s">
        <v>98</v>
      </c>
      <c r="F48" s="186" t="s">
        <v>279</v>
      </c>
      <c r="G48" s="56" t="s">
        <v>39</v>
      </c>
      <c r="H48" s="185">
        <v>7929771.1200000001</v>
      </c>
      <c r="I48" s="185">
        <v>10496065.560000001</v>
      </c>
      <c r="J48" s="185">
        <v>10921108.18</v>
      </c>
      <c r="K48" s="185">
        <v>-563592.12</v>
      </c>
      <c r="L48" s="185"/>
      <c r="M48" s="185"/>
      <c r="N48" s="185">
        <f t="shared" si="3"/>
        <v>7366179</v>
      </c>
      <c r="O48" s="185">
        <f t="shared" si="4"/>
        <v>10496065.560000001</v>
      </c>
      <c r="P48" s="185">
        <f t="shared" si="5"/>
        <v>10921108.18</v>
      </c>
      <c r="Q48" s="185"/>
      <c r="R48" s="185"/>
      <c r="S48" s="185"/>
      <c r="T48" s="185">
        <f t="shared" si="7"/>
        <v>7366179</v>
      </c>
      <c r="U48" s="185">
        <f t="shared" si="8"/>
        <v>10496065.560000001</v>
      </c>
      <c r="V48" s="185">
        <f t="shared" si="9"/>
        <v>10921108.18</v>
      </c>
    </row>
    <row r="49" spans="1:22" ht="26.4">
      <c r="A49" s="266"/>
      <c r="B49" s="200" t="s">
        <v>248</v>
      </c>
      <c r="C49" s="36" t="s">
        <v>12</v>
      </c>
      <c r="D49" s="36" t="s">
        <v>9</v>
      </c>
      <c r="E49" s="36" t="s">
        <v>98</v>
      </c>
      <c r="F49" s="188" t="s">
        <v>280</v>
      </c>
      <c r="G49" s="37"/>
      <c r="H49" s="62">
        <f>H50</f>
        <v>182202200</v>
      </c>
      <c r="I49" s="62">
        <f t="shared" ref="I49:M50" si="38">I50</f>
        <v>181983600</v>
      </c>
      <c r="J49" s="62">
        <f t="shared" si="38"/>
        <v>183619200</v>
      </c>
      <c r="K49" s="62">
        <f t="shared" si="38"/>
        <v>0</v>
      </c>
      <c r="L49" s="62">
        <f t="shared" si="38"/>
        <v>0</v>
      </c>
      <c r="M49" s="62">
        <f t="shared" si="38"/>
        <v>0</v>
      </c>
      <c r="N49" s="62">
        <f t="shared" si="3"/>
        <v>182202200</v>
      </c>
      <c r="O49" s="62">
        <f t="shared" si="4"/>
        <v>181983600</v>
      </c>
      <c r="P49" s="62">
        <f t="shared" si="5"/>
        <v>183619200</v>
      </c>
      <c r="Q49" s="62">
        <f t="shared" ref="Q49:S50" si="39">Q50</f>
        <v>0</v>
      </c>
      <c r="R49" s="62">
        <f t="shared" si="39"/>
        <v>0</v>
      </c>
      <c r="S49" s="62">
        <f t="shared" si="39"/>
        <v>0</v>
      </c>
      <c r="T49" s="62">
        <f t="shared" si="7"/>
        <v>182202200</v>
      </c>
      <c r="U49" s="62">
        <f t="shared" si="8"/>
        <v>181983600</v>
      </c>
      <c r="V49" s="62">
        <f t="shared" si="9"/>
        <v>183619200</v>
      </c>
    </row>
    <row r="50" spans="1:22" ht="26.4">
      <c r="A50" s="266"/>
      <c r="B50" s="75" t="s">
        <v>40</v>
      </c>
      <c r="C50" s="36" t="s">
        <v>12</v>
      </c>
      <c r="D50" s="36" t="s">
        <v>9</v>
      </c>
      <c r="E50" s="36" t="s">
        <v>98</v>
      </c>
      <c r="F50" s="188" t="s">
        <v>280</v>
      </c>
      <c r="G50" s="37" t="s">
        <v>38</v>
      </c>
      <c r="H50" s="62">
        <f>H51</f>
        <v>182202200</v>
      </c>
      <c r="I50" s="62">
        <f t="shared" si="38"/>
        <v>181983600</v>
      </c>
      <c r="J50" s="62">
        <f t="shared" si="38"/>
        <v>183619200</v>
      </c>
      <c r="K50" s="62">
        <f t="shared" si="38"/>
        <v>0</v>
      </c>
      <c r="L50" s="62">
        <f t="shared" si="38"/>
        <v>0</v>
      </c>
      <c r="M50" s="62">
        <f t="shared" si="38"/>
        <v>0</v>
      </c>
      <c r="N50" s="62">
        <f t="shared" si="3"/>
        <v>182202200</v>
      </c>
      <c r="O50" s="62">
        <f t="shared" si="4"/>
        <v>181983600</v>
      </c>
      <c r="P50" s="62">
        <f t="shared" si="5"/>
        <v>183619200</v>
      </c>
      <c r="Q50" s="62">
        <f t="shared" si="39"/>
        <v>0</v>
      </c>
      <c r="R50" s="62">
        <f t="shared" si="39"/>
        <v>0</v>
      </c>
      <c r="S50" s="62">
        <f t="shared" si="39"/>
        <v>0</v>
      </c>
      <c r="T50" s="62">
        <f t="shared" si="7"/>
        <v>182202200</v>
      </c>
      <c r="U50" s="62">
        <f t="shared" si="8"/>
        <v>181983600</v>
      </c>
      <c r="V50" s="62">
        <f t="shared" si="9"/>
        <v>183619200</v>
      </c>
    </row>
    <row r="51" spans="1:22">
      <c r="A51" s="266"/>
      <c r="B51" s="103" t="s">
        <v>41</v>
      </c>
      <c r="C51" s="36" t="s">
        <v>12</v>
      </c>
      <c r="D51" s="36" t="s">
        <v>9</v>
      </c>
      <c r="E51" s="36" t="s">
        <v>98</v>
      </c>
      <c r="F51" s="188" t="s">
        <v>280</v>
      </c>
      <c r="G51" s="37" t="s">
        <v>39</v>
      </c>
      <c r="H51" s="185">
        <v>182202200</v>
      </c>
      <c r="I51" s="185">
        <v>181983600</v>
      </c>
      <c r="J51" s="185">
        <v>183619200</v>
      </c>
      <c r="K51" s="185"/>
      <c r="L51" s="185"/>
      <c r="M51" s="185"/>
      <c r="N51" s="185">
        <f t="shared" si="3"/>
        <v>182202200</v>
      </c>
      <c r="O51" s="185">
        <f t="shared" si="4"/>
        <v>181983600</v>
      </c>
      <c r="P51" s="185">
        <f t="shared" si="5"/>
        <v>183619200</v>
      </c>
      <c r="Q51" s="185"/>
      <c r="R51" s="185"/>
      <c r="S51" s="185"/>
      <c r="T51" s="185">
        <f t="shared" si="7"/>
        <v>182202200</v>
      </c>
      <c r="U51" s="185">
        <f t="shared" si="8"/>
        <v>181983600</v>
      </c>
      <c r="V51" s="185">
        <f t="shared" si="9"/>
        <v>183619200</v>
      </c>
    </row>
    <row r="52" spans="1:22" ht="39.6">
      <c r="A52" s="266"/>
      <c r="B52" s="194" t="s">
        <v>130</v>
      </c>
      <c r="C52" s="6" t="s">
        <v>12</v>
      </c>
      <c r="D52" s="6" t="s">
        <v>9</v>
      </c>
      <c r="E52" s="6" t="s">
        <v>98</v>
      </c>
      <c r="F52" s="55" t="s">
        <v>144</v>
      </c>
      <c r="G52" s="18"/>
      <c r="H52" s="58">
        <f>H53</f>
        <v>653543</v>
      </c>
      <c r="I52" s="58">
        <f t="shared" ref="I52:M53" si="40">I53</f>
        <v>500000</v>
      </c>
      <c r="J52" s="58">
        <f t="shared" si="40"/>
        <v>500000</v>
      </c>
      <c r="K52" s="58">
        <f t="shared" si="40"/>
        <v>0</v>
      </c>
      <c r="L52" s="58">
        <f t="shared" si="40"/>
        <v>0</v>
      </c>
      <c r="M52" s="58">
        <f t="shared" si="40"/>
        <v>0</v>
      </c>
      <c r="N52" s="58">
        <f t="shared" si="3"/>
        <v>653543</v>
      </c>
      <c r="O52" s="58">
        <f t="shared" si="4"/>
        <v>500000</v>
      </c>
      <c r="P52" s="58">
        <f t="shared" si="5"/>
        <v>500000</v>
      </c>
      <c r="Q52" s="58">
        <f t="shared" ref="Q52:S53" si="41">Q53</f>
        <v>0</v>
      </c>
      <c r="R52" s="58">
        <f t="shared" si="41"/>
        <v>0</v>
      </c>
      <c r="S52" s="58">
        <f t="shared" si="41"/>
        <v>0</v>
      </c>
      <c r="T52" s="58">
        <f t="shared" si="7"/>
        <v>653543</v>
      </c>
      <c r="U52" s="58">
        <f t="shared" si="8"/>
        <v>500000</v>
      </c>
      <c r="V52" s="58">
        <f t="shared" si="9"/>
        <v>500000</v>
      </c>
    </row>
    <row r="53" spans="1:22" ht="26.4">
      <c r="A53" s="266"/>
      <c r="B53" s="75" t="s">
        <v>40</v>
      </c>
      <c r="C53" s="6" t="s">
        <v>12</v>
      </c>
      <c r="D53" s="6" t="s">
        <v>9</v>
      </c>
      <c r="E53" s="6" t="s">
        <v>98</v>
      </c>
      <c r="F53" s="55" t="s">
        <v>144</v>
      </c>
      <c r="G53" s="56" t="s">
        <v>38</v>
      </c>
      <c r="H53" s="58">
        <f>H54</f>
        <v>653543</v>
      </c>
      <c r="I53" s="58">
        <f t="shared" si="40"/>
        <v>500000</v>
      </c>
      <c r="J53" s="58">
        <f t="shared" si="40"/>
        <v>500000</v>
      </c>
      <c r="K53" s="58">
        <f t="shared" si="40"/>
        <v>0</v>
      </c>
      <c r="L53" s="58">
        <f t="shared" si="40"/>
        <v>0</v>
      </c>
      <c r="M53" s="58">
        <f t="shared" si="40"/>
        <v>0</v>
      </c>
      <c r="N53" s="58">
        <f t="shared" si="3"/>
        <v>653543</v>
      </c>
      <c r="O53" s="58">
        <f t="shared" si="4"/>
        <v>500000</v>
      </c>
      <c r="P53" s="58">
        <f t="shared" si="5"/>
        <v>500000</v>
      </c>
      <c r="Q53" s="58">
        <f t="shared" si="41"/>
        <v>0</v>
      </c>
      <c r="R53" s="58">
        <f t="shared" si="41"/>
        <v>0</v>
      </c>
      <c r="S53" s="58">
        <f t="shared" si="41"/>
        <v>0</v>
      </c>
      <c r="T53" s="58">
        <f t="shared" si="7"/>
        <v>653543</v>
      </c>
      <c r="U53" s="58">
        <f t="shared" si="8"/>
        <v>500000</v>
      </c>
      <c r="V53" s="58">
        <f t="shared" si="9"/>
        <v>500000</v>
      </c>
    </row>
    <row r="54" spans="1:22">
      <c r="A54" s="266"/>
      <c r="B54" s="85" t="s">
        <v>41</v>
      </c>
      <c r="C54" s="6" t="s">
        <v>12</v>
      </c>
      <c r="D54" s="6" t="s">
        <v>9</v>
      </c>
      <c r="E54" s="6" t="s">
        <v>98</v>
      </c>
      <c r="F54" s="55" t="s">
        <v>144</v>
      </c>
      <c r="G54" s="56" t="s">
        <v>39</v>
      </c>
      <c r="H54" s="189">
        <v>653543</v>
      </c>
      <c r="I54" s="189">
        <v>500000</v>
      </c>
      <c r="J54" s="189">
        <v>500000</v>
      </c>
      <c r="K54" s="189"/>
      <c r="L54" s="189"/>
      <c r="M54" s="189"/>
      <c r="N54" s="189">
        <f t="shared" si="3"/>
        <v>653543</v>
      </c>
      <c r="O54" s="189">
        <f t="shared" si="4"/>
        <v>500000</v>
      </c>
      <c r="P54" s="189">
        <f t="shared" si="5"/>
        <v>500000</v>
      </c>
      <c r="Q54" s="189"/>
      <c r="R54" s="189"/>
      <c r="S54" s="189"/>
      <c r="T54" s="189">
        <f t="shared" si="7"/>
        <v>653543</v>
      </c>
      <c r="U54" s="189">
        <f t="shared" si="8"/>
        <v>500000</v>
      </c>
      <c r="V54" s="189">
        <f t="shared" si="9"/>
        <v>500000</v>
      </c>
    </row>
    <row r="55" spans="1:22" ht="39.6">
      <c r="A55" s="266"/>
      <c r="B55" s="201" t="s">
        <v>197</v>
      </c>
      <c r="C55" s="36" t="s">
        <v>12</v>
      </c>
      <c r="D55" s="36" t="s">
        <v>9</v>
      </c>
      <c r="E55" s="36" t="s">
        <v>98</v>
      </c>
      <c r="F55" s="36" t="s">
        <v>160</v>
      </c>
      <c r="G55" s="115"/>
      <c r="H55" s="62">
        <f>H56</f>
        <v>4430466.05</v>
      </c>
      <c r="I55" s="62">
        <f t="shared" ref="I55:M56" si="42">I56</f>
        <v>3252972.12</v>
      </c>
      <c r="J55" s="62">
        <f t="shared" si="42"/>
        <v>2842180.17</v>
      </c>
      <c r="K55" s="62">
        <f t="shared" si="42"/>
        <v>-4430466.05</v>
      </c>
      <c r="L55" s="62">
        <f t="shared" si="42"/>
        <v>-3252972.12</v>
      </c>
      <c r="M55" s="62">
        <f t="shared" si="42"/>
        <v>-2842180.17</v>
      </c>
      <c r="N55" s="62">
        <f t="shared" si="3"/>
        <v>0</v>
      </c>
      <c r="O55" s="62">
        <f t="shared" si="4"/>
        <v>0</v>
      </c>
      <c r="P55" s="62">
        <f t="shared" si="5"/>
        <v>0</v>
      </c>
      <c r="Q55" s="62">
        <f t="shared" ref="Q55:S56" si="43">Q56</f>
        <v>0</v>
      </c>
      <c r="R55" s="62">
        <f t="shared" si="43"/>
        <v>0</v>
      </c>
      <c r="S55" s="62">
        <f t="shared" si="43"/>
        <v>0</v>
      </c>
      <c r="T55" s="62">
        <f t="shared" si="7"/>
        <v>0</v>
      </c>
      <c r="U55" s="62">
        <f t="shared" si="8"/>
        <v>0</v>
      </c>
      <c r="V55" s="62">
        <f t="shared" si="9"/>
        <v>0</v>
      </c>
    </row>
    <row r="56" spans="1:22" ht="26.4">
      <c r="A56" s="266"/>
      <c r="B56" s="75" t="s">
        <v>40</v>
      </c>
      <c r="C56" s="36" t="s">
        <v>12</v>
      </c>
      <c r="D56" s="36" t="s">
        <v>9</v>
      </c>
      <c r="E56" s="36" t="s">
        <v>98</v>
      </c>
      <c r="F56" s="36" t="s">
        <v>160</v>
      </c>
      <c r="G56" s="115" t="s">
        <v>38</v>
      </c>
      <c r="H56" s="62">
        <f>H57</f>
        <v>4430466.05</v>
      </c>
      <c r="I56" s="62">
        <f t="shared" si="42"/>
        <v>3252972.12</v>
      </c>
      <c r="J56" s="62">
        <f t="shared" si="42"/>
        <v>2842180.17</v>
      </c>
      <c r="K56" s="62">
        <f t="shared" si="42"/>
        <v>-4430466.05</v>
      </c>
      <c r="L56" s="62">
        <f t="shared" si="42"/>
        <v>-3252972.12</v>
      </c>
      <c r="M56" s="62">
        <f t="shared" si="42"/>
        <v>-2842180.17</v>
      </c>
      <c r="N56" s="62">
        <f t="shared" si="3"/>
        <v>0</v>
      </c>
      <c r="O56" s="62">
        <f t="shared" si="4"/>
        <v>0</v>
      </c>
      <c r="P56" s="62">
        <f t="shared" si="5"/>
        <v>0</v>
      </c>
      <c r="Q56" s="62">
        <f t="shared" si="43"/>
        <v>0</v>
      </c>
      <c r="R56" s="62">
        <f t="shared" si="43"/>
        <v>0</v>
      </c>
      <c r="S56" s="62">
        <f t="shared" si="43"/>
        <v>0</v>
      </c>
      <c r="T56" s="62">
        <f t="shared" si="7"/>
        <v>0</v>
      </c>
      <c r="U56" s="62">
        <f t="shared" si="8"/>
        <v>0</v>
      </c>
      <c r="V56" s="62">
        <f t="shared" si="9"/>
        <v>0</v>
      </c>
    </row>
    <row r="57" spans="1:22">
      <c r="A57" s="266"/>
      <c r="B57" s="103" t="s">
        <v>41</v>
      </c>
      <c r="C57" s="36" t="s">
        <v>12</v>
      </c>
      <c r="D57" s="36" t="s">
        <v>9</v>
      </c>
      <c r="E57" s="36" t="s">
        <v>98</v>
      </c>
      <c r="F57" s="36" t="s">
        <v>160</v>
      </c>
      <c r="G57" s="115" t="s">
        <v>39</v>
      </c>
      <c r="H57" s="189">
        <v>4430466.05</v>
      </c>
      <c r="I57" s="189">
        <v>3252972.12</v>
      </c>
      <c r="J57" s="189">
        <v>2842180.17</v>
      </c>
      <c r="K57" s="189">
        <v>-4430466.05</v>
      </c>
      <c r="L57" s="189">
        <v>-3252972.12</v>
      </c>
      <c r="M57" s="189">
        <v>-2842180.17</v>
      </c>
      <c r="N57" s="189">
        <f t="shared" si="3"/>
        <v>0</v>
      </c>
      <c r="O57" s="189">
        <f t="shared" si="4"/>
        <v>0</v>
      </c>
      <c r="P57" s="189">
        <f t="shared" si="5"/>
        <v>0</v>
      </c>
      <c r="Q57" s="189"/>
      <c r="R57" s="189"/>
      <c r="S57" s="189"/>
      <c r="T57" s="189">
        <f t="shared" si="7"/>
        <v>0</v>
      </c>
      <c r="U57" s="189">
        <f t="shared" si="8"/>
        <v>0</v>
      </c>
      <c r="V57" s="189">
        <f t="shared" si="9"/>
        <v>0</v>
      </c>
    </row>
    <row r="58" spans="1:22" ht="39.6">
      <c r="A58" s="266"/>
      <c r="B58" s="201" t="s">
        <v>197</v>
      </c>
      <c r="C58" s="36" t="s">
        <v>12</v>
      </c>
      <c r="D58" s="36" t="s">
        <v>9</v>
      </c>
      <c r="E58" s="36" t="s">
        <v>98</v>
      </c>
      <c r="F58" s="36" t="s">
        <v>349</v>
      </c>
      <c r="G58" s="115"/>
      <c r="H58" s="189"/>
      <c r="I58" s="189"/>
      <c r="J58" s="189"/>
      <c r="K58" s="189">
        <f>K59</f>
        <v>4380734.6100000003</v>
      </c>
      <c r="L58" s="189">
        <f t="shared" ref="L58:M59" si="44">L59</f>
        <v>3214973.66</v>
      </c>
      <c r="M58" s="189">
        <f t="shared" si="44"/>
        <v>2743199.35</v>
      </c>
      <c r="N58" s="189">
        <f t="shared" ref="N58:N60" si="45">H58+K58</f>
        <v>4380734.6100000003</v>
      </c>
      <c r="O58" s="189">
        <f t="shared" ref="O58:O60" si="46">I58+L58</f>
        <v>3214973.66</v>
      </c>
      <c r="P58" s="189">
        <f t="shared" ref="P58:P60" si="47">J58+M58</f>
        <v>2743199.35</v>
      </c>
      <c r="Q58" s="189">
        <f>Q59</f>
        <v>0</v>
      </c>
      <c r="R58" s="189">
        <f t="shared" ref="R58:S59" si="48">R59</f>
        <v>0</v>
      </c>
      <c r="S58" s="189">
        <f t="shared" si="48"/>
        <v>0</v>
      </c>
      <c r="T58" s="189">
        <f t="shared" si="7"/>
        <v>4380734.6100000003</v>
      </c>
      <c r="U58" s="189">
        <f t="shared" si="8"/>
        <v>3214973.66</v>
      </c>
      <c r="V58" s="189">
        <f t="shared" si="9"/>
        <v>2743199.35</v>
      </c>
    </row>
    <row r="59" spans="1:22" ht="26.4">
      <c r="A59" s="266"/>
      <c r="B59" s="75" t="s">
        <v>40</v>
      </c>
      <c r="C59" s="36" t="s">
        <v>12</v>
      </c>
      <c r="D59" s="36" t="s">
        <v>9</v>
      </c>
      <c r="E59" s="36" t="s">
        <v>98</v>
      </c>
      <c r="F59" s="36" t="s">
        <v>349</v>
      </c>
      <c r="G59" s="115" t="s">
        <v>38</v>
      </c>
      <c r="H59" s="189"/>
      <c r="I59" s="189"/>
      <c r="J59" s="189"/>
      <c r="K59" s="189">
        <f>K60</f>
        <v>4380734.6100000003</v>
      </c>
      <c r="L59" s="189">
        <f t="shared" si="44"/>
        <v>3214973.66</v>
      </c>
      <c r="M59" s="189">
        <f t="shared" si="44"/>
        <v>2743199.35</v>
      </c>
      <c r="N59" s="189">
        <f t="shared" si="45"/>
        <v>4380734.6100000003</v>
      </c>
      <c r="O59" s="189">
        <f t="shared" si="46"/>
        <v>3214973.66</v>
      </c>
      <c r="P59" s="189">
        <f t="shared" si="47"/>
        <v>2743199.35</v>
      </c>
      <c r="Q59" s="189">
        <f>Q60</f>
        <v>0</v>
      </c>
      <c r="R59" s="189">
        <f t="shared" si="48"/>
        <v>0</v>
      </c>
      <c r="S59" s="189">
        <f t="shared" si="48"/>
        <v>0</v>
      </c>
      <c r="T59" s="189">
        <f t="shared" si="7"/>
        <v>4380734.6100000003</v>
      </c>
      <c r="U59" s="189">
        <f t="shared" si="8"/>
        <v>3214973.66</v>
      </c>
      <c r="V59" s="189">
        <f t="shared" si="9"/>
        <v>2743199.35</v>
      </c>
    </row>
    <row r="60" spans="1:22">
      <c r="A60" s="266"/>
      <c r="B60" s="103" t="s">
        <v>41</v>
      </c>
      <c r="C60" s="36" t="s">
        <v>12</v>
      </c>
      <c r="D60" s="36" t="s">
        <v>9</v>
      </c>
      <c r="E60" s="36" t="s">
        <v>98</v>
      </c>
      <c r="F60" s="36" t="s">
        <v>349</v>
      </c>
      <c r="G60" s="115" t="s">
        <v>39</v>
      </c>
      <c r="H60" s="189"/>
      <c r="I60" s="189"/>
      <c r="J60" s="189"/>
      <c r="K60" s="189">
        <f>4376304.15+4430.46</f>
        <v>4380734.6100000003</v>
      </c>
      <c r="L60" s="189">
        <f>3211720.69+3252.97</f>
        <v>3214973.66</v>
      </c>
      <c r="M60" s="189">
        <f>2740357.18+2842.17</f>
        <v>2743199.35</v>
      </c>
      <c r="N60" s="189">
        <f t="shared" si="45"/>
        <v>4380734.6100000003</v>
      </c>
      <c r="O60" s="189">
        <f t="shared" si="46"/>
        <v>3214973.66</v>
      </c>
      <c r="P60" s="189">
        <f t="shared" si="47"/>
        <v>2743199.35</v>
      </c>
      <c r="Q60" s="189"/>
      <c r="R60" s="189"/>
      <c r="S60" s="189"/>
      <c r="T60" s="189">
        <f t="shared" si="7"/>
        <v>4380734.6100000003</v>
      </c>
      <c r="U60" s="189">
        <f t="shared" si="8"/>
        <v>3214973.66</v>
      </c>
      <c r="V60" s="189">
        <f t="shared" si="9"/>
        <v>2743199.35</v>
      </c>
    </row>
    <row r="61" spans="1:22" ht="92.4">
      <c r="A61" s="266"/>
      <c r="B61" s="103" t="s">
        <v>348</v>
      </c>
      <c r="C61" s="188" t="s">
        <v>12</v>
      </c>
      <c r="D61" s="188" t="s">
        <v>9</v>
      </c>
      <c r="E61" s="188" t="s">
        <v>312</v>
      </c>
      <c r="F61" s="188" t="s">
        <v>347</v>
      </c>
      <c r="G61" s="202"/>
      <c r="H61" s="189"/>
      <c r="I61" s="189"/>
      <c r="J61" s="189"/>
      <c r="K61" s="189">
        <f>K62</f>
        <v>687456</v>
      </c>
      <c r="L61" s="189">
        <f t="shared" ref="L61:M62" si="49">L62</f>
        <v>687456</v>
      </c>
      <c r="M61" s="189">
        <f t="shared" si="49"/>
        <v>687456</v>
      </c>
      <c r="N61" s="189">
        <f t="shared" ref="N61:N63" si="50">H61+K61</f>
        <v>687456</v>
      </c>
      <c r="O61" s="189">
        <f t="shared" ref="O61:O63" si="51">I61+L61</f>
        <v>687456</v>
      </c>
      <c r="P61" s="189">
        <f t="shared" ref="P61:P63" si="52">J61+M61</f>
        <v>687456</v>
      </c>
      <c r="Q61" s="189">
        <f>Q62</f>
        <v>0</v>
      </c>
      <c r="R61" s="189">
        <f t="shared" ref="R61:S62" si="53">R62</f>
        <v>0</v>
      </c>
      <c r="S61" s="189">
        <f t="shared" si="53"/>
        <v>0</v>
      </c>
      <c r="T61" s="189">
        <f t="shared" si="7"/>
        <v>687456</v>
      </c>
      <c r="U61" s="189">
        <f t="shared" si="8"/>
        <v>687456</v>
      </c>
      <c r="V61" s="189">
        <f t="shared" si="9"/>
        <v>687456</v>
      </c>
    </row>
    <row r="62" spans="1:22" ht="26.4">
      <c r="A62" s="266"/>
      <c r="B62" s="75" t="s">
        <v>40</v>
      </c>
      <c r="C62" s="188" t="s">
        <v>12</v>
      </c>
      <c r="D62" s="188" t="s">
        <v>9</v>
      </c>
      <c r="E62" s="188" t="s">
        <v>312</v>
      </c>
      <c r="F62" s="188" t="s">
        <v>347</v>
      </c>
      <c r="G62" s="202" t="s">
        <v>38</v>
      </c>
      <c r="H62" s="189"/>
      <c r="I62" s="189"/>
      <c r="J62" s="189"/>
      <c r="K62" s="189">
        <f>K63</f>
        <v>687456</v>
      </c>
      <c r="L62" s="189">
        <f t="shared" si="49"/>
        <v>687456</v>
      </c>
      <c r="M62" s="189">
        <f t="shared" si="49"/>
        <v>687456</v>
      </c>
      <c r="N62" s="189">
        <f t="shared" si="50"/>
        <v>687456</v>
      </c>
      <c r="O62" s="189">
        <f t="shared" si="51"/>
        <v>687456</v>
      </c>
      <c r="P62" s="189">
        <f t="shared" si="52"/>
        <v>687456</v>
      </c>
      <c r="Q62" s="189">
        <f>Q63</f>
        <v>0</v>
      </c>
      <c r="R62" s="189">
        <f t="shared" si="53"/>
        <v>0</v>
      </c>
      <c r="S62" s="189">
        <f t="shared" si="53"/>
        <v>0</v>
      </c>
      <c r="T62" s="189">
        <f t="shared" si="7"/>
        <v>687456</v>
      </c>
      <c r="U62" s="189">
        <f t="shared" si="8"/>
        <v>687456</v>
      </c>
      <c r="V62" s="189">
        <f t="shared" si="9"/>
        <v>687456</v>
      </c>
    </row>
    <row r="63" spans="1:22">
      <c r="A63" s="266"/>
      <c r="B63" s="103" t="s">
        <v>41</v>
      </c>
      <c r="C63" s="188" t="s">
        <v>12</v>
      </c>
      <c r="D63" s="188" t="s">
        <v>9</v>
      </c>
      <c r="E63" s="188" t="s">
        <v>312</v>
      </c>
      <c r="F63" s="188" t="s">
        <v>347</v>
      </c>
      <c r="G63" s="202" t="s">
        <v>39</v>
      </c>
      <c r="H63" s="189"/>
      <c r="I63" s="189"/>
      <c r="J63" s="189"/>
      <c r="K63" s="185">
        <v>687456</v>
      </c>
      <c r="L63" s="185">
        <v>687456</v>
      </c>
      <c r="M63" s="185">
        <v>687456</v>
      </c>
      <c r="N63" s="189">
        <f t="shared" si="50"/>
        <v>687456</v>
      </c>
      <c r="O63" s="189">
        <f t="shared" si="51"/>
        <v>687456</v>
      </c>
      <c r="P63" s="189">
        <f t="shared" si="52"/>
        <v>687456</v>
      </c>
      <c r="Q63" s="185"/>
      <c r="R63" s="185"/>
      <c r="S63" s="185"/>
      <c r="T63" s="189">
        <f t="shared" si="7"/>
        <v>687456</v>
      </c>
      <c r="U63" s="189">
        <f t="shared" si="8"/>
        <v>687456</v>
      </c>
      <c r="V63" s="189">
        <f t="shared" si="9"/>
        <v>687456</v>
      </c>
    </row>
    <row r="64" spans="1:22" ht="39.6">
      <c r="A64" s="266"/>
      <c r="B64" s="103" t="s">
        <v>314</v>
      </c>
      <c r="C64" s="36" t="s">
        <v>12</v>
      </c>
      <c r="D64" s="36" t="s">
        <v>9</v>
      </c>
      <c r="E64" s="36" t="s">
        <v>312</v>
      </c>
      <c r="F64" s="36" t="s">
        <v>313</v>
      </c>
      <c r="G64" s="115"/>
      <c r="H64" s="189">
        <f>H65</f>
        <v>1615802.83</v>
      </c>
      <c r="I64" s="189">
        <f t="shared" ref="I64:M65" si="54">I65</f>
        <v>1932907.54</v>
      </c>
      <c r="J64" s="189">
        <f t="shared" si="54"/>
        <v>1932907.54</v>
      </c>
      <c r="K64" s="189">
        <f t="shared" si="54"/>
        <v>-12118.52</v>
      </c>
      <c r="L64" s="189">
        <f t="shared" si="54"/>
        <v>-317104.71000000002</v>
      </c>
      <c r="M64" s="189">
        <f t="shared" si="54"/>
        <v>-317104.71000000002</v>
      </c>
      <c r="N64" s="189">
        <f t="shared" si="3"/>
        <v>1603684.31</v>
      </c>
      <c r="O64" s="189">
        <f t="shared" si="4"/>
        <v>1615802.83</v>
      </c>
      <c r="P64" s="189">
        <f t="shared" si="5"/>
        <v>1615802.83</v>
      </c>
      <c r="Q64" s="189">
        <f t="shared" ref="Q64:S65" si="55">Q65</f>
        <v>0</v>
      </c>
      <c r="R64" s="189">
        <f t="shared" si="55"/>
        <v>0</v>
      </c>
      <c r="S64" s="189">
        <f t="shared" si="55"/>
        <v>0</v>
      </c>
      <c r="T64" s="189">
        <f t="shared" si="7"/>
        <v>1603684.31</v>
      </c>
      <c r="U64" s="189">
        <f t="shared" si="8"/>
        <v>1615802.83</v>
      </c>
      <c r="V64" s="189">
        <f t="shared" si="9"/>
        <v>1615802.83</v>
      </c>
    </row>
    <row r="65" spans="1:22" ht="26.4">
      <c r="A65" s="266"/>
      <c r="B65" s="75" t="s">
        <v>40</v>
      </c>
      <c r="C65" s="36" t="s">
        <v>12</v>
      </c>
      <c r="D65" s="36" t="s">
        <v>9</v>
      </c>
      <c r="E65" s="36" t="s">
        <v>312</v>
      </c>
      <c r="F65" s="36" t="s">
        <v>313</v>
      </c>
      <c r="G65" s="115" t="s">
        <v>38</v>
      </c>
      <c r="H65" s="189">
        <f>H66</f>
        <v>1615802.83</v>
      </c>
      <c r="I65" s="189">
        <f t="shared" si="54"/>
        <v>1932907.54</v>
      </c>
      <c r="J65" s="189">
        <f t="shared" si="54"/>
        <v>1932907.54</v>
      </c>
      <c r="K65" s="189">
        <f t="shared" si="54"/>
        <v>-12118.52</v>
      </c>
      <c r="L65" s="189">
        <f t="shared" si="54"/>
        <v>-317104.71000000002</v>
      </c>
      <c r="M65" s="189">
        <f t="shared" si="54"/>
        <v>-317104.71000000002</v>
      </c>
      <c r="N65" s="189">
        <f t="shared" si="3"/>
        <v>1603684.31</v>
      </c>
      <c r="O65" s="189">
        <f t="shared" si="4"/>
        <v>1615802.83</v>
      </c>
      <c r="P65" s="189">
        <f t="shared" si="5"/>
        <v>1615802.83</v>
      </c>
      <c r="Q65" s="189">
        <f t="shared" si="55"/>
        <v>0</v>
      </c>
      <c r="R65" s="189">
        <f t="shared" si="55"/>
        <v>0</v>
      </c>
      <c r="S65" s="189">
        <f t="shared" si="55"/>
        <v>0</v>
      </c>
      <c r="T65" s="189">
        <f t="shared" si="7"/>
        <v>1603684.31</v>
      </c>
      <c r="U65" s="189">
        <f t="shared" si="8"/>
        <v>1615802.83</v>
      </c>
      <c r="V65" s="189">
        <f t="shared" si="9"/>
        <v>1615802.83</v>
      </c>
    </row>
    <row r="66" spans="1:22">
      <c r="A66" s="266"/>
      <c r="B66" s="103" t="s">
        <v>41</v>
      </c>
      <c r="C66" s="36" t="s">
        <v>12</v>
      </c>
      <c r="D66" s="36" t="s">
        <v>9</v>
      </c>
      <c r="E66" s="36" t="s">
        <v>312</v>
      </c>
      <c r="F66" s="36" t="s">
        <v>313</v>
      </c>
      <c r="G66" s="115" t="s">
        <v>39</v>
      </c>
      <c r="H66" s="189">
        <v>1615802.83</v>
      </c>
      <c r="I66" s="189">
        <v>1932907.54</v>
      </c>
      <c r="J66" s="189">
        <v>1932907.54</v>
      </c>
      <c r="K66" s="189">
        <v>-12118.52</v>
      </c>
      <c r="L66" s="189">
        <v>-317104.71000000002</v>
      </c>
      <c r="M66" s="189">
        <v>-317104.71000000002</v>
      </c>
      <c r="N66" s="189">
        <f t="shared" si="3"/>
        <v>1603684.31</v>
      </c>
      <c r="O66" s="189">
        <f t="shared" si="4"/>
        <v>1615802.83</v>
      </c>
      <c r="P66" s="189">
        <f t="shared" si="5"/>
        <v>1615802.83</v>
      </c>
      <c r="Q66" s="189"/>
      <c r="R66" s="189"/>
      <c r="S66" s="189"/>
      <c r="T66" s="189">
        <f t="shared" si="7"/>
        <v>1603684.31</v>
      </c>
      <c r="U66" s="189">
        <f t="shared" si="8"/>
        <v>1615802.83</v>
      </c>
      <c r="V66" s="189">
        <f t="shared" si="9"/>
        <v>1615802.83</v>
      </c>
    </row>
    <row r="67" spans="1:22" ht="66">
      <c r="A67" s="266"/>
      <c r="B67" s="199" t="s">
        <v>282</v>
      </c>
      <c r="C67" s="36" t="s">
        <v>12</v>
      </c>
      <c r="D67" s="36" t="s">
        <v>9</v>
      </c>
      <c r="E67" s="36" t="s">
        <v>312</v>
      </c>
      <c r="F67" s="188" t="s">
        <v>311</v>
      </c>
      <c r="G67" s="37"/>
      <c r="H67" s="62">
        <f>H68</f>
        <v>24164078.399999999</v>
      </c>
      <c r="I67" s="62">
        <f t="shared" ref="I67:M68" si="56">I68</f>
        <v>23837536.800000001</v>
      </c>
      <c r="J67" s="62">
        <f t="shared" si="56"/>
        <v>23837536.800000001</v>
      </c>
      <c r="K67" s="62">
        <f t="shared" si="56"/>
        <v>928065.6</v>
      </c>
      <c r="L67" s="62">
        <f t="shared" si="56"/>
        <v>910879.2</v>
      </c>
      <c r="M67" s="62">
        <f t="shared" si="56"/>
        <v>910879.2</v>
      </c>
      <c r="N67" s="62">
        <f t="shared" si="3"/>
        <v>25092144</v>
      </c>
      <c r="O67" s="62">
        <f t="shared" si="4"/>
        <v>24748416</v>
      </c>
      <c r="P67" s="62">
        <f t="shared" si="5"/>
        <v>24748416</v>
      </c>
      <c r="Q67" s="62">
        <f t="shared" ref="Q67:S68" si="57">Q68</f>
        <v>0</v>
      </c>
      <c r="R67" s="62">
        <f t="shared" si="57"/>
        <v>0</v>
      </c>
      <c r="S67" s="62">
        <f t="shared" si="57"/>
        <v>0</v>
      </c>
      <c r="T67" s="62">
        <f t="shared" si="7"/>
        <v>25092144</v>
      </c>
      <c r="U67" s="62">
        <f t="shared" si="8"/>
        <v>24748416</v>
      </c>
      <c r="V67" s="62">
        <f t="shared" si="9"/>
        <v>24748416</v>
      </c>
    </row>
    <row r="68" spans="1:22" ht="26.4">
      <c r="A68" s="266"/>
      <c r="B68" s="75" t="s">
        <v>40</v>
      </c>
      <c r="C68" s="36" t="s">
        <v>12</v>
      </c>
      <c r="D68" s="36" t="s">
        <v>9</v>
      </c>
      <c r="E68" s="36" t="s">
        <v>312</v>
      </c>
      <c r="F68" s="188" t="s">
        <v>311</v>
      </c>
      <c r="G68" s="37" t="s">
        <v>38</v>
      </c>
      <c r="H68" s="62">
        <f>H69</f>
        <v>24164078.399999999</v>
      </c>
      <c r="I68" s="62">
        <f t="shared" si="56"/>
        <v>23837536.800000001</v>
      </c>
      <c r="J68" s="62">
        <f t="shared" si="56"/>
        <v>23837536.800000001</v>
      </c>
      <c r="K68" s="62">
        <f t="shared" si="56"/>
        <v>928065.6</v>
      </c>
      <c r="L68" s="62">
        <f t="shared" si="56"/>
        <v>910879.2</v>
      </c>
      <c r="M68" s="62">
        <f t="shared" si="56"/>
        <v>910879.2</v>
      </c>
      <c r="N68" s="62">
        <f t="shared" si="3"/>
        <v>25092144</v>
      </c>
      <c r="O68" s="62">
        <f t="shared" si="4"/>
        <v>24748416</v>
      </c>
      <c r="P68" s="62">
        <f t="shared" si="5"/>
        <v>24748416</v>
      </c>
      <c r="Q68" s="62">
        <f t="shared" si="57"/>
        <v>0</v>
      </c>
      <c r="R68" s="62">
        <f t="shared" si="57"/>
        <v>0</v>
      </c>
      <c r="S68" s="62">
        <f t="shared" si="57"/>
        <v>0</v>
      </c>
      <c r="T68" s="62">
        <f t="shared" si="7"/>
        <v>25092144</v>
      </c>
      <c r="U68" s="62">
        <f t="shared" si="8"/>
        <v>24748416</v>
      </c>
      <c r="V68" s="62">
        <f t="shared" si="9"/>
        <v>24748416</v>
      </c>
    </row>
    <row r="69" spans="1:22">
      <c r="A69" s="267"/>
      <c r="B69" s="103" t="s">
        <v>41</v>
      </c>
      <c r="C69" s="36" t="s">
        <v>12</v>
      </c>
      <c r="D69" s="36" t="s">
        <v>9</v>
      </c>
      <c r="E69" s="36" t="s">
        <v>312</v>
      </c>
      <c r="F69" s="188" t="s">
        <v>311</v>
      </c>
      <c r="G69" s="37" t="s">
        <v>39</v>
      </c>
      <c r="H69" s="185">
        <v>24164078.399999999</v>
      </c>
      <c r="I69" s="185">
        <v>23837536.800000001</v>
      </c>
      <c r="J69" s="185">
        <v>23837536.800000001</v>
      </c>
      <c r="K69" s="185">
        <v>928065.6</v>
      </c>
      <c r="L69" s="185">
        <v>910879.2</v>
      </c>
      <c r="M69" s="185">
        <v>910879.2</v>
      </c>
      <c r="N69" s="185">
        <f t="shared" si="3"/>
        <v>25092144</v>
      </c>
      <c r="O69" s="185">
        <f t="shared" si="4"/>
        <v>24748416</v>
      </c>
      <c r="P69" s="185">
        <f t="shared" si="5"/>
        <v>24748416</v>
      </c>
      <c r="Q69" s="185"/>
      <c r="R69" s="185"/>
      <c r="S69" s="185"/>
      <c r="T69" s="185">
        <f t="shared" si="7"/>
        <v>25092144</v>
      </c>
      <c r="U69" s="185">
        <f t="shared" si="8"/>
        <v>24748416</v>
      </c>
      <c r="V69" s="185">
        <f t="shared" si="9"/>
        <v>24748416</v>
      </c>
    </row>
    <row r="70" spans="1:22" ht="25.5" customHeight="1">
      <c r="A70" s="181" t="s">
        <v>24</v>
      </c>
      <c r="B70" s="81" t="s">
        <v>89</v>
      </c>
      <c r="C70" s="7" t="s">
        <v>12</v>
      </c>
      <c r="D70" s="7" t="s">
        <v>13</v>
      </c>
      <c r="E70" s="7" t="s">
        <v>98</v>
      </c>
      <c r="F70" s="7" t="s">
        <v>99</v>
      </c>
      <c r="G70" s="18"/>
      <c r="H70" s="59">
        <f>+H78+H81+H71+H84+H87</f>
        <v>25315200</v>
      </c>
      <c r="I70" s="59">
        <f t="shared" ref="I70:J70" si="58">+I78+I81+I71+I84+I87</f>
        <v>25582095.399999999</v>
      </c>
      <c r="J70" s="59">
        <f t="shared" si="58"/>
        <v>26333893.550000001</v>
      </c>
      <c r="K70" s="59">
        <f t="shared" ref="K70:M70" si="59">+K78+K81+K71+K84+K87</f>
        <v>0</v>
      </c>
      <c r="L70" s="59">
        <f t="shared" si="59"/>
        <v>0</v>
      </c>
      <c r="M70" s="59">
        <f t="shared" si="59"/>
        <v>0</v>
      </c>
      <c r="N70" s="59">
        <f t="shared" si="3"/>
        <v>25315200</v>
      </c>
      <c r="O70" s="59">
        <f t="shared" si="4"/>
        <v>25582095.399999999</v>
      </c>
      <c r="P70" s="59">
        <f t="shared" si="5"/>
        <v>26333893.550000001</v>
      </c>
      <c r="Q70" s="59">
        <f t="shared" ref="Q70:S70" si="60">+Q78+Q81+Q71+Q84+Q87</f>
        <v>0</v>
      </c>
      <c r="R70" s="59">
        <f t="shared" si="60"/>
        <v>0</v>
      </c>
      <c r="S70" s="59">
        <f t="shared" si="60"/>
        <v>0</v>
      </c>
      <c r="T70" s="59">
        <f t="shared" si="7"/>
        <v>25315200</v>
      </c>
      <c r="U70" s="59">
        <f t="shared" si="8"/>
        <v>25582095.399999999</v>
      </c>
      <c r="V70" s="59">
        <f t="shared" si="9"/>
        <v>26333893.550000001</v>
      </c>
    </row>
    <row r="71" spans="1:22" ht="25.5" customHeight="1">
      <c r="A71" s="175"/>
      <c r="B71" s="82" t="s">
        <v>166</v>
      </c>
      <c r="C71" s="36" t="s">
        <v>12</v>
      </c>
      <c r="D71" s="36" t="s">
        <v>13</v>
      </c>
      <c r="E71" s="36" t="s">
        <v>98</v>
      </c>
      <c r="F71" s="36" t="s">
        <v>163</v>
      </c>
      <c r="G71" s="37"/>
      <c r="H71" s="62">
        <f>H72+H76</f>
        <v>2862940</v>
      </c>
      <c r="I71" s="62">
        <f t="shared" ref="I71:J71" si="61">I72+I76</f>
        <v>3142480</v>
      </c>
      <c r="J71" s="62">
        <f t="shared" si="61"/>
        <v>3360660</v>
      </c>
      <c r="K71" s="62">
        <f t="shared" ref="K71:M71" si="62">K72+K76</f>
        <v>0</v>
      </c>
      <c r="L71" s="62">
        <f t="shared" si="62"/>
        <v>0</v>
      </c>
      <c r="M71" s="62">
        <f t="shared" si="62"/>
        <v>0</v>
      </c>
      <c r="N71" s="62">
        <f t="shared" si="3"/>
        <v>2862940</v>
      </c>
      <c r="O71" s="62">
        <f t="shared" si="4"/>
        <v>3142480</v>
      </c>
      <c r="P71" s="62">
        <f t="shared" si="5"/>
        <v>3360660</v>
      </c>
      <c r="Q71" s="62">
        <f t="shared" ref="Q71:S71" si="63">Q72+Q76</f>
        <v>0</v>
      </c>
      <c r="R71" s="62">
        <f t="shared" si="63"/>
        <v>0</v>
      </c>
      <c r="S71" s="62">
        <f t="shared" si="63"/>
        <v>0</v>
      </c>
      <c r="T71" s="62">
        <f t="shared" si="7"/>
        <v>2862940</v>
      </c>
      <c r="U71" s="62">
        <f t="shared" si="8"/>
        <v>3142480</v>
      </c>
      <c r="V71" s="62">
        <f t="shared" si="9"/>
        <v>3360660</v>
      </c>
    </row>
    <row r="72" spans="1:22" ht="26.4">
      <c r="A72" s="180"/>
      <c r="B72" s="75" t="s">
        <v>40</v>
      </c>
      <c r="C72" s="36" t="s">
        <v>12</v>
      </c>
      <c r="D72" s="36" t="s">
        <v>13</v>
      </c>
      <c r="E72" s="36" t="s">
        <v>98</v>
      </c>
      <c r="F72" s="36" t="s">
        <v>163</v>
      </c>
      <c r="G72" s="37" t="s">
        <v>38</v>
      </c>
      <c r="H72" s="62">
        <f>H73+H74+H75</f>
        <v>2824327</v>
      </c>
      <c r="I72" s="62">
        <f t="shared" ref="I72:J72" si="64">I73+I74+I75</f>
        <v>3102169.53</v>
      </c>
      <c r="J72" s="62">
        <f t="shared" si="64"/>
        <v>3319028.5</v>
      </c>
      <c r="K72" s="62">
        <f t="shared" ref="K72:M72" si="65">K73+K74+K75</f>
        <v>0</v>
      </c>
      <c r="L72" s="62">
        <f t="shared" si="65"/>
        <v>0</v>
      </c>
      <c r="M72" s="62">
        <f t="shared" si="65"/>
        <v>0</v>
      </c>
      <c r="N72" s="62">
        <f t="shared" si="3"/>
        <v>2824327</v>
      </c>
      <c r="O72" s="62">
        <f t="shared" si="4"/>
        <v>3102169.53</v>
      </c>
      <c r="P72" s="62">
        <f t="shared" si="5"/>
        <v>3319028.5</v>
      </c>
      <c r="Q72" s="62">
        <f t="shared" ref="Q72:S72" si="66">Q73+Q74+Q75</f>
        <v>0</v>
      </c>
      <c r="R72" s="62">
        <f t="shared" si="66"/>
        <v>0</v>
      </c>
      <c r="S72" s="62">
        <f t="shared" si="66"/>
        <v>0</v>
      </c>
      <c r="T72" s="62">
        <f t="shared" si="7"/>
        <v>2824327</v>
      </c>
      <c r="U72" s="62">
        <f t="shared" si="8"/>
        <v>3102169.53</v>
      </c>
      <c r="V72" s="62">
        <f t="shared" si="9"/>
        <v>3319028.5</v>
      </c>
    </row>
    <row r="73" spans="1:22">
      <c r="A73" s="180"/>
      <c r="B73" s="103" t="s">
        <v>41</v>
      </c>
      <c r="C73" s="36" t="s">
        <v>12</v>
      </c>
      <c r="D73" s="36" t="s">
        <v>13</v>
      </c>
      <c r="E73" s="36" t="s">
        <v>98</v>
      </c>
      <c r="F73" s="36" t="s">
        <v>163</v>
      </c>
      <c r="G73" s="37" t="s">
        <v>39</v>
      </c>
      <c r="H73" s="185">
        <v>2747101</v>
      </c>
      <c r="I73" s="185">
        <v>3021551.53</v>
      </c>
      <c r="J73" s="185">
        <v>3235760.5</v>
      </c>
      <c r="K73" s="185"/>
      <c r="L73" s="185"/>
      <c r="M73" s="185"/>
      <c r="N73" s="185">
        <f t="shared" si="3"/>
        <v>2747101</v>
      </c>
      <c r="O73" s="185">
        <f t="shared" si="4"/>
        <v>3021551.53</v>
      </c>
      <c r="P73" s="185">
        <f t="shared" si="5"/>
        <v>3235760.5</v>
      </c>
      <c r="Q73" s="185"/>
      <c r="R73" s="185"/>
      <c r="S73" s="185"/>
      <c r="T73" s="185">
        <f t="shared" si="7"/>
        <v>2747101</v>
      </c>
      <c r="U73" s="185">
        <f t="shared" si="8"/>
        <v>3021551.53</v>
      </c>
      <c r="V73" s="185">
        <f t="shared" si="9"/>
        <v>3235760.5</v>
      </c>
    </row>
    <row r="74" spans="1:22">
      <c r="A74" s="180"/>
      <c r="B74" s="82" t="s">
        <v>167</v>
      </c>
      <c r="C74" s="36" t="s">
        <v>12</v>
      </c>
      <c r="D74" s="36" t="s">
        <v>13</v>
      </c>
      <c r="E74" s="36" t="s">
        <v>98</v>
      </c>
      <c r="F74" s="36" t="s">
        <v>163</v>
      </c>
      <c r="G74" s="37" t="s">
        <v>164</v>
      </c>
      <c r="H74" s="185">
        <v>38613</v>
      </c>
      <c r="I74" s="185">
        <v>40309</v>
      </c>
      <c r="J74" s="185">
        <v>41634</v>
      </c>
      <c r="K74" s="185"/>
      <c r="L74" s="185"/>
      <c r="M74" s="185"/>
      <c r="N74" s="185">
        <f t="shared" si="3"/>
        <v>38613</v>
      </c>
      <c r="O74" s="185">
        <f t="shared" si="4"/>
        <v>40309</v>
      </c>
      <c r="P74" s="185">
        <f t="shared" si="5"/>
        <v>41634</v>
      </c>
      <c r="Q74" s="185"/>
      <c r="R74" s="185"/>
      <c r="S74" s="185"/>
      <c r="T74" s="185">
        <f t="shared" si="7"/>
        <v>38613</v>
      </c>
      <c r="U74" s="185">
        <f t="shared" si="8"/>
        <v>40309</v>
      </c>
      <c r="V74" s="185">
        <f t="shared" si="9"/>
        <v>41634</v>
      </c>
    </row>
    <row r="75" spans="1:22" ht="26.4">
      <c r="A75" s="180"/>
      <c r="B75" s="82" t="s">
        <v>168</v>
      </c>
      <c r="C75" s="36" t="s">
        <v>12</v>
      </c>
      <c r="D75" s="36" t="s">
        <v>13</v>
      </c>
      <c r="E75" s="36" t="s">
        <v>98</v>
      </c>
      <c r="F75" s="36" t="s">
        <v>163</v>
      </c>
      <c r="G75" s="37" t="s">
        <v>165</v>
      </c>
      <c r="H75" s="185">
        <v>38613</v>
      </c>
      <c r="I75" s="185">
        <v>40309</v>
      </c>
      <c r="J75" s="185">
        <v>41634</v>
      </c>
      <c r="K75" s="185"/>
      <c r="L75" s="185"/>
      <c r="M75" s="185"/>
      <c r="N75" s="185">
        <f t="shared" si="3"/>
        <v>38613</v>
      </c>
      <c r="O75" s="185">
        <f t="shared" si="4"/>
        <v>40309</v>
      </c>
      <c r="P75" s="185">
        <f t="shared" si="5"/>
        <v>41634</v>
      </c>
      <c r="Q75" s="185"/>
      <c r="R75" s="185"/>
      <c r="S75" s="185"/>
      <c r="T75" s="185">
        <f t="shared" si="7"/>
        <v>38613</v>
      </c>
      <c r="U75" s="185">
        <f t="shared" si="8"/>
        <v>40309</v>
      </c>
      <c r="V75" s="185">
        <f t="shared" si="9"/>
        <v>41634</v>
      </c>
    </row>
    <row r="76" spans="1:22">
      <c r="A76" s="180"/>
      <c r="B76" s="82" t="s">
        <v>45</v>
      </c>
      <c r="C76" s="36" t="s">
        <v>12</v>
      </c>
      <c r="D76" s="36" t="s">
        <v>13</v>
      </c>
      <c r="E76" s="36" t="s">
        <v>98</v>
      </c>
      <c r="F76" s="36" t="s">
        <v>163</v>
      </c>
      <c r="G76" s="37" t="s">
        <v>43</v>
      </c>
      <c r="H76" s="62">
        <f>H77</f>
        <v>38613</v>
      </c>
      <c r="I76" s="62">
        <f t="shared" ref="I76:M76" si="67">I77</f>
        <v>40310.47</v>
      </c>
      <c r="J76" s="62">
        <f t="shared" si="67"/>
        <v>41631.5</v>
      </c>
      <c r="K76" s="62">
        <f t="shared" si="67"/>
        <v>0</v>
      </c>
      <c r="L76" s="62">
        <f t="shared" si="67"/>
        <v>0</v>
      </c>
      <c r="M76" s="62">
        <f t="shared" si="67"/>
        <v>0</v>
      </c>
      <c r="N76" s="62">
        <f t="shared" si="3"/>
        <v>38613</v>
      </c>
      <c r="O76" s="62">
        <f t="shared" si="4"/>
        <v>40310.47</v>
      </c>
      <c r="P76" s="62">
        <f t="shared" si="5"/>
        <v>41631.5</v>
      </c>
      <c r="Q76" s="62">
        <f t="shared" ref="Q76:S76" si="68">Q77</f>
        <v>0</v>
      </c>
      <c r="R76" s="62">
        <f t="shared" si="68"/>
        <v>0</v>
      </c>
      <c r="S76" s="62">
        <f t="shared" si="68"/>
        <v>0</v>
      </c>
      <c r="T76" s="62">
        <f t="shared" si="7"/>
        <v>38613</v>
      </c>
      <c r="U76" s="62">
        <f t="shared" si="8"/>
        <v>40310.47</v>
      </c>
      <c r="V76" s="62">
        <f t="shared" si="9"/>
        <v>41631.5</v>
      </c>
    </row>
    <row r="77" spans="1:22" ht="39.6">
      <c r="A77" s="180"/>
      <c r="B77" s="82" t="s">
        <v>169</v>
      </c>
      <c r="C77" s="36" t="s">
        <v>12</v>
      </c>
      <c r="D77" s="36" t="s">
        <v>13</v>
      </c>
      <c r="E77" s="36" t="s">
        <v>98</v>
      </c>
      <c r="F77" s="36" t="s">
        <v>163</v>
      </c>
      <c r="G77" s="37" t="s">
        <v>44</v>
      </c>
      <c r="H77" s="185">
        <v>38613</v>
      </c>
      <c r="I77" s="185">
        <v>40310.47</v>
      </c>
      <c r="J77" s="185">
        <v>41631.5</v>
      </c>
      <c r="K77" s="185"/>
      <c r="L77" s="185"/>
      <c r="M77" s="185"/>
      <c r="N77" s="185">
        <f t="shared" si="3"/>
        <v>38613</v>
      </c>
      <c r="O77" s="185">
        <f t="shared" si="4"/>
        <v>40310.47</v>
      </c>
      <c r="P77" s="185">
        <f t="shared" si="5"/>
        <v>41631.5</v>
      </c>
      <c r="Q77" s="185"/>
      <c r="R77" s="185"/>
      <c r="S77" s="185"/>
      <c r="T77" s="185">
        <f t="shared" si="7"/>
        <v>38613</v>
      </c>
      <c r="U77" s="185">
        <f t="shared" si="8"/>
        <v>40310.47</v>
      </c>
      <c r="V77" s="185">
        <f t="shared" si="9"/>
        <v>41631.5</v>
      </c>
    </row>
    <row r="78" spans="1:22" ht="26.4">
      <c r="A78" s="274"/>
      <c r="B78" s="196" t="s">
        <v>90</v>
      </c>
      <c r="C78" s="6" t="s">
        <v>12</v>
      </c>
      <c r="D78" s="6" t="s">
        <v>13</v>
      </c>
      <c r="E78" s="6" t="s">
        <v>98</v>
      </c>
      <c r="F78" s="6" t="s">
        <v>104</v>
      </c>
      <c r="G78" s="18"/>
      <c r="H78" s="58">
        <f>H79</f>
        <v>13802260</v>
      </c>
      <c r="I78" s="58">
        <f t="shared" ref="I78:J79" si="69">I79</f>
        <v>13759615.4</v>
      </c>
      <c r="J78" s="58">
        <f t="shared" si="69"/>
        <v>13783233.550000001</v>
      </c>
      <c r="K78" s="58"/>
      <c r="L78" s="58"/>
      <c r="M78" s="58"/>
      <c r="N78" s="58">
        <f t="shared" si="3"/>
        <v>13802260</v>
      </c>
      <c r="O78" s="58">
        <f t="shared" si="4"/>
        <v>13759615.4</v>
      </c>
      <c r="P78" s="58">
        <f t="shared" si="5"/>
        <v>13783233.550000001</v>
      </c>
      <c r="Q78" s="58"/>
      <c r="R78" s="58"/>
      <c r="S78" s="58"/>
      <c r="T78" s="58">
        <f t="shared" si="7"/>
        <v>13802260</v>
      </c>
      <c r="U78" s="58">
        <f t="shared" si="8"/>
        <v>13759615.4</v>
      </c>
      <c r="V78" s="58">
        <f t="shared" si="9"/>
        <v>13783233.550000001</v>
      </c>
    </row>
    <row r="79" spans="1:22" ht="26.4">
      <c r="A79" s="275"/>
      <c r="B79" s="75" t="s">
        <v>40</v>
      </c>
      <c r="C79" s="6" t="s">
        <v>12</v>
      </c>
      <c r="D79" s="6" t="s">
        <v>13</v>
      </c>
      <c r="E79" s="6" t="s">
        <v>98</v>
      </c>
      <c r="F79" s="6" t="s">
        <v>104</v>
      </c>
      <c r="G79" s="18" t="s">
        <v>38</v>
      </c>
      <c r="H79" s="58">
        <f>H80</f>
        <v>13802260</v>
      </c>
      <c r="I79" s="58">
        <f t="shared" si="69"/>
        <v>13759615.4</v>
      </c>
      <c r="J79" s="58">
        <f t="shared" si="69"/>
        <v>13783233.550000001</v>
      </c>
      <c r="K79" s="58"/>
      <c r="L79" s="58"/>
      <c r="M79" s="58"/>
      <c r="N79" s="58">
        <f t="shared" si="3"/>
        <v>13802260</v>
      </c>
      <c r="O79" s="58">
        <f t="shared" si="4"/>
        <v>13759615.4</v>
      </c>
      <c r="P79" s="58">
        <f t="shared" si="5"/>
        <v>13783233.550000001</v>
      </c>
      <c r="Q79" s="58"/>
      <c r="R79" s="58"/>
      <c r="S79" s="58"/>
      <c r="T79" s="58">
        <f t="shared" si="7"/>
        <v>13802260</v>
      </c>
      <c r="U79" s="58">
        <f t="shared" si="8"/>
        <v>13759615.4</v>
      </c>
      <c r="V79" s="58">
        <f t="shared" si="9"/>
        <v>13783233.550000001</v>
      </c>
    </row>
    <row r="80" spans="1:22">
      <c r="A80" s="275"/>
      <c r="B80" s="85" t="s">
        <v>41</v>
      </c>
      <c r="C80" s="6" t="s">
        <v>12</v>
      </c>
      <c r="D80" s="6" t="s">
        <v>13</v>
      </c>
      <c r="E80" s="6" t="s">
        <v>98</v>
      </c>
      <c r="F80" s="6" t="s">
        <v>104</v>
      </c>
      <c r="G80" s="18" t="s">
        <v>39</v>
      </c>
      <c r="H80" s="185">
        <v>13802260</v>
      </c>
      <c r="I80" s="185">
        <v>13759615.4</v>
      </c>
      <c r="J80" s="185">
        <v>13783233.550000001</v>
      </c>
      <c r="K80" s="185"/>
      <c r="L80" s="185"/>
      <c r="M80" s="185"/>
      <c r="N80" s="185">
        <f t="shared" si="3"/>
        <v>13802260</v>
      </c>
      <c r="O80" s="185">
        <f t="shared" si="4"/>
        <v>13759615.4</v>
      </c>
      <c r="P80" s="185">
        <f t="shared" si="5"/>
        <v>13783233.550000001</v>
      </c>
      <c r="Q80" s="185"/>
      <c r="R80" s="185"/>
      <c r="S80" s="185"/>
      <c r="T80" s="185">
        <f t="shared" si="7"/>
        <v>13802260</v>
      </c>
      <c r="U80" s="185">
        <f t="shared" si="8"/>
        <v>13759615.4</v>
      </c>
      <c r="V80" s="185">
        <f t="shared" si="9"/>
        <v>13783233.550000001</v>
      </c>
    </row>
    <row r="81" spans="1:22" ht="52.8">
      <c r="A81" s="274"/>
      <c r="B81" s="197" t="s">
        <v>195</v>
      </c>
      <c r="C81" s="6" t="s">
        <v>12</v>
      </c>
      <c r="D81" s="6" t="s">
        <v>13</v>
      </c>
      <c r="E81" s="6" t="s">
        <v>98</v>
      </c>
      <c r="F81" s="186" t="s">
        <v>279</v>
      </c>
      <c r="G81" s="18"/>
      <c r="H81" s="58">
        <f>H82</f>
        <v>150000</v>
      </c>
      <c r="I81" s="58">
        <f t="shared" ref="I81:M82" si="70">I82</f>
        <v>180000</v>
      </c>
      <c r="J81" s="58">
        <f t="shared" si="70"/>
        <v>190000</v>
      </c>
      <c r="K81" s="58">
        <f t="shared" si="70"/>
        <v>0</v>
      </c>
      <c r="L81" s="58">
        <f t="shared" si="70"/>
        <v>0</v>
      </c>
      <c r="M81" s="58">
        <f t="shared" si="70"/>
        <v>0</v>
      </c>
      <c r="N81" s="58">
        <f t="shared" si="3"/>
        <v>150000</v>
      </c>
      <c r="O81" s="58">
        <f t="shared" si="4"/>
        <v>180000</v>
      </c>
      <c r="P81" s="58">
        <f t="shared" si="5"/>
        <v>190000</v>
      </c>
      <c r="Q81" s="58">
        <f t="shared" ref="Q81:S82" si="71">Q82</f>
        <v>0</v>
      </c>
      <c r="R81" s="58">
        <f t="shared" si="71"/>
        <v>0</v>
      </c>
      <c r="S81" s="58">
        <f t="shared" si="71"/>
        <v>0</v>
      </c>
      <c r="T81" s="58">
        <f t="shared" si="7"/>
        <v>150000</v>
      </c>
      <c r="U81" s="58">
        <f t="shared" si="8"/>
        <v>180000</v>
      </c>
      <c r="V81" s="58">
        <f t="shared" si="9"/>
        <v>190000</v>
      </c>
    </row>
    <row r="82" spans="1:22" ht="26.4">
      <c r="A82" s="275"/>
      <c r="B82" s="75" t="s">
        <v>40</v>
      </c>
      <c r="C82" s="6" t="s">
        <v>12</v>
      </c>
      <c r="D82" s="6" t="s">
        <v>13</v>
      </c>
      <c r="E82" s="6" t="s">
        <v>98</v>
      </c>
      <c r="F82" s="186" t="s">
        <v>279</v>
      </c>
      <c r="G82" s="56" t="s">
        <v>38</v>
      </c>
      <c r="H82" s="58">
        <f>H83</f>
        <v>150000</v>
      </c>
      <c r="I82" s="58">
        <f t="shared" si="70"/>
        <v>180000</v>
      </c>
      <c r="J82" s="58">
        <f t="shared" si="70"/>
        <v>190000</v>
      </c>
      <c r="K82" s="58">
        <f t="shared" si="70"/>
        <v>0</v>
      </c>
      <c r="L82" s="58">
        <f t="shared" si="70"/>
        <v>0</v>
      </c>
      <c r="M82" s="58">
        <f t="shared" si="70"/>
        <v>0</v>
      </c>
      <c r="N82" s="58">
        <f t="shared" si="3"/>
        <v>150000</v>
      </c>
      <c r="O82" s="58">
        <f t="shared" si="4"/>
        <v>180000</v>
      </c>
      <c r="P82" s="58">
        <f t="shared" si="5"/>
        <v>190000</v>
      </c>
      <c r="Q82" s="58">
        <f t="shared" si="71"/>
        <v>0</v>
      </c>
      <c r="R82" s="58">
        <f t="shared" si="71"/>
        <v>0</v>
      </c>
      <c r="S82" s="58">
        <f t="shared" si="71"/>
        <v>0</v>
      </c>
      <c r="T82" s="58">
        <f t="shared" si="7"/>
        <v>150000</v>
      </c>
      <c r="U82" s="58">
        <f t="shared" si="8"/>
        <v>180000</v>
      </c>
      <c r="V82" s="58">
        <f t="shared" si="9"/>
        <v>190000</v>
      </c>
    </row>
    <row r="83" spans="1:22">
      <c r="A83" s="275"/>
      <c r="B83" s="85" t="s">
        <v>41</v>
      </c>
      <c r="C83" s="6" t="s">
        <v>12</v>
      </c>
      <c r="D83" s="6" t="s">
        <v>13</v>
      </c>
      <c r="E83" s="6" t="s">
        <v>98</v>
      </c>
      <c r="F83" s="186" t="s">
        <v>279</v>
      </c>
      <c r="G83" s="56" t="s">
        <v>39</v>
      </c>
      <c r="H83" s="185">
        <v>150000</v>
      </c>
      <c r="I83" s="185">
        <v>180000</v>
      </c>
      <c r="J83" s="185">
        <v>190000</v>
      </c>
      <c r="K83" s="185"/>
      <c r="L83" s="185"/>
      <c r="M83" s="185"/>
      <c r="N83" s="185">
        <f t="shared" si="3"/>
        <v>150000</v>
      </c>
      <c r="O83" s="185">
        <f t="shared" si="4"/>
        <v>180000</v>
      </c>
      <c r="P83" s="185">
        <f t="shared" si="5"/>
        <v>190000</v>
      </c>
      <c r="Q83" s="185"/>
      <c r="R83" s="185"/>
      <c r="S83" s="185"/>
      <c r="T83" s="185">
        <f t="shared" si="7"/>
        <v>150000</v>
      </c>
      <c r="U83" s="185">
        <f t="shared" si="8"/>
        <v>180000</v>
      </c>
      <c r="V83" s="185">
        <f t="shared" si="9"/>
        <v>190000</v>
      </c>
    </row>
    <row r="84" spans="1:22" ht="26.4">
      <c r="A84" s="32"/>
      <c r="B84" s="200" t="s">
        <v>248</v>
      </c>
      <c r="C84" s="36" t="s">
        <v>12</v>
      </c>
      <c r="D84" s="36" t="s">
        <v>13</v>
      </c>
      <c r="E84" s="36" t="s">
        <v>98</v>
      </c>
      <c r="F84" s="188" t="s">
        <v>280</v>
      </c>
      <c r="G84" s="37"/>
      <c r="H84" s="62">
        <f>H85</f>
        <v>5000000</v>
      </c>
      <c r="I84" s="62">
        <f t="shared" ref="I84:M85" si="72">I85</f>
        <v>5000000</v>
      </c>
      <c r="J84" s="62">
        <f t="shared" si="72"/>
        <v>5500000</v>
      </c>
      <c r="K84" s="62">
        <f t="shared" si="72"/>
        <v>0</v>
      </c>
      <c r="L84" s="62">
        <f t="shared" si="72"/>
        <v>0</v>
      </c>
      <c r="M84" s="62">
        <f t="shared" si="72"/>
        <v>0</v>
      </c>
      <c r="N84" s="62">
        <f t="shared" si="3"/>
        <v>5000000</v>
      </c>
      <c r="O84" s="62">
        <f t="shared" si="4"/>
        <v>5000000</v>
      </c>
      <c r="P84" s="62">
        <f t="shared" si="5"/>
        <v>5500000</v>
      </c>
      <c r="Q84" s="62">
        <f t="shared" ref="Q84:S85" si="73">Q85</f>
        <v>0</v>
      </c>
      <c r="R84" s="62">
        <f t="shared" si="73"/>
        <v>0</v>
      </c>
      <c r="S84" s="62">
        <f t="shared" si="73"/>
        <v>0</v>
      </c>
      <c r="T84" s="62">
        <f t="shared" si="7"/>
        <v>5000000</v>
      </c>
      <c r="U84" s="62">
        <f t="shared" si="8"/>
        <v>5000000</v>
      </c>
      <c r="V84" s="62">
        <f t="shared" si="9"/>
        <v>5500000</v>
      </c>
    </row>
    <row r="85" spans="1:22" ht="26.4">
      <c r="A85" s="32"/>
      <c r="B85" s="75" t="s">
        <v>40</v>
      </c>
      <c r="C85" s="36" t="s">
        <v>12</v>
      </c>
      <c r="D85" s="36" t="s">
        <v>13</v>
      </c>
      <c r="E85" s="36" t="s">
        <v>98</v>
      </c>
      <c r="F85" s="188" t="s">
        <v>280</v>
      </c>
      <c r="G85" s="37" t="s">
        <v>38</v>
      </c>
      <c r="H85" s="62">
        <f>H86</f>
        <v>5000000</v>
      </c>
      <c r="I85" s="62">
        <f t="shared" si="72"/>
        <v>5000000</v>
      </c>
      <c r="J85" s="62">
        <f t="shared" si="72"/>
        <v>5500000</v>
      </c>
      <c r="K85" s="62">
        <f t="shared" si="72"/>
        <v>0</v>
      </c>
      <c r="L85" s="62">
        <f t="shared" si="72"/>
        <v>0</v>
      </c>
      <c r="M85" s="62">
        <f t="shared" si="72"/>
        <v>0</v>
      </c>
      <c r="N85" s="62">
        <f t="shared" si="3"/>
        <v>5000000</v>
      </c>
      <c r="O85" s="62">
        <f t="shared" si="4"/>
        <v>5000000</v>
      </c>
      <c r="P85" s="62">
        <f t="shared" si="5"/>
        <v>5500000</v>
      </c>
      <c r="Q85" s="62">
        <f t="shared" si="73"/>
        <v>0</v>
      </c>
      <c r="R85" s="62">
        <f t="shared" si="73"/>
        <v>0</v>
      </c>
      <c r="S85" s="62">
        <f t="shared" si="73"/>
        <v>0</v>
      </c>
      <c r="T85" s="62">
        <f t="shared" si="7"/>
        <v>5000000</v>
      </c>
      <c r="U85" s="62">
        <f t="shared" si="8"/>
        <v>5000000</v>
      </c>
      <c r="V85" s="62">
        <f t="shared" si="9"/>
        <v>5500000</v>
      </c>
    </row>
    <row r="86" spans="1:22">
      <c r="A86" s="32"/>
      <c r="B86" s="103" t="s">
        <v>41</v>
      </c>
      <c r="C86" s="36" t="s">
        <v>12</v>
      </c>
      <c r="D86" s="36" t="s">
        <v>13</v>
      </c>
      <c r="E86" s="36" t="s">
        <v>98</v>
      </c>
      <c r="F86" s="188" t="s">
        <v>280</v>
      </c>
      <c r="G86" s="37" t="s">
        <v>39</v>
      </c>
      <c r="H86" s="185">
        <v>5000000</v>
      </c>
      <c r="I86" s="185">
        <v>5000000</v>
      </c>
      <c r="J86" s="185">
        <v>5500000</v>
      </c>
      <c r="K86" s="185"/>
      <c r="L86" s="185"/>
      <c r="M86" s="185"/>
      <c r="N86" s="185">
        <f t="shared" si="3"/>
        <v>5000000</v>
      </c>
      <c r="O86" s="185">
        <f t="shared" si="4"/>
        <v>5000000</v>
      </c>
      <c r="P86" s="185">
        <f t="shared" si="5"/>
        <v>5500000</v>
      </c>
      <c r="Q86" s="185"/>
      <c r="R86" s="185"/>
      <c r="S86" s="185"/>
      <c r="T86" s="185">
        <f t="shared" si="7"/>
        <v>5000000</v>
      </c>
      <c r="U86" s="185">
        <f t="shared" si="8"/>
        <v>5000000</v>
      </c>
      <c r="V86" s="185">
        <f t="shared" si="9"/>
        <v>5500000</v>
      </c>
    </row>
    <row r="87" spans="1:22" ht="26.4">
      <c r="A87" s="181"/>
      <c r="B87" s="200" t="s">
        <v>249</v>
      </c>
      <c r="C87" s="36" t="s">
        <v>12</v>
      </c>
      <c r="D87" s="36" t="s">
        <v>13</v>
      </c>
      <c r="E87" s="36" t="s">
        <v>98</v>
      </c>
      <c r="F87" s="188" t="s">
        <v>283</v>
      </c>
      <c r="G87" s="37"/>
      <c r="H87" s="62">
        <f>H88</f>
        <v>3500000</v>
      </c>
      <c r="I87" s="62">
        <f t="shared" ref="I87:M88" si="74">I88</f>
        <v>3500000</v>
      </c>
      <c r="J87" s="62">
        <f t="shared" si="74"/>
        <v>3500000</v>
      </c>
      <c r="K87" s="62">
        <f t="shared" si="74"/>
        <v>0</v>
      </c>
      <c r="L87" s="62">
        <f t="shared" si="74"/>
        <v>0</v>
      </c>
      <c r="M87" s="62">
        <f t="shared" si="74"/>
        <v>0</v>
      </c>
      <c r="N87" s="62">
        <f t="shared" si="3"/>
        <v>3500000</v>
      </c>
      <c r="O87" s="62">
        <f t="shared" si="4"/>
        <v>3500000</v>
      </c>
      <c r="P87" s="62">
        <f t="shared" si="5"/>
        <v>3500000</v>
      </c>
      <c r="Q87" s="62">
        <f t="shared" ref="Q87:S88" si="75">Q88</f>
        <v>0</v>
      </c>
      <c r="R87" s="62">
        <f t="shared" si="75"/>
        <v>0</v>
      </c>
      <c r="S87" s="62">
        <f t="shared" si="75"/>
        <v>0</v>
      </c>
      <c r="T87" s="62">
        <f t="shared" si="7"/>
        <v>3500000</v>
      </c>
      <c r="U87" s="62">
        <f t="shared" si="8"/>
        <v>3500000</v>
      </c>
      <c r="V87" s="62">
        <f t="shared" si="9"/>
        <v>3500000</v>
      </c>
    </row>
    <row r="88" spans="1:22" ht="26.4">
      <c r="A88" s="32"/>
      <c r="B88" s="75" t="s">
        <v>40</v>
      </c>
      <c r="C88" s="36" t="s">
        <v>12</v>
      </c>
      <c r="D88" s="36" t="s">
        <v>13</v>
      </c>
      <c r="E88" s="36" t="s">
        <v>98</v>
      </c>
      <c r="F88" s="188" t="s">
        <v>283</v>
      </c>
      <c r="G88" s="37" t="s">
        <v>38</v>
      </c>
      <c r="H88" s="62">
        <f>H89</f>
        <v>3500000</v>
      </c>
      <c r="I88" s="62">
        <f t="shared" si="74"/>
        <v>3500000</v>
      </c>
      <c r="J88" s="62">
        <f t="shared" si="74"/>
        <v>3500000</v>
      </c>
      <c r="K88" s="62">
        <f t="shared" si="74"/>
        <v>0</v>
      </c>
      <c r="L88" s="62">
        <f t="shared" si="74"/>
        <v>0</v>
      </c>
      <c r="M88" s="62">
        <f t="shared" si="74"/>
        <v>0</v>
      </c>
      <c r="N88" s="62">
        <f t="shared" si="3"/>
        <v>3500000</v>
      </c>
      <c r="O88" s="62">
        <f t="shared" si="4"/>
        <v>3500000</v>
      </c>
      <c r="P88" s="62">
        <f t="shared" si="5"/>
        <v>3500000</v>
      </c>
      <c r="Q88" s="62">
        <f t="shared" si="75"/>
        <v>0</v>
      </c>
      <c r="R88" s="62">
        <f t="shared" si="75"/>
        <v>0</v>
      </c>
      <c r="S88" s="62">
        <f t="shared" si="75"/>
        <v>0</v>
      </c>
      <c r="T88" s="62">
        <f t="shared" si="7"/>
        <v>3500000</v>
      </c>
      <c r="U88" s="62">
        <f t="shared" si="8"/>
        <v>3500000</v>
      </c>
      <c r="V88" s="62">
        <f t="shared" si="9"/>
        <v>3500000</v>
      </c>
    </row>
    <row r="89" spans="1:22">
      <c r="A89" s="32"/>
      <c r="B89" s="103" t="s">
        <v>41</v>
      </c>
      <c r="C89" s="36" t="s">
        <v>12</v>
      </c>
      <c r="D89" s="36" t="s">
        <v>13</v>
      </c>
      <c r="E89" s="36" t="s">
        <v>98</v>
      </c>
      <c r="F89" s="188" t="s">
        <v>283</v>
      </c>
      <c r="G89" s="37" t="s">
        <v>39</v>
      </c>
      <c r="H89" s="185">
        <v>3500000</v>
      </c>
      <c r="I89" s="185">
        <v>3500000</v>
      </c>
      <c r="J89" s="185">
        <v>3500000</v>
      </c>
      <c r="K89" s="185"/>
      <c r="L89" s="185"/>
      <c r="M89" s="185"/>
      <c r="N89" s="185">
        <f t="shared" ref="N89:N152" si="76">H89+K89</f>
        <v>3500000</v>
      </c>
      <c r="O89" s="185">
        <f t="shared" ref="O89:O152" si="77">I89+L89</f>
        <v>3500000</v>
      </c>
      <c r="P89" s="185">
        <f t="shared" ref="P89:P152" si="78">J89+M89</f>
        <v>3500000</v>
      </c>
      <c r="Q89" s="185"/>
      <c r="R89" s="185"/>
      <c r="S89" s="185"/>
      <c r="T89" s="185">
        <f t="shared" ref="T89:T143" si="79">N89+Q89</f>
        <v>3500000</v>
      </c>
      <c r="U89" s="185">
        <f t="shared" ref="U89:U143" si="80">O89+R89</f>
        <v>3500000</v>
      </c>
      <c r="V89" s="185">
        <f t="shared" ref="V89:V143" si="81">P89+S89</f>
        <v>3500000</v>
      </c>
    </row>
    <row r="90" spans="1:22" ht="26.4">
      <c r="A90" s="181" t="s">
        <v>25</v>
      </c>
      <c r="B90" s="81" t="s">
        <v>91</v>
      </c>
      <c r="C90" s="7" t="s">
        <v>12</v>
      </c>
      <c r="D90" s="7" t="s">
        <v>4</v>
      </c>
      <c r="E90" s="7" t="s">
        <v>98</v>
      </c>
      <c r="F90" s="7" t="s">
        <v>99</v>
      </c>
      <c r="G90" s="18"/>
      <c r="H90" s="59">
        <f>H91</f>
        <v>1000000</v>
      </c>
      <c r="I90" s="59">
        <f t="shared" ref="I90:M90" si="82">I91</f>
        <v>1000000</v>
      </c>
      <c r="J90" s="59">
        <f t="shared" si="82"/>
        <v>1000000</v>
      </c>
      <c r="K90" s="59">
        <f t="shared" si="82"/>
        <v>0</v>
      </c>
      <c r="L90" s="59">
        <f t="shared" si="82"/>
        <v>0</v>
      </c>
      <c r="M90" s="59">
        <f t="shared" si="82"/>
        <v>0</v>
      </c>
      <c r="N90" s="59">
        <f t="shared" si="76"/>
        <v>1000000</v>
      </c>
      <c r="O90" s="59">
        <f t="shared" si="77"/>
        <v>1000000</v>
      </c>
      <c r="P90" s="59">
        <f t="shared" si="78"/>
        <v>1000000</v>
      </c>
      <c r="Q90" s="59">
        <f t="shared" ref="Q90:S90" si="83">Q91</f>
        <v>0</v>
      </c>
      <c r="R90" s="59">
        <f t="shared" si="83"/>
        <v>0</v>
      </c>
      <c r="S90" s="59">
        <f t="shared" si="83"/>
        <v>0</v>
      </c>
      <c r="T90" s="59">
        <f t="shared" si="79"/>
        <v>1000000</v>
      </c>
      <c r="U90" s="59">
        <f t="shared" si="80"/>
        <v>1000000</v>
      </c>
      <c r="V90" s="59">
        <f t="shared" si="81"/>
        <v>1000000</v>
      </c>
    </row>
    <row r="91" spans="1:22">
      <c r="A91" s="276"/>
      <c r="B91" s="27" t="s">
        <v>42</v>
      </c>
      <c r="C91" s="6" t="s">
        <v>12</v>
      </c>
      <c r="D91" s="55" t="s">
        <v>4</v>
      </c>
      <c r="E91" s="6" t="s">
        <v>98</v>
      </c>
      <c r="F91" s="6" t="s">
        <v>101</v>
      </c>
      <c r="G91" s="18"/>
      <c r="H91" s="58">
        <f>+H92+H94+H97</f>
        <v>1000000</v>
      </c>
      <c r="I91" s="58">
        <f t="shared" ref="I91:J91" si="84">+I92+I94+I97</f>
        <v>1000000</v>
      </c>
      <c r="J91" s="58">
        <f t="shared" si="84"/>
        <v>1000000</v>
      </c>
      <c r="K91" s="58">
        <f t="shared" ref="K91:M91" si="85">+K92+K94+K97</f>
        <v>0</v>
      </c>
      <c r="L91" s="58">
        <f t="shared" si="85"/>
        <v>0</v>
      </c>
      <c r="M91" s="58">
        <f t="shared" si="85"/>
        <v>0</v>
      </c>
      <c r="N91" s="58">
        <f t="shared" si="76"/>
        <v>1000000</v>
      </c>
      <c r="O91" s="58">
        <f t="shared" si="77"/>
        <v>1000000</v>
      </c>
      <c r="P91" s="58">
        <f t="shared" si="78"/>
        <v>1000000</v>
      </c>
      <c r="Q91" s="58">
        <f t="shared" ref="Q91:S91" si="86">+Q92+Q94+Q97</f>
        <v>0</v>
      </c>
      <c r="R91" s="58">
        <f t="shared" si="86"/>
        <v>0</v>
      </c>
      <c r="S91" s="58">
        <f t="shared" si="86"/>
        <v>0</v>
      </c>
      <c r="T91" s="58">
        <f t="shared" si="79"/>
        <v>1000000</v>
      </c>
      <c r="U91" s="58">
        <f t="shared" si="80"/>
        <v>1000000</v>
      </c>
      <c r="V91" s="58">
        <f t="shared" si="81"/>
        <v>1000000</v>
      </c>
    </row>
    <row r="92" spans="1:22" ht="26.4">
      <c r="A92" s="276"/>
      <c r="B92" s="57" t="s">
        <v>172</v>
      </c>
      <c r="C92" s="6" t="s">
        <v>12</v>
      </c>
      <c r="D92" s="55" t="s">
        <v>4</v>
      </c>
      <c r="E92" s="6" t="s">
        <v>98</v>
      </c>
      <c r="F92" s="6" t="s">
        <v>101</v>
      </c>
      <c r="G92" s="56" t="s">
        <v>31</v>
      </c>
      <c r="H92" s="58">
        <f>H93</f>
        <v>50000</v>
      </c>
      <c r="I92" s="58">
        <f t="shared" ref="I92:M92" si="87">I93</f>
        <v>50000</v>
      </c>
      <c r="J92" s="58">
        <f t="shared" si="87"/>
        <v>50000</v>
      </c>
      <c r="K92" s="58">
        <f t="shared" si="87"/>
        <v>0</v>
      </c>
      <c r="L92" s="58">
        <f t="shared" si="87"/>
        <v>0</v>
      </c>
      <c r="M92" s="58">
        <f t="shared" si="87"/>
        <v>0</v>
      </c>
      <c r="N92" s="58">
        <f t="shared" si="76"/>
        <v>50000</v>
      </c>
      <c r="O92" s="58">
        <f t="shared" si="77"/>
        <v>50000</v>
      </c>
      <c r="P92" s="58">
        <f t="shared" si="78"/>
        <v>50000</v>
      </c>
      <c r="Q92" s="58">
        <f t="shared" ref="Q92:S92" si="88">Q93</f>
        <v>0</v>
      </c>
      <c r="R92" s="58">
        <f t="shared" si="88"/>
        <v>0</v>
      </c>
      <c r="S92" s="58">
        <f t="shared" si="88"/>
        <v>0</v>
      </c>
      <c r="T92" s="58">
        <f t="shared" si="79"/>
        <v>50000</v>
      </c>
      <c r="U92" s="58">
        <f t="shared" si="80"/>
        <v>50000</v>
      </c>
      <c r="V92" s="58">
        <f t="shared" si="81"/>
        <v>50000</v>
      </c>
    </row>
    <row r="93" spans="1:22" ht="26.4">
      <c r="A93" s="276"/>
      <c r="B93" s="57" t="s">
        <v>33</v>
      </c>
      <c r="C93" s="6" t="s">
        <v>12</v>
      </c>
      <c r="D93" s="55" t="s">
        <v>4</v>
      </c>
      <c r="E93" s="6" t="s">
        <v>98</v>
      </c>
      <c r="F93" s="6" t="s">
        <v>101</v>
      </c>
      <c r="G93" s="56" t="s">
        <v>32</v>
      </c>
      <c r="H93" s="185">
        <v>50000</v>
      </c>
      <c r="I93" s="185">
        <v>50000</v>
      </c>
      <c r="J93" s="185">
        <v>50000</v>
      </c>
      <c r="K93" s="185"/>
      <c r="L93" s="185"/>
      <c r="M93" s="185"/>
      <c r="N93" s="185">
        <f t="shared" si="76"/>
        <v>50000</v>
      </c>
      <c r="O93" s="185">
        <f t="shared" si="77"/>
        <v>50000</v>
      </c>
      <c r="P93" s="185">
        <f t="shared" si="78"/>
        <v>50000</v>
      </c>
      <c r="Q93" s="185"/>
      <c r="R93" s="185"/>
      <c r="S93" s="185"/>
      <c r="T93" s="185">
        <f t="shared" si="79"/>
        <v>50000</v>
      </c>
      <c r="U93" s="185">
        <f t="shared" si="80"/>
        <v>50000</v>
      </c>
      <c r="V93" s="185">
        <f t="shared" si="81"/>
        <v>50000</v>
      </c>
    </row>
    <row r="94" spans="1:22">
      <c r="A94" s="276"/>
      <c r="B94" s="57" t="s">
        <v>34</v>
      </c>
      <c r="C94" s="6" t="s">
        <v>12</v>
      </c>
      <c r="D94" s="55" t="s">
        <v>4</v>
      </c>
      <c r="E94" s="6" t="s">
        <v>98</v>
      </c>
      <c r="F94" s="6" t="s">
        <v>101</v>
      </c>
      <c r="G94" s="56" t="s">
        <v>35</v>
      </c>
      <c r="H94" s="58">
        <f>+H95+H96</f>
        <v>100000</v>
      </c>
      <c r="I94" s="58">
        <f t="shared" ref="I94:M94" si="89">+I95+I96</f>
        <v>100000</v>
      </c>
      <c r="J94" s="58">
        <f t="shared" si="89"/>
        <v>100000</v>
      </c>
      <c r="K94" s="58">
        <f t="shared" si="89"/>
        <v>0</v>
      </c>
      <c r="L94" s="58">
        <f t="shared" si="89"/>
        <v>0</v>
      </c>
      <c r="M94" s="58">
        <f t="shared" si="89"/>
        <v>0</v>
      </c>
      <c r="N94" s="58">
        <f t="shared" si="76"/>
        <v>100000</v>
      </c>
      <c r="O94" s="58">
        <f t="shared" si="77"/>
        <v>100000</v>
      </c>
      <c r="P94" s="58">
        <f t="shared" si="78"/>
        <v>100000</v>
      </c>
      <c r="Q94" s="58">
        <f t="shared" ref="Q94:S94" si="90">+Q95+Q96</f>
        <v>0</v>
      </c>
      <c r="R94" s="58">
        <f t="shared" si="90"/>
        <v>0</v>
      </c>
      <c r="S94" s="58">
        <f t="shared" si="90"/>
        <v>0</v>
      </c>
      <c r="T94" s="58">
        <f t="shared" si="79"/>
        <v>100000</v>
      </c>
      <c r="U94" s="58">
        <f t="shared" si="80"/>
        <v>100000</v>
      </c>
      <c r="V94" s="58">
        <f t="shared" si="81"/>
        <v>100000</v>
      </c>
    </row>
    <row r="95" spans="1:22">
      <c r="A95" s="276"/>
      <c r="B95" s="57" t="s">
        <v>153</v>
      </c>
      <c r="C95" s="6" t="s">
        <v>12</v>
      </c>
      <c r="D95" s="55" t="s">
        <v>4</v>
      </c>
      <c r="E95" s="6" t="s">
        <v>98</v>
      </c>
      <c r="F95" s="6" t="s">
        <v>101</v>
      </c>
      <c r="G95" s="56" t="s">
        <v>154</v>
      </c>
      <c r="H95" s="185">
        <v>40800</v>
      </c>
      <c r="I95" s="185">
        <v>40800</v>
      </c>
      <c r="J95" s="185">
        <v>40800</v>
      </c>
      <c r="K95" s="185"/>
      <c r="L95" s="185"/>
      <c r="M95" s="185"/>
      <c r="N95" s="185">
        <f t="shared" si="76"/>
        <v>40800</v>
      </c>
      <c r="O95" s="185">
        <f t="shared" si="77"/>
        <v>40800</v>
      </c>
      <c r="P95" s="185">
        <f t="shared" si="78"/>
        <v>40800</v>
      </c>
      <c r="Q95" s="185"/>
      <c r="R95" s="185"/>
      <c r="S95" s="185"/>
      <c r="T95" s="185">
        <f t="shared" si="79"/>
        <v>40800</v>
      </c>
      <c r="U95" s="185">
        <f t="shared" si="80"/>
        <v>40800</v>
      </c>
      <c r="V95" s="185">
        <f t="shared" si="81"/>
        <v>40800</v>
      </c>
    </row>
    <row r="96" spans="1:22">
      <c r="A96" s="276"/>
      <c r="B96" s="57" t="s">
        <v>65</v>
      </c>
      <c r="C96" s="6" t="s">
        <v>12</v>
      </c>
      <c r="D96" s="55" t="s">
        <v>4</v>
      </c>
      <c r="E96" s="6" t="s">
        <v>98</v>
      </c>
      <c r="F96" s="6" t="s">
        <v>101</v>
      </c>
      <c r="G96" s="56" t="s">
        <v>66</v>
      </c>
      <c r="H96" s="185">
        <v>59200</v>
      </c>
      <c r="I96" s="185">
        <v>59200</v>
      </c>
      <c r="J96" s="185">
        <v>59200</v>
      </c>
      <c r="K96" s="185"/>
      <c r="L96" s="185"/>
      <c r="M96" s="185"/>
      <c r="N96" s="185">
        <f t="shared" si="76"/>
        <v>59200</v>
      </c>
      <c r="O96" s="185">
        <f t="shared" si="77"/>
        <v>59200</v>
      </c>
      <c r="P96" s="185">
        <f t="shared" si="78"/>
        <v>59200</v>
      </c>
      <c r="Q96" s="185"/>
      <c r="R96" s="185"/>
      <c r="S96" s="185"/>
      <c r="T96" s="185">
        <f t="shared" si="79"/>
        <v>59200</v>
      </c>
      <c r="U96" s="185">
        <f t="shared" si="80"/>
        <v>59200</v>
      </c>
      <c r="V96" s="185">
        <f t="shared" si="81"/>
        <v>59200</v>
      </c>
    </row>
    <row r="97" spans="1:22" ht="26.4">
      <c r="A97" s="276"/>
      <c r="B97" s="28" t="s">
        <v>40</v>
      </c>
      <c r="C97" s="6" t="s">
        <v>12</v>
      </c>
      <c r="D97" s="55" t="s">
        <v>4</v>
      </c>
      <c r="E97" s="6" t="s">
        <v>98</v>
      </c>
      <c r="F97" s="6" t="s">
        <v>101</v>
      </c>
      <c r="G97" s="18" t="s">
        <v>38</v>
      </c>
      <c r="H97" s="58">
        <f>H98</f>
        <v>850000</v>
      </c>
      <c r="I97" s="58">
        <f t="shared" ref="I97:M97" si="91">I98</f>
        <v>850000</v>
      </c>
      <c r="J97" s="58">
        <f t="shared" si="91"/>
        <v>850000</v>
      </c>
      <c r="K97" s="58">
        <f t="shared" si="91"/>
        <v>0</v>
      </c>
      <c r="L97" s="58">
        <f t="shared" si="91"/>
        <v>0</v>
      </c>
      <c r="M97" s="58">
        <f t="shared" si="91"/>
        <v>0</v>
      </c>
      <c r="N97" s="58">
        <f t="shared" si="76"/>
        <v>850000</v>
      </c>
      <c r="O97" s="58">
        <f t="shared" si="77"/>
        <v>850000</v>
      </c>
      <c r="P97" s="58">
        <f t="shared" si="78"/>
        <v>850000</v>
      </c>
      <c r="Q97" s="58">
        <f t="shared" ref="Q97:S97" si="92">Q98</f>
        <v>0</v>
      </c>
      <c r="R97" s="58">
        <f t="shared" si="92"/>
        <v>0</v>
      </c>
      <c r="S97" s="58">
        <f t="shared" si="92"/>
        <v>0</v>
      </c>
      <c r="T97" s="58">
        <f t="shared" si="79"/>
        <v>850000</v>
      </c>
      <c r="U97" s="58">
        <f t="shared" si="80"/>
        <v>850000</v>
      </c>
      <c r="V97" s="58">
        <f t="shared" si="81"/>
        <v>850000</v>
      </c>
    </row>
    <row r="98" spans="1:22">
      <c r="A98" s="276"/>
      <c r="B98" s="27" t="s">
        <v>41</v>
      </c>
      <c r="C98" s="6" t="s">
        <v>12</v>
      </c>
      <c r="D98" s="55" t="s">
        <v>4</v>
      </c>
      <c r="E98" s="6" t="s">
        <v>98</v>
      </c>
      <c r="F98" s="6" t="s">
        <v>101</v>
      </c>
      <c r="G98" s="18" t="s">
        <v>39</v>
      </c>
      <c r="H98" s="62">
        <v>850000</v>
      </c>
      <c r="I98" s="62">
        <v>850000</v>
      </c>
      <c r="J98" s="62">
        <v>850000</v>
      </c>
      <c r="K98" s="62"/>
      <c r="L98" s="62"/>
      <c r="M98" s="62"/>
      <c r="N98" s="62">
        <f t="shared" si="76"/>
        <v>850000</v>
      </c>
      <c r="O98" s="62">
        <f t="shared" si="77"/>
        <v>850000</v>
      </c>
      <c r="P98" s="62">
        <f t="shared" si="78"/>
        <v>850000</v>
      </c>
      <c r="Q98" s="62"/>
      <c r="R98" s="62"/>
      <c r="S98" s="62"/>
      <c r="T98" s="62">
        <f t="shared" si="79"/>
        <v>850000</v>
      </c>
      <c r="U98" s="62">
        <f t="shared" si="80"/>
        <v>850000</v>
      </c>
      <c r="V98" s="62">
        <f t="shared" si="81"/>
        <v>850000</v>
      </c>
    </row>
    <row r="99" spans="1:22" ht="26.4">
      <c r="A99" s="181" t="s">
        <v>26</v>
      </c>
      <c r="B99" s="81" t="s">
        <v>92</v>
      </c>
      <c r="C99" s="7" t="s">
        <v>12</v>
      </c>
      <c r="D99" s="7" t="s">
        <v>5</v>
      </c>
      <c r="E99" s="7" t="s">
        <v>98</v>
      </c>
      <c r="F99" s="7" t="s">
        <v>99</v>
      </c>
      <c r="G99" s="18"/>
      <c r="H99" s="59">
        <f>H100</f>
        <v>275000</v>
      </c>
      <c r="I99" s="59">
        <f t="shared" ref="I99:M99" si="93">I100</f>
        <v>275000</v>
      </c>
      <c r="J99" s="59">
        <f t="shared" si="93"/>
        <v>275000</v>
      </c>
      <c r="K99" s="59">
        <f t="shared" si="93"/>
        <v>0</v>
      </c>
      <c r="L99" s="59">
        <f t="shared" si="93"/>
        <v>0</v>
      </c>
      <c r="M99" s="59">
        <f t="shared" si="93"/>
        <v>0</v>
      </c>
      <c r="N99" s="59">
        <f t="shared" si="76"/>
        <v>275000</v>
      </c>
      <c r="O99" s="59">
        <f t="shared" si="77"/>
        <v>275000</v>
      </c>
      <c r="P99" s="59">
        <f t="shared" si="78"/>
        <v>275000</v>
      </c>
      <c r="Q99" s="59">
        <f t="shared" ref="Q99:S99" si="94">Q100</f>
        <v>0</v>
      </c>
      <c r="R99" s="59">
        <f t="shared" si="94"/>
        <v>0</v>
      </c>
      <c r="S99" s="59">
        <f t="shared" si="94"/>
        <v>0</v>
      </c>
      <c r="T99" s="59">
        <f t="shared" si="79"/>
        <v>275000</v>
      </c>
      <c r="U99" s="59">
        <f t="shared" si="80"/>
        <v>275000</v>
      </c>
      <c r="V99" s="59">
        <f t="shared" si="81"/>
        <v>275000</v>
      </c>
    </row>
    <row r="100" spans="1:22">
      <c r="A100" s="276"/>
      <c r="B100" s="27" t="s">
        <v>42</v>
      </c>
      <c r="C100" s="6" t="s">
        <v>12</v>
      </c>
      <c r="D100" s="55" t="s">
        <v>5</v>
      </c>
      <c r="E100" s="6" t="s">
        <v>98</v>
      </c>
      <c r="F100" s="6" t="s">
        <v>101</v>
      </c>
      <c r="G100" s="18"/>
      <c r="H100" s="58">
        <f>H101+H106+H103</f>
        <v>275000</v>
      </c>
      <c r="I100" s="58">
        <f t="shared" ref="I100:J100" si="95">I101+I106+I103</f>
        <v>275000</v>
      </c>
      <c r="J100" s="58">
        <f t="shared" si="95"/>
        <v>275000</v>
      </c>
      <c r="K100" s="58">
        <f t="shared" ref="K100:M100" si="96">K101+K106+K103</f>
        <v>0</v>
      </c>
      <c r="L100" s="58">
        <f t="shared" si="96"/>
        <v>0</v>
      </c>
      <c r="M100" s="58">
        <f t="shared" si="96"/>
        <v>0</v>
      </c>
      <c r="N100" s="58">
        <f t="shared" si="76"/>
        <v>275000</v>
      </c>
      <c r="O100" s="58">
        <f t="shared" si="77"/>
        <v>275000</v>
      </c>
      <c r="P100" s="58">
        <f t="shared" si="78"/>
        <v>275000</v>
      </c>
      <c r="Q100" s="58">
        <f t="shared" ref="Q100:S100" si="97">Q101+Q106+Q103</f>
        <v>0</v>
      </c>
      <c r="R100" s="58">
        <f t="shared" si="97"/>
        <v>0</v>
      </c>
      <c r="S100" s="58">
        <f t="shared" si="97"/>
        <v>0</v>
      </c>
      <c r="T100" s="58">
        <f t="shared" si="79"/>
        <v>275000</v>
      </c>
      <c r="U100" s="58">
        <f t="shared" si="80"/>
        <v>275000</v>
      </c>
      <c r="V100" s="58">
        <f t="shared" si="81"/>
        <v>275000</v>
      </c>
    </row>
    <row r="101" spans="1:22" ht="26.4">
      <c r="A101" s="276"/>
      <c r="B101" s="57" t="s">
        <v>172</v>
      </c>
      <c r="C101" s="6" t="s">
        <v>12</v>
      </c>
      <c r="D101" s="55" t="s">
        <v>5</v>
      </c>
      <c r="E101" s="6" t="s">
        <v>98</v>
      </c>
      <c r="F101" s="6" t="s">
        <v>101</v>
      </c>
      <c r="G101" s="56" t="s">
        <v>31</v>
      </c>
      <c r="H101" s="58">
        <f>H102</f>
        <v>30000</v>
      </c>
      <c r="I101" s="58">
        <f t="shared" ref="I101:M101" si="98">I102</f>
        <v>30000</v>
      </c>
      <c r="J101" s="58">
        <f t="shared" si="98"/>
        <v>30000</v>
      </c>
      <c r="K101" s="58">
        <f t="shared" si="98"/>
        <v>0</v>
      </c>
      <c r="L101" s="58">
        <f t="shared" si="98"/>
        <v>0</v>
      </c>
      <c r="M101" s="58">
        <f t="shared" si="98"/>
        <v>0</v>
      </c>
      <c r="N101" s="58">
        <f t="shared" si="76"/>
        <v>30000</v>
      </c>
      <c r="O101" s="58">
        <f t="shared" si="77"/>
        <v>30000</v>
      </c>
      <c r="P101" s="58">
        <f t="shared" si="78"/>
        <v>30000</v>
      </c>
      <c r="Q101" s="58">
        <f t="shared" ref="Q101:S101" si="99">Q102</f>
        <v>0</v>
      </c>
      <c r="R101" s="58">
        <f t="shared" si="99"/>
        <v>0</v>
      </c>
      <c r="S101" s="58">
        <f t="shared" si="99"/>
        <v>0</v>
      </c>
      <c r="T101" s="58">
        <f t="shared" si="79"/>
        <v>30000</v>
      </c>
      <c r="U101" s="58">
        <f t="shared" si="80"/>
        <v>30000</v>
      </c>
      <c r="V101" s="58">
        <f t="shared" si="81"/>
        <v>30000</v>
      </c>
    </row>
    <row r="102" spans="1:22" ht="26.4">
      <c r="A102" s="276"/>
      <c r="B102" s="57" t="s">
        <v>33</v>
      </c>
      <c r="C102" s="6" t="s">
        <v>12</v>
      </c>
      <c r="D102" s="55" t="s">
        <v>5</v>
      </c>
      <c r="E102" s="6" t="s">
        <v>98</v>
      </c>
      <c r="F102" s="6" t="s">
        <v>101</v>
      </c>
      <c r="G102" s="56" t="s">
        <v>32</v>
      </c>
      <c r="H102" s="185">
        <v>30000</v>
      </c>
      <c r="I102" s="185">
        <v>30000</v>
      </c>
      <c r="J102" s="185">
        <v>30000</v>
      </c>
      <c r="K102" s="185"/>
      <c r="L102" s="185"/>
      <c r="M102" s="185"/>
      <c r="N102" s="185">
        <f t="shared" si="76"/>
        <v>30000</v>
      </c>
      <c r="O102" s="185">
        <f t="shared" si="77"/>
        <v>30000</v>
      </c>
      <c r="P102" s="185">
        <f t="shared" si="78"/>
        <v>30000</v>
      </c>
      <c r="Q102" s="185"/>
      <c r="R102" s="185"/>
      <c r="S102" s="185"/>
      <c r="T102" s="185">
        <f t="shared" si="79"/>
        <v>30000</v>
      </c>
      <c r="U102" s="185">
        <f t="shared" si="80"/>
        <v>30000</v>
      </c>
      <c r="V102" s="185">
        <f t="shared" si="81"/>
        <v>30000</v>
      </c>
    </row>
    <row r="103" spans="1:22">
      <c r="A103" s="276"/>
      <c r="B103" s="57" t="s">
        <v>34</v>
      </c>
      <c r="C103" s="6" t="s">
        <v>12</v>
      </c>
      <c r="D103" s="55" t="s">
        <v>5</v>
      </c>
      <c r="E103" s="6" t="s">
        <v>98</v>
      </c>
      <c r="F103" s="6" t="s">
        <v>101</v>
      </c>
      <c r="G103" s="56" t="s">
        <v>35</v>
      </c>
      <c r="H103" s="58">
        <f>H104+H105</f>
        <v>130000</v>
      </c>
      <c r="I103" s="58">
        <f t="shared" ref="I103:M103" si="100">I104+I105</f>
        <v>130000</v>
      </c>
      <c r="J103" s="58">
        <f t="shared" si="100"/>
        <v>130000</v>
      </c>
      <c r="K103" s="58">
        <f t="shared" si="100"/>
        <v>0</v>
      </c>
      <c r="L103" s="58">
        <f t="shared" si="100"/>
        <v>0</v>
      </c>
      <c r="M103" s="58">
        <f t="shared" si="100"/>
        <v>0</v>
      </c>
      <c r="N103" s="58">
        <f t="shared" si="76"/>
        <v>130000</v>
      </c>
      <c r="O103" s="58">
        <f t="shared" si="77"/>
        <v>130000</v>
      </c>
      <c r="P103" s="58">
        <f t="shared" si="78"/>
        <v>130000</v>
      </c>
      <c r="Q103" s="58">
        <f t="shared" ref="Q103:S103" si="101">Q104+Q105</f>
        <v>0</v>
      </c>
      <c r="R103" s="58">
        <f t="shared" si="101"/>
        <v>0</v>
      </c>
      <c r="S103" s="58">
        <f t="shared" si="101"/>
        <v>0</v>
      </c>
      <c r="T103" s="58">
        <f t="shared" si="79"/>
        <v>130000</v>
      </c>
      <c r="U103" s="58">
        <f t="shared" si="80"/>
        <v>130000</v>
      </c>
      <c r="V103" s="58">
        <f t="shared" si="81"/>
        <v>130000</v>
      </c>
    </row>
    <row r="104" spans="1:22">
      <c r="A104" s="276"/>
      <c r="B104" s="57" t="s">
        <v>153</v>
      </c>
      <c r="C104" s="6" t="s">
        <v>12</v>
      </c>
      <c r="D104" s="55" t="s">
        <v>5</v>
      </c>
      <c r="E104" s="6" t="s">
        <v>98</v>
      </c>
      <c r="F104" s="6" t="s">
        <v>101</v>
      </c>
      <c r="G104" s="56" t="s">
        <v>154</v>
      </c>
      <c r="H104" s="185">
        <v>50000</v>
      </c>
      <c r="I104" s="185">
        <v>50000</v>
      </c>
      <c r="J104" s="185">
        <v>50000</v>
      </c>
      <c r="K104" s="185"/>
      <c r="L104" s="185"/>
      <c r="M104" s="185"/>
      <c r="N104" s="185">
        <f t="shared" si="76"/>
        <v>50000</v>
      </c>
      <c r="O104" s="185">
        <f t="shared" si="77"/>
        <v>50000</v>
      </c>
      <c r="P104" s="185">
        <f t="shared" si="78"/>
        <v>50000</v>
      </c>
      <c r="Q104" s="185"/>
      <c r="R104" s="185"/>
      <c r="S104" s="185"/>
      <c r="T104" s="185">
        <f t="shared" si="79"/>
        <v>50000</v>
      </c>
      <c r="U104" s="185">
        <f t="shared" si="80"/>
        <v>50000</v>
      </c>
      <c r="V104" s="185">
        <f t="shared" si="81"/>
        <v>50000</v>
      </c>
    </row>
    <row r="105" spans="1:22">
      <c r="A105" s="276"/>
      <c r="B105" s="57" t="s">
        <v>65</v>
      </c>
      <c r="C105" s="6" t="s">
        <v>12</v>
      </c>
      <c r="D105" s="55" t="s">
        <v>5</v>
      </c>
      <c r="E105" s="6" t="s">
        <v>98</v>
      </c>
      <c r="F105" s="6" t="s">
        <v>101</v>
      </c>
      <c r="G105" s="56" t="s">
        <v>66</v>
      </c>
      <c r="H105" s="185">
        <v>80000</v>
      </c>
      <c r="I105" s="185">
        <v>80000</v>
      </c>
      <c r="J105" s="185">
        <v>80000</v>
      </c>
      <c r="K105" s="185"/>
      <c r="L105" s="185"/>
      <c r="M105" s="185"/>
      <c r="N105" s="185">
        <f t="shared" si="76"/>
        <v>80000</v>
      </c>
      <c r="O105" s="185">
        <f t="shared" si="77"/>
        <v>80000</v>
      </c>
      <c r="P105" s="185">
        <f t="shared" si="78"/>
        <v>80000</v>
      </c>
      <c r="Q105" s="185"/>
      <c r="R105" s="185"/>
      <c r="S105" s="185"/>
      <c r="T105" s="185">
        <f t="shared" si="79"/>
        <v>80000</v>
      </c>
      <c r="U105" s="185">
        <f t="shared" si="80"/>
        <v>80000</v>
      </c>
      <c r="V105" s="185">
        <f t="shared" si="81"/>
        <v>80000</v>
      </c>
    </row>
    <row r="106" spans="1:22" ht="26.4">
      <c r="A106" s="276"/>
      <c r="B106" s="28" t="s">
        <v>40</v>
      </c>
      <c r="C106" s="6" t="s">
        <v>12</v>
      </c>
      <c r="D106" s="55" t="s">
        <v>5</v>
      </c>
      <c r="E106" s="6" t="s">
        <v>98</v>
      </c>
      <c r="F106" s="6" t="s">
        <v>101</v>
      </c>
      <c r="G106" s="18" t="s">
        <v>38</v>
      </c>
      <c r="H106" s="58">
        <f>H107</f>
        <v>115000</v>
      </c>
      <c r="I106" s="58">
        <f t="shared" ref="I106:M106" si="102">I107</f>
        <v>115000</v>
      </c>
      <c r="J106" s="58">
        <f t="shared" si="102"/>
        <v>115000</v>
      </c>
      <c r="K106" s="58">
        <f t="shared" si="102"/>
        <v>0</v>
      </c>
      <c r="L106" s="58">
        <f t="shared" si="102"/>
        <v>0</v>
      </c>
      <c r="M106" s="58">
        <f t="shared" si="102"/>
        <v>0</v>
      </c>
      <c r="N106" s="58">
        <f t="shared" si="76"/>
        <v>115000</v>
      </c>
      <c r="O106" s="58">
        <f t="shared" si="77"/>
        <v>115000</v>
      </c>
      <c r="P106" s="58">
        <f t="shared" si="78"/>
        <v>115000</v>
      </c>
      <c r="Q106" s="58">
        <f t="shared" ref="Q106:S106" si="103">Q107</f>
        <v>0</v>
      </c>
      <c r="R106" s="58">
        <f t="shared" si="103"/>
        <v>0</v>
      </c>
      <c r="S106" s="58">
        <f t="shared" si="103"/>
        <v>0</v>
      </c>
      <c r="T106" s="58">
        <f t="shared" si="79"/>
        <v>115000</v>
      </c>
      <c r="U106" s="58">
        <f t="shared" si="80"/>
        <v>115000</v>
      </c>
      <c r="V106" s="58">
        <f t="shared" si="81"/>
        <v>115000</v>
      </c>
    </row>
    <row r="107" spans="1:22">
      <c r="A107" s="276"/>
      <c r="B107" s="27" t="s">
        <v>41</v>
      </c>
      <c r="C107" s="6" t="s">
        <v>12</v>
      </c>
      <c r="D107" s="55" t="s">
        <v>5</v>
      </c>
      <c r="E107" s="6" t="s">
        <v>98</v>
      </c>
      <c r="F107" s="6" t="s">
        <v>101</v>
      </c>
      <c r="G107" s="18" t="s">
        <v>39</v>
      </c>
      <c r="H107" s="185">
        <v>115000</v>
      </c>
      <c r="I107" s="185">
        <v>115000</v>
      </c>
      <c r="J107" s="185">
        <v>115000</v>
      </c>
      <c r="K107" s="185"/>
      <c r="L107" s="185"/>
      <c r="M107" s="185"/>
      <c r="N107" s="185">
        <f t="shared" si="76"/>
        <v>115000</v>
      </c>
      <c r="O107" s="185">
        <f t="shared" si="77"/>
        <v>115000</v>
      </c>
      <c r="P107" s="185">
        <f t="shared" si="78"/>
        <v>115000</v>
      </c>
      <c r="Q107" s="185"/>
      <c r="R107" s="185"/>
      <c r="S107" s="185"/>
      <c r="T107" s="185">
        <f t="shared" si="79"/>
        <v>115000</v>
      </c>
      <c r="U107" s="185">
        <f t="shared" si="80"/>
        <v>115000</v>
      </c>
      <c r="V107" s="185">
        <f t="shared" si="81"/>
        <v>115000</v>
      </c>
    </row>
    <row r="108" spans="1:22" ht="26.4">
      <c r="A108" s="181" t="s">
        <v>96</v>
      </c>
      <c r="B108" s="81" t="s">
        <v>93</v>
      </c>
      <c r="C108" s="7" t="s">
        <v>12</v>
      </c>
      <c r="D108" s="7" t="s">
        <v>6</v>
      </c>
      <c r="E108" s="7" t="s">
        <v>98</v>
      </c>
      <c r="F108" s="7" t="s">
        <v>99</v>
      </c>
      <c r="G108" s="18"/>
      <c r="H108" s="59">
        <f>H109+H112+H115+H118+H124+H121+H127</f>
        <v>5561159.8499999996</v>
      </c>
      <c r="I108" s="59">
        <f t="shared" ref="I108:J108" si="104">I109+I112+I115+I118+I124+I121+I127</f>
        <v>5673589.04</v>
      </c>
      <c r="J108" s="59">
        <f t="shared" si="104"/>
        <v>5770381.5099999998</v>
      </c>
      <c r="K108" s="59">
        <f t="shared" ref="K108:M108" si="105">K109+K112+K115+K118+K124+K121+K127</f>
        <v>0</v>
      </c>
      <c r="L108" s="59">
        <f t="shared" si="105"/>
        <v>0</v>
      </c>
      <c r="M108" s="59">
        <f t="shared" si="105"/>
        <v>0</v>
      </c>
      <c r="N108" s="59">
        <f t="shared" si="76"/>
        <v>5561159.8499999996</v>
      </c>
      <c r="O108" s="59">
        <f t="shared" si="77"/>
        <v>5673589.04</v>
      </c>
      <c r="P108" s="59">
        <f t="shared" si="78"/>
        <v>5770381.5099999998</v>
      </c>
      <c r="Q108" s="59">
        <f t="shared" ref="Q108:S108" si="106">Q109+Q112+Q115+Q118+Q124+Q121+Q127</f>
        <v>0</v>
      </c>
      <c r="R108" s="59">
        <f t="shared" si="106"/>
        <v>0</v>
      </c>
      <c r="S108" s="59">
        <f t="shared" si="106"/>
        <v>0</v>
      </c>
      <c r="T108" s="59">
        <f t="shared" si="79"/>
        <v>5561159.8499999996</v>
      </c>
      <c r="U108" s="59">
        <f t="shared" si="80"/>
        <v>5673589.04</v>
      </c>
      <c r="V108" s="59">
        <f t="shared" si="81"/>
        <v>5770381.5099999998</v>
      </c>
    </row>
    <row r="109" spans="1:22">
      <c r="A109" s="265"/>
      <c r="B109" s="199" t="s">
        <v>142</v>
      </c>
      <c r="C109" s="55" t="s">
        <v>12</v>
      </c>
      <c r="D109" s="55" t="s">
        <v>6</v>
      </c>
      <c r="E109" s="55" t="s">
        <v>98</v>
      </c>
      <c r="F109" s="55" t="s">
        <v>141</v>
      </c>
      <c r="G109" s="56"/>
      <c r="H109" s="65">
        <f>H110</f>
        <v>150000</v>
      </c>
      <c r="I109" s="65">
        <f t="shared" ref="I109:M110" si="107">I110</f>
        <v>150000</v>
      </c>
      <c r="J109" s="65">
        <f t="shared" si="107"/>
        <v>150000</v>
      </c>
      <c r="K109" s="65">
        <f t="shared" si="107"/>
        <v>0</v>
      </c>
      <c r="L109" s="65">
        <f t="shared" si="107"/>
        <v>0</v>
      </c>
      <c r="M109" s="65">
        <f t="shared" si="107"/>
        <v>0</v>
      </c>
      <c r="N109" s="65">
        <f t="shared" si="76"/>
        <v>150000</v>
      </c>
      <c r="O109" s="65">
        <f t="shared" si="77"/>
        <v>150000</v>
      </c>
      <c r="P109" s="65">
        <f t="shared" si="78"/>
        <v>150000</v>
      </c>
      <c r="Q109" s="65">
        <f t="shared" ref="Q109:S110" si="108">Q110</f>
        <v>0</v>
      </c>
      <c r="R109" s="65">
        <f t="shared" si="108"/>
        <v>0</v>
      </c>
      <c r="S109" s="65">
        <f t="shared" si="108"/>
        <v>0</v>
      </c>
      <c r="T109" s="65">
        <f t="shared" si="79"/>
        <v>150000</v>
      </c>
      <c r="U109" s="65">
        <f t="shared" si="80"/>
        <v>150000</v>
      </c>
      <c r="V109" s="65">
        <f t="shared" si="81"/>
        <v>150000</v>
      </c>
    </row>
    <row r="110" spans="1:22" ht="26.4">
      <c r="A110" s="266"/>
      <c r="B110" s="75" t="s">
        <v>40</v>
      </c>
      <c r="C110" s="55" t="s">
        <v>12</v>
      </c>
      <c r="D110" s="55" t="s">
        <v>6</v>
      </c>
      <c r="E110" s="55" t="s">
        <v>98</v>
      </c>
      <c r="F110" s="55" t="s">
        <v>141</v>
      </c>
      <c r="G110" s="56" t="s">
        <v>38</v>
      </c>
      <c r="H110" s="65">
        <f>H111</f>
        <v>150000</v>
      </c>
      <c r="I110" s="65">
        <f t="shared" si="107"/>
        <v>150000</v>
      </c>
      <c r="J110" s="65">
        <f t="shared" si="107"/>
        <v>150000</v>
      </c>
      <c r="K110" s="65">
        <f t="shared" si="107"/>
        <v>0</v>
      </c>
      <c r="L110" s="65">
        <f t="shared" si="107"/>
        <v>0</v>
      </c>
      <c r="M110" s="65">
        <f t="shared" si="107"/>
        <v>0</v>
      </c>
      <c r="N110" s="65">
        <f t="shared" si="76"/>
        <v>150000</v>
      </c>
      <c r="O110" s="65">
        <f t="shared" si="77"/>
        <v>150000</v>
      </c>
      <c r="P110" s="65">
        <f t="shared" si="78"/>
        <v>150000</v>
      </c>
      <c r="Q110" s="65">
        <f t="shared" si="108"/>
        <v>0</v>
      </c>
      <c r="R110" s="65">
        <f t="shared" si="108"/>
        <v>0</v>
      </c>
      <c r="S110" s="65">
        <f t="shared" si="108"/>
        <v>0</v>
      </c>
      <c r="T110" s="65">
        <f t="shared" si="79"/>
        <v>150000</v>
      </c>
      <c r="U110" s="65">
        <f t="shared" si="80"/>
        <v>150000</v>
      </c>
      <c r="V110" s="65">
        <f t="shared" si="81"/>
        <v>150000</v>
      </c>
    </row>
    <row r="111" spans="1:22">
      <c r="A111" s="266"/>
      <c r="B111" s="85" t="s">
        <v>41</v>
      </c>
      <c r="C111" s="55" t="s">
        <v>12</v>
      </c>
      <c r="D111" s="55" t="s">
        <v>6</v>
      </c>
      <c r="E111" s="55" t="s">
        <v>98</v>
      </c>
      <c r="F111" s="55" t="s">
        <v>141</v>
      </c>
      <c r="G111" s="56" t="s">
        <v>39</v>
      </c>
      <c r="H111" s="185">
        <v>150000</v>
      </c>
      <c r="I111" s="185">
        <v>150000</v>
      </c>
      <c r="J111" s="185">
        <v>150000</v>
      </c>
      <c r="K111" s="185"/>
      <c r="L111" s="185"/>
      <c r="M111" s="185"/>
      <c r="N111" s="185">
        <f t="shared" si="76"/>
        <v>150000</v>
      </c>
      <c r="O111" s="185">
        <f t="shared" si="77"/>
        <v>150000</v>
      </c>
      <c r="P111" s="185">
        <f t="shared" si="78"/>
        <v>150000</v>
      </c>
      <c r="Q111" s="185"/>
      <c r="R111" s="185"/>
      <c r="S111" s="185"/>
      <c r="T111" s="185">
        <f t="shared" si="79"/>
        <v>150000</v>
      </c>
      <c r="U111" s="185">
        <f t="shared" si="80"/>
        <v>150000</v>
      </c>
      <c r="V111" s="185">
        <f t="shared" si="81"/>
        <v>150000</v>
      </c>
    </row>
    <row r="112" spans="1:22" ht="26.4">
      <c r="A112" s="266"/>
      <c r="B112" s="198" t="s">
        <v>94</v>
      </c>
      <c r="C112" s="6" t="s">
        <v>12</v>
      </c>
      <c r="D112" s="55" t="s">
        <v>6</v>
      </c>
      <c r="E112" s="6" t="s">
        <v>98</v>
      </c>
      <c r="F112" s="6" t="s">
        <v>105</v>
      </c>
      <c r="G112" s="18"/>
      <c r="H112" s="58">
        <f>H113</f>
        <v>3653000</v>
      </c>
      <c r="I112" s="58">
        <f t="shared" ref="I112:M113" si="109">I113</f>
        <v>3695890.56</v>
      </c>
      <c r="J112" s="58">
        <f t="shared" si="109"/>
        <v>3740075.07</v>
      </c>
      <c r="K112" s="58">
        <f t="shared" si="109"/>
        <v>0</v>
      </c>
      <c r="L112" s="58">
        <f t="shared" si="109"/>
        <v>0</v>
      </c>
      <c r="M112" s="58">
        <f t="shared" si="109"/>
        <v>0</v>
      </c>
      <c r="N112" s="58">
        <f t="shared" si="76"/>
        <v>3653000</v>
      </c>
      <c r="O112" s="58">
        <f t="shared" si="77"/>
        <v>3695890.56</v>
      </c>
      <c r="P112" s="58">
        <f t="shared" si="78"/>
        <v>3740075.07</v>
      </c>
      <c r="Q112" s="58">
        <f t="shared" ref="Q112:S113" si="110">Q113</f>
        <v>0</v>
      </c>
      <c r="R112" s="58">
        <f t="shared" si="110"/>
        <v>0</v>
      </c>
      <c r="S112" s="58">
        <f t="shared" si="110"/>
        <v>0</v>
      </c>
      <c r="T112" s="58">
        <f t="shared" si="79"/>
        <v>3653000</v>
      </c>
      <c r="U112" s="58">
        <f t="shared" si="80"/>
        <v>3695890.56</v>
      </c>
      <c r="V112" s="58">
        <f t="shared" si="81"/>
        <v>3740075.07</v>
      </c>
    </row>
    <row r="113" spans="1:22" ht="26.4">
      <c r="A113" s="266"/>
      <c r="B113" s="75" t="s">
        <v>40</v>
      </c>
      <c r="C113" s="6" t="s">
        <v>12</v>
      </c>
      <c r="D113" s="55" t="s">
        <v>6</v>
      </c>
      <c r="E113" s="6" t="s">
        <v>98</v>
      </c>
      <c r="F113" s="6" t="s">
        <v>105</v>
      </c>
      <c r="G113" s="18" t="s">
        <v>38</v>
      </c>
      <c r="H113" s="58">
        <f>H114</f>
        <v>3653000</v>
      </c>
      <c r="I113" s="58">
        <f t="shared" si="109"/>
        <v>3695890.56</v>
      </c>
      <c r="J113" s="58">
        <f t="shared" si="109"/>
        <v>3740075.07</v>
      </c>
      <c r="K113" s="58">
        <f t="shared" si="109"/>
        <v>0</v>
      </c>
      <c r="L113" s="58">
        <f t="shared" si="109"/>
        <v>0</v>
      </c>
      <c r="M113" s="58">
        <f t="shared" si="109"/>
        <v>0</v>
      </c>
      <c r="N113" s="58">
        <f t="shared" si="76"/>
        <v>3653000</v>
      </c>
      <c r="O113" s="58">
        <f t="shared" si="77"/>
        <v>3695890.56</v>
      </c>
      <c r="P113" s="58">
        <f t="shared" si="78"/>
        <v>3740075.07</v>
      </c>
      <c r="Q113" s="58">
        <f t="shared" si="110"/>
        <v>0</v>
      </c>
      <c r="R113" s="58">
        <f t="shared" si="110"/>
        <v>0</v>
      </c>
      <c r="S113" s="58">
        <f t="shared" si="110"/>
        <v>0</v>
      </c>
      <c r="T113" s="58">
        <f t="shared" si="79"/>
        <v>3653000</v>
      </c>
      <c r="U113" s="58">
        <f t="shared" si="80"/>
        <v>3695890.56</v>
      </c>
      <c r="V113" s="58">
        <f t="shared" si="81"/>
        <v>3740075.07</v>
      </c>
    </row>
    <row r="114" spans="1:22">
      <c r="A114" s="266"/>
      <c r="B114" s="85" t="s">
        <v>41</v>
      </c>
      <c r="C114" s="6" t="s">
        <v>12</v>
      </c>
      <c r="D114" s="55" t="s">
        <v>6</v>
      </c>
      <c r="E114" s="6" t="s">
        <v>98</v>
      </c>
      <c r="F114" s="6" t="s">
        <v>105</v>
      </c>
      <c r="G114" s="18" t="s">
        <v>39</v>
      </c>
      <c r="H114" s="185">
        <v>3653000</v>
      </c>
      <c r="I114" s="185">
        <v>3695890.56</v>
      </c>
      <c r="J114" s="190">
        <v>3740075.07</v>
      </c>
      <c r="K114" s="190"/>
      <c r="L114" s="190"/>
      <c r="M114" s="190"/>
      <c r="N114" s="190">
        <f t="shared" si="76"/>
        <v>3653000</v>
      </c>
      <c r="O114" s="190">
        <f t="shared" si="77"/>
        <v>3695890.56</v>
      </c>
      <c r="P114" s="190">
        <f t="shared" si="78"/>
        <v>3740075.07</v>
      </c>
      <c r="Q114" s="190"/>
      <c r="R114" s="190"/>
      <c r="S114" s="190"/>
      <c r="T114" s="190">
        <f t="shared" si="79"/>
        <v>3653000</v>
      </c>
      <c r="U114" s="190">
        <f t="shared" si="80"/>
        <v>3695890.56</v>
      </c>
      <c r="V114" s="190">
        <f t="shared" si="81"/>
        <v>3740075.07</v>
      </c>
    </row>
    <row r="115" spans="1:22">
      <c r="A115" s="266"/>
      <c r="B115" s="85" t="s">
        <v>42</v>
      </c>
      <c r="C115" s="6" t="s">
        <v>12</v>
      </c>
      <c r="D115" s="55" t="s">
        <v>6</v>
      </c>
      <c r="E115" s="6" t="s">
        <v>98</v>
      </c>
      <c r="F115" s="6" t="s">
        <v>101</v>
      </c>
      <c r="G115" s="18"/>
      <c r="H115" s="58">
        <f>H116</f>
        <v>20000</v>
      </c>
      <c r="I115" s="58">
        <f t="shared" ref="I115:M116" si="111">I116</f>
        <v>20000</v>
      </c>
      <c r="J115" s="58">
        <f t="shared" si="111"/>
        <v>20000</v>
      </c>
      <c r="K115" s="58">
        <f t="shared" si="111"/>
        <v>0</v>
      </c>
      <c r="L115" s="58">
        <f t="shared" si="111"/>
        <v>0</v>
      </c>
      <c r="M115" s="58">
        <f t="shared" si="111"/>
        <v>0</v>
      </c>
      <c r="N115" s="58">
        <f t="shared" si="76"/>
        <v>20000</v>
      </c>
      <c r="O115" s="58">
        <f t="shared" si="77"/>
        <v>20000</v>
      </c>
      <c r="P115" s="58">
        <f t="shared" si="78"/>
        <v>20000</v>
      </c>
      <c r="Q115" s="58">
        <f t="shared" ref="Q115:S116" si="112">Q116</f>
        <v>0</v>
      </c>
      <c r="R115" s="58">
        <f t="shared" si="112"/>
        <v>0</v>
      </c>
      <c r="S115" s="58">
        <f t="shared" si="112"/>
        <v>0</v>
      </c>
      <c r="T115" s="58">
        <f t="shared" si="79"/>
        <v>20000</v>
      </c>
      <c r="U115" s="58">
        <f t="shared" si="80"/>
        <v>20000</v>
      </c>
      <c r="V115" s="58">
        <f t="shared" si="81"/>
        <v>20000</v>
      </c>
    </row>
    <row r="116" spans="1:22">
      <c r="A116" s="266"/>
      <c r="B116" s="85" t="s">
        <v>34</v>
      </c>
      <c r="C116" s="6" t="s">
        <v>12</v>
      </c>
      <c r="D116" s="55" t="s">
        <v>6</v>
      </c>
      <c r="E116" s="6" t="s">
        <v>98</v>
      </c>
      <c r="F116" s="6" t="s">
        <v>101</v>
      </c>
      <c r="G116" s="56" t="s">
        <v>35</v>
      </c>
      <c r="H116" s="58">
        <f>H117</f>
        <v>20000</v>
      </c>
      <c r="I116" s="58">
        <f t="shared" si="111"/>
        <v>20000</v>
      </c>
      <c r="J116" s="58">
        <f t="shared" si="111"/>
        <v>20000</v>
      </c>
      <c r="K116" s="58">
        <f t="shared" si="111"/>
        <v>0</v>
      </c>
      <c r="L116" s="58">
        <f t="shared" si="111"/>
        <v>0</v>
      </c>
      <c r="M116" s="58">
        <f t="shared" si="111"/>
        <v>0</v>
      </c>
      <c r="N116" s="58">
        <f t="shared" si="76"/>
        <v>20000</v>
      </c>
      <c r="O116" s="58">
        <f t="shared" si="77"/>
        <v>20000</v>
      </c>
      <c r="P116" s="58">
        <f t="shared" si="78"/>
        <v>20000</v>
      </c>
      <c r="Q116" s="58">
        <f t="shared" si="112"/>
        <v>0</v>
      </c>
      <c r="R116" s="58">
        <f t="shared" si="112"/>
        <v>0</v>
      </c>
      <c r="S116" s="58">
        <f t="shared" si="112"/>
        <v>0</v>
      </c>
      <c r="T116" s="58">
        <f t="shared" si="79"/>
        <v>20000</v>
      </c>
      <c r="U116" s="58">
        <f t="shared" si="80"/>
        <v>20000</v>
      </c>
      <c r="V116" s="58">
        <f t="shared" si="81"/>
        <v>20000</v>
      </c>
    </row>
    <row r="117" spans="1:22" ht="14.25" customHeight="1">
      <c r="A117" s="266"/>
      <c r="B117" s="85" t="s">
        <v>37</v>
      </c>
      <c r="C117" s="6" t="s">
        <v>12</v>
      </c>
      <c r="D117" s="55" t="s">
        <v>6</v>
      </c>
      <c r="E117" s="6" t="s">
        <v>98</v>
      </c>
      <c r="F117" s="6" t="s">
        <v>101</v>
      </c>
      <c r="G117" s="56" t="s">
        <v>36</v>
      </c>
      <c r="H117" s="62">
        <v>20000</v>
      </c>
      <c r="I117" s="62">
        <v>20000</v>
      </c>
      <c r="J117" s="62">
        <v>20000</v>
      </c>
      <c r="K117" s="62"/>
      <c r="L117" s="62"/>
      <c r="M117" s="62"/>
      <c r="N117" s="62">
        <f t="shared" si="76"/>
        <v>20000</v>
      </c>
      <c r="O117" s="62">
        <f t="shared" si="77"/>
        <v>20000</v>
      </c>
      <c r="P117" s="62">
        <f t="shared" si="78"/>
        <v>20000</v>
      </c>
      <c r="Q117" s="62"/>
      <c r="R117" s="62"/>
      <c r="S117" s="62"/>
      <c r="T117" s="62">
        <f t="shared" si="79"/>
        <v>20000</v>
      </c>
      <c r="U117" s="62">
        <f t="shared" si="80"/>
        <v>20000</v>
      </c>
      <c r="V117" s="62">
        <f t="shared" si="81"/>
        <v>20000</v>
      </c>
    </row>
    <row r="118" spans="1:22">
      <c r="A118" s="266"/>
      <c r="B118" s="198" t="s">
        <v>21</v>
      </c>
      <c r="C118" s="55" t="s">
        <v>12</v>
      </c>
      <c r="D118" s="55" t="s">
        <v>6</v>
      </c>
      <c r="E118" s="55" t="s">
        <v>98</v>
      </c>
      <c r="F118" s="55" t="s">
        <v>106</v>
      </c>
      <c r="G118" s="18"/>
      <c r="H118" s="58">
        <f>H119</f>
        <v>100000</v>
      </c>
      <c r="I118" s="58">
        <f t="shared" ref="I118:M119" si="113">I119</f>
        <v>100000</v>
      </c>
      <c r="J118" s="58">
        <f t="shared" si="113"/>
        <v>100000</v>
      </c>
      <c r="K118" s="58">
        <f t="shared" si="113"/>
        <v>0</v>
      </c>
      <c r="L118" s="58">
        <f t="shared" si="113"/>
        <v>0</v>
      </c>
      <c r="M118" s="58">
        <f t="shared" si="113"/>
        <v>0</v>
      </c>
      <c r="N118" s="58">
        <f t="shared" si="76"/>
        <v>100000</v>
      </c>
      <c r="O118" s="58">
        <f t="shared" si="77"/>
        <v>100000</v>
      </c>
      <c r="P118" s="58">
        <f t="shared" si="78"/>
        <v>100000</v>
      </c>
      <c r="Q118" s="58">
        <f t="shared" ref="Q118:S119" si="114">Q119</f>
        <v>0</v>
      </c>
      <c r="R118" s="58">
        <f t="shared" si="114"/>
        <v>0</v>
      </c>
      <c r="S118" s="58">
        <f t="shared" si="114"/>
        <v>0</v>
      </c>
      <c r="T118" s="58">
        <f t="shared" si="79"/>
        <v>100000</v>
      </c>
      <c r="U118" s="58">
        <f t="shared" si="80"/>
        <v>100000</v>
      </c>
      <c r="V118" s="58">
        <f t="shared" si="81"/>
        <v>100000</v>
      </c>
    </row>
    <row r="119" spans="1:22" ht="26.4">
      <c r="A119" s="266"/>
      <c r="B119" s="75" t="s">
        <v>40</v>
      </c>
      <c r="C119" s="55" t="s">
        <v>12</v>
      </c>
      <c r="D119" s="55" t="s">
        <v>6</v>
      </c>
      <c r="E119" s="55" t="s">
        <v>98</v>
      </c>
      <c r="F119" s="55" t="s">
        <v>106</v>
      </c>
      <c r="G119" s="56" t="s">
        <v>38</v>
      </c>
      <c r="H119" s="58">
        <f>H120</f>
        <v>100000</v>
      </c>
      <c r="I119" s="58">
        <f t="shared" si="113"/>
        <v>100000</v>
      </c>
      <c r="J119" s="58">
        <f t="shared" si="113"/>
        <v>100000</v>
      </c>
      <c r="K119" s="58">
        <f t="shared" si="113"/>
        <v>0</v>
      </c>
      <c r="L119" s="58">
        <f t="shared" si="113"/>
        <v>0</v>
      </c>
      <c r="M119" s="58">
        <f t="shared" si="113"/>
        <v>0</v>
      </c>
      <c r="N119" s="58">
        <f t="shared" si="76"/>
        <v>100000</v>
      </c>
      <c r="O119" s="58">
        <f t="shared" si="77"/>
        <v>100000</v>
      </c>
      <c r="P119" s="58">
        <f t="shared" si="78"/>
        <v>100000</v>
      </c>
      <c r="Q119" s="58">
        <f t="shared" si="114"/>
        <v>0</v>
      </c>
      <c r="R119" s="58">
        <f t="shared" si="114"/>
        <v>0</v>
      </c>
      <c r="S119" s="58">
        <f t="shared" si="114"/>
        <v>0</v>
      </c>
      <c r="T119" s="58">
        <f t="shared" si="79"/>
        <v>100000</v>
      </c>
      <c r="U119" s="58">
        <f t="shared" si="80"/>
        <v>100000</v>
      </c>
      <c r="V119" s="58">
        <f t="shared" si="81"/>
        <v>100000</v>
      </c>
    </row>
    <row r="120" spans="1:22">
      <c r="A120" s="266"/>
      <c r="B120" s="85" t="s">
        <v>41</v>
      </c>
      <c r="C120" s="55" t="s">
        <v>12</v>
      </c>
      <c r="D120" s="55" t="s">
        <v>6</v>
      </c>
      <c r="E120" s="55" t="s">
        <v>98</v>
      </c>
      <c r="F120" s="55" t="s">
        <v>106</v>
      </c>
      <c r="G120" s="56" t="s">
        <v>39</v>
      </c>
      <c r="H120" s="185">
        <v>100000</v>
      </c>
      <c r="I120" s="185">
        <v>100000</v>
      </c>
      <c r="J120" s="185">
        <v>100000</v>
      </c>
      <c r="K120" s="185"/>
      <c r="L120" s="185"/>
      <c r="M120" s="185"/>
      <c r="N120" s="185">
        <f t="shared" si="76"/>
        <v>100000</v>
      </c>
      <c r="O120" s="185">
        <f t="shared" si="77"/>
        <v>100000</v>
      </c>
      <c r="P120" s="185">
        <f t="shared" si="78"/>
        <v>100000</v>
      </c>
      <c r="Q120" s="185"/>
      <c r="R120" s="185"/>
      <c r="S120" s="185"/>
      <c r="T120" s="185">
        <f t="shared" si="79"/>
        <v>100000</v>
      </c>
      <c r="U120" s="185">
        <f t="shared" si="80"/>
        <v>100000</v>
      </c>
      <c r="V120" s="185">
        <f t="shared" si="81"/>
        <v>100000</v>
      </c>
    </row>
    <row r="121" spans="1:22" ht="26.4" hidden="1">
      <c r="A121" s="266"/>
      <c r="B121" s="198" t="s">
        <v>194</v>
      </c>
      <c r="C121" s="6" t="s">
        <v>12</v>
      </c>
      <c r="D121" s="55" t="s">
        <v>6</v>
      </c>
      <c r="E121" s="6" t="s">
        <v>98</v>
      </c>
      <c r="F121" s="55" t="s">
        <v>155</v>
      </c>
      <c r="G121" s="56"/>
      <c r="H121" s="62">
        <f>H122</f>
        <v>0</v>
      </c>
      <c r="I121" s="62">
        <f t="shared" ref="I121:J122" si="115">I122</f>
        <v>0</v>
      </c>
      <c r="J121" s="62">
        <f t="shared" si="115"/>
        <v>0</v>
      </c>
      <c r="K121" s="62"/>
      <c r="L121" s="62"/>
      <c r="M121" s="62"/>
      <c r="N121" s="62">
        <f t="shared" si="76"/>
        <v>0</v>
      </c>
      <c r="O121" s="62">
        <f t="shared" si="77"/>
        <v>0</v>
      </c>
      <c r="P121" s="62">
        <f t="shared" si="78"/>
        <v>0</v>
      </c>
      <c r="Q121" s="62"/>
      <c r="R121" s="62"/>
      <c r="S121" s="62"/>
      <c r="T121" s="62">
        <f t="shared" si="79"/>
        <v>0</v>
      </c>
      <c r="U121" s="62">
        <f t="shared" si="80"/>
        <v>0</v>
      </c>
      <c r="V121" s="62">
        <f t="shared" si="81"/>
        <v>0</v>
      </c>
    </row>
    <row r="122" spans="1:22" ht="26.4" hidden="1">
      <c r="A122" s="266"/>
      <c r="B122" s="75" t="s">
        <v>40</v>
      </c>
      <c r="C122" s="6" t="s">
        <v>12</v>
      </c>
      <c r="D122" s="55" t="s">
        <v>6</v>
      </c>
      <c r="E122" s="6" t="s">
        <v>98</v>
      </c>
      <c r="F122" s="55" t="s">
        <v>155</v>
      </c>
      <c r="G122" s="56" t="s">
        <v>38</v>
      </c>
      <c r="H122" s="62">
        <f>H123</f>
        <v>0</v>
      </c>
      <c r="I122" s="62">
        <f t="shared" si="115"/>
        <v>0</v>
      </c>
      <c r="J122" s="62">
        <f t="shared" si="115"/>
        <v>0</v>
      </c>
      <c r="K122" s="62"/>
      <c r="L122" s="62"/>
      <c r="M122" s="62"/>
      <c r="N122" s="62">
        <f t="shared" si="76"/>
        <v>0</v>
      </c>
      <c r="O122" s="62">
        <f t="shared" si="77"/>
        <v>0</v>
      </c>
      <c r="P122" s="62">
        <f t="shared" si="78"/>
        <v>0</v>
      </c>
      <c r="Q122" s="62"/>
      <c r="R122" s="62"/>
      <c r="S122" s="62"/>
      <c r="T122" s="62">
        <f t="shared" si="79"/>
        <v>0</v>
      </c>
      <c r="U122" s="62">
        <f t="shared" si="80"/>
        <v>0</v>
      </c>
      <c r="V122" s="62">
        <f t="shared" si="81"/>
        <v>0</v>
      </c>
    </row>
    <row r="123" spans="1:22" hidden="1">
      <c r="A123" s="266"/>
      <c r="B123" s="85" t="s">
        <v>41</v>
      </c>
      <c r="C123" s="6" t="s">
        <v>12</v>
      </c>
      <c r="D123" s="55" t="s">
        <v>6</v>
      </c>
      <c r="E123" s="6" t="s">
        <v>98</v>
      </c>
      <c r="F123" s="55" t="s">
        <v>155</v>
      </c>
      <c r="G123" s="56" t="s">
        <v>39</v>
      </c>
      <c r="H123" s="185"/>
      <c r="I123" s="185"/>
      <c r="J123" s="185"/>
      <c r="K123" s="185"/>
      <c r="L123" s="185"/>
      <c r="M123" s="185"/>
      <c r="N123" s="185">
        <f t="shared" si="76"/>
        <v>0</v>
      </c>
      <c r="O123" s="185">
        <f t="shared" si="77"/>
        <v>0</v>
      </c>
      <c r="P123" s="185">
        <f t="shared" si="78"/>
        <v>0</v>
      </c>
      <c r="Q123" s="185"/>
      <c r="R123" s="185"/>
      <c r="S123" s="185"/>
      <c r="T123" s="185">
        <f t="shared" si="79"/>
        <v>0</v>
      </c>
      <c r="U123" s="185">
        <f t="shared" si="80"/>
        <v>0</v>
      </c>
      <c r="V123" s="185">
        <f t="shared" si="81"/>
        <v>0</v>
      </c>
    </row>
    <row r="124" spans="1:22" ht="39.6">
      <c r="A124" s="266"/>
      <c r="B124" s="198" t="s">
        <v>250</v>
      </c>
      <c r="C124" s="6" t="s">
        <v>12</v>
      </c>
      <c r="D124" s="55" t="s">
        <v>6</v>
      </c>
      <c r="E124" s="6" t="s">
        <v>98</v>
      </c>
      <c r="F124" s="187" t="s">
        <v>284</v>
      </c>
      <c r="G124" s="18"/>
      <c r="H124" s="58">
        <f>H125</f>
        <v>1598159.85</v>
      </c>
      <c r="I124" s="58">
        <f t="shared" ref="I124:M125" si="116">I125</f>
        <v>1657698.48</v>
      </c>
      <c r="J124" s="58">
        <f t="shared" si="116"/>
        <v>1710306.44</v>
      </c>
      <c r="K124" s="58">
        <f t="shared" si="116"/>
        <v>0</v>
      </c>
      <c r="L124" s="58">
        <f t="shared" si="116"/>
        <v>0</v>
      </c>
      <c r="M124" s="58">
        <f t="shared" si="116"/>
        <v>0</v>
      </c>
      <c r="N124" s="58">
        <f t="shared" si="76"/>
        <v>1598159.85</v>
      </c>
      <c r="O124" s="58">
        <f t="shared" si="77"/>
        <v>1657698.48</v>
      </c>
      <c r="P124" s="58">
        <f t="shared" si="78"/>
        <v>1710306.44</v>
      </c>
      <c r="Q124" s="58">
        <f t="shared" ref="Q124:S125" si="117">Q125</f>
        <v>0</v>
      </c>
      <c r="R124" s="58">
        <f t="shared" si="117"/>
        <v>0</v>
      </c>
      <c r="S124" s="58">
        <f t="shared" si="117"/>
        <v>0</v>
      </c>
      <c r="T124" s="58">
        <f t="shared" si="79"/>
        <v>1598159.85</v>
      </c>
      <c r="U124" s="58">
        <f t="shared" si="80"/>
        <v>1657698.48</v>
      </c>
      <c r="V124" s="58">
        <f t="shared" si="81"/>
        <v>1710306.44</v>
      </c>
    </row>
    <row r="125" spans="1:22" ht="26.4">
      <c r="A125" s="266"/>
      <c r="B125" s="75" t="s">
        <v>40</v>
      </c>
      <c r="C125" s="6" t="s">
        <v>12</v>
      </c>
      <c r="D125" s="55" t="s">
        <v>6</v>
      </c>
      <c r="E125" s="6" t="s">
        <v>98</v>
      </c>
      <c r="F125" s="187" t="s">
        <v>284</v>
      </c>
      <c r="G125" s="18" t="s">
        <v>38</v>
      </c>
      <c r="H125" s="58">
        <f>H126</f>
        <v>1598159.85</v>
      </c>
      <c r="I125" s="58">
        <f t="shared" si="116"/>
        <v>1657698.48</v>
      </c>
      <c r="J125" s="58">
        <f t="shared" si="116"/>
        <v>1710306.44</v>
      </c>
      <c r="K125" s="58">
        <f t="shared" si="116"/>
        <v>0</v>
      </c>
      <c r="L125" s="58">
        <f t="shared" si="116"/>
        <v>0</v>
      </c>
      <c r="M125" s="58">
        <f t="shared" si="116"/>
        <v>0</v>
      </c>
      <c r="N125" s="58">
        <f t="shared" si="76"/>
        <v>1598159.85</v>
      </c>
      <c r="O125" s="58">
        <f t="shared" si="77"/>
        <v>1657698.48</v>
      </c>
      <c r="P125" s="58">
        <f t="shared" si="78"/>
        <v>1710306.44</v>
      </c>
      <c r="Q125" s="58">
        <f t="shared" si="117"/>
        <v>0</v>
      </c>
      <c r="R125" s="58">
        <f t="shared" si="117"/>
        <v>0</v>
      </c>
      <c r="S125" s="58">
        <f t="shared" si="117"/>
        <v>0</v>
      </c>
      <c r="T125" s="58">
        <f t="shared" si="79"/>
        <v>1598159.85</v>
      </c>
      <c r="U125" s="58">
        <f t="shared" si="80"/>
        <v>1657698.48</v>
      </c>
      <c r="V125" s="58">
        <f t="shared" si="81"/>
        <v>1710306.44</v>
      </c>
    </row>
    <row r="126" spans="1:22">
      <c r="A126" s="267"/>
      <c r="B126" s="85" t="s">
        <v>41</v>
      </c>
      <c r="C126" s="6" t="s">
        <v>12</v>
      </c>
      <c r="D126" s="55" t="s">
        <v>6</v>
      </c>
      <c r="E126" s="6" t="s">
        <v>98</v>
      </c>
      <c r="F126" s="187" t="s">
        <v>284</v>
      </c>
      <c r="G126" s="18" t="s">
        <v>39</v>
      </c>
      <c r="H126" s="185">
        <v>1598159.85</v>
      </c>
      <c r="I126" s="185">
        <v>1657698.48</v>
      </c>
      <c r="J126" s="185">
        <v>1710306.44</v>
      </c>
      <c r="K126" s="185"/>
      <c r="L126" s="185"/>
      <c r="M126" s="185"/>
      <c r="N126" s="185">
        <f t="shared" si="76"/>
        <v>1598159.85</v>
      </c>
      <c r="O126" s="185">
        <f t="shared" si="77"/>
        <v>1657698.48</v>
      </c>
      <c r="P126" s="185">
        <f t="shared" si="78"/>
        <v>1710306.44</v>
      </c>
      <c r="Q126" s="185"/>
      <c r="R126" s="185"/>
      <c r="S126" s="185"/>
      <c r="T126" s="185">
        <f t="shared" si="79"/>
        <v>1598159.85</v>
      </c>
      <c r="U126" s="185">
        <f t="shared" si="80"/>
        <v>1657698.48</v>
      </c>
      <c r="V126" s="185">
        <f t="shared" si="81"/>
        <v>1710306.44</v>
      </c>
    </row>
    <row r="127" spans="1:22" ht="52.8">
      <c r="A127" s="177"/>
      <c r="B127" s="199" t="s">
        <v>195</v>
      </c>
      <c r="C127" s="191" t="s">
        <v>12</v>
      </c>
      <c r="D127" s="186" t="s">
        <v>6</v>
      </c>
      <c r="E127" s="191" t="s">
        <v>98</v>
      </c>
      <c r="F127" s="186" t="s">
        <v>279</v>
      </c>
      <c r="G127" s="210"/>
      <c r="H127" s="185">
        <f>H128</f>
        <v>40000</v>
      </c>
      <c r="I127" s="185">
        <f t="shared" ref="I127:M128" si="118">I128</f>
        <v>50000</v>
      </c>
      <c r="J127" s="185">
        <f t="shared" si="118"/>
        <v>50000</v>
      </c>
      <c r="K127" s="185">
        <f t="shared" si="118"/>
        <v>0</v>
      </c>
      <c r="L127" s="185">
        <f t="shared" si="118"/>
        <v>0</v>
      </c>
      <c r="M127" s="185">
        <f t="shared" si="118"/>
        <v>0</v>
      </c>
      <c r="N127" s="185">
        <f t="shared" si="76"/>
        <v>40000</v>
      </c>
      <c r="O127" s="185">
        <f t="shared" si="77"/>
        <v>50000</v>
      </c>
      <c r="P127" s="185">
        <f t="shared" si="78"/>
        <v>50000</v>
      </c>
      <c r="Q127" s="185">
        <f t="shared" ref="Q127:S128" si="119">Q128</f>
        <v>0</v>
      </c>
      <c r="R127" s="185">
        <f t="shared" si="119"/>
        <v>0</v>
      </c>
      <c r="S127" s="185">
        <f t="shared" si="119"/>
        <v>0</v>
      </c>
      <c r="T127" s="185">
        <f t="shared" si="79"/>
        <v>40000</v>
      </c>
      <c r="U127" s="185">
        <f t="shared" si="80"/>
        <v>50000</v>
      </c>
      <c r="V127" s="185">
        <f t="shared" si="81"/>
        <v>50000</v>
      </c>
    </row>
    <row r="128" spans="1:22" ht="26.4">
      <c r="A128" s="177"/>
      <c r="B128" s="200" t="s">
        <v>40</v>
      </c>
      <c r="C128" s="191" t="s">
        <v>12</v>
      </c>
      <c r="D128" s="186" t="s">
        <v>6</v>
      </c>
      <c r="E128" s="191" t="s">
        <v>98</v>
      </c>
      <c r="F128" s="186" t="s">
        <v>279</v>
      </c>
      <c r="G128" s="211" t="s">
        <v>38</v>
      </c>
      <c r="H128" s="185">
        <f>H129</f>
        <v>40000</v>
      </c>
      <c r="I128" s="185">
        <f t="shared" si="118"/>
        <v>50000</v>
      </c>
      <c r="J128" s="185">
        <f t="shared" si="118"/>
        <v>50000</v>
      </c>
      <c r="K128" s="185">
        <f t="shared" si="118"/>
        <v>0</v>
      </c>
      <c r="L128" s="185">
        <f t="shared" si="118"/>
        <v>0</v>
      </c>
      <c r="M128" s="185">
        <f t="shared" si="118"/>
        <v>0</v>
      </c>
      <c r="N128" s="185">
        <f t="shared" si="76"/>
        <v>40000</v>
      </c>
      <c r="O128" s="185">
        <f t="shared" si="77"/>
        <v>50000</v>
      </c>
      <c r="P128" s="185">
        <f t="shared" si="78"/>
        <v>50000</v>
      </c>
      <c r="Q128" s="185">
        <f t="shared" si="119"/>
        <v>0</v>
      </c>
      <c r="R128" s="185">
        <f t="shared" si="119"/>
        <v>0</v>
      </c>
      <c r="S128" s="185">
        <f t="shared" si="119"/>
        <v>0</v>
      </c>
      <c r="T128" s="185">
        <f t="shared" si="79"/>
        <v>40000</v>
      </c>
      <c r="U128" s="185">
        <f t="shared" si="80"/>
        <v>50000</v>
      </c>
      <c r="V128" s="185">
        <f t="shared" si="81"/>
        <v>50000</v>
      </c>
    </row>
    <row r="129" spans="1:22">
      <c r="A129" s="177"/>
      <c r="B129" s="199" t="s">
        <v>41</v>
      </c>
      <c r="C129" s="191" t="s">
        <v>12</v>
      </c>
      <c r="D129" s="186" t="s">
        <v>6</v>
      </c>
      <c r="E129" s="191" t="s">
        <v>98</v>
      </c>
      <c r="F129" s="186" t="s">
        <v>279</v>
      </c>
      <c r="G129" s="211" t="s">
        <v>39</v>
      </c>
      <c r="H129" s="185">
        <v>40000</v>
      </c>
      <c r="I129" s="185">
        <v>50000</v>
      </c>
      <c r="J129" s="185">
        <v>50000</v>
      </c>
      <c r="K129" s="185"/>
      <c r="L129" s="185"/>
      <c r="M129" s="185"/>
      <c r="N129" s="185">
        <f t="shared" si="76"/>
        <v>40000</v>
      </c>
      <c r="O129" s="185">
        <f t="shared" si="77"/>
        <v>50000</v>
      </c>
      <c r="P129" s="185">
        <f t="shared" si="78"/>
        <v>50000</v>
      </c>
      <c r="Q129" s="185"/>
      <c r="R129" s="185"/>
      <c r="S129" s="185"/>
      <c r="T129" s="185">
        <f t="shared" si="79"/>
        <v>40000</v>
      </c>
      <c r="U129" s="185">
        <f t="shared" si="80"/>
        <v>50000</v>
      </c>
      <c r="V129" s="185">
        <f t="shared" si="81"/>
        <v>50000</v>
      </c>
    </row>
    <row r="130" spans="1:22" ht="26.4">
      <c r="A130" s="223" t="s">
        <v>305</v>
      </c>
      <c r="B130" s="81" t="s">
        <v>306</v>
      </c>
      <c r="C130" s="7" t="s">
        <v>12</v>
      </c>
      <c r="D130" s="7" t="s">
        <v>7</v>
      </c>
      <c r="E130" s="7" t="s">
        <v>98</v>
      </c>
      <c r="F130" s="7" t="s">
        <v>99</v>
      </c>
      <c r="G130" s="18"/>
      <c r="H130" s="59">
        <f>H131+H136+H139</f>
        <v>21788067.879999999</v>
      </c>
      <c r="I130" s="59">
        <f t="shared" ref="I130:J130" si="120">I131+I136+I139</f>
        <v>22165012.77</v>
      </c>
      <c r="J130" s="59">
        <f t="shared" si="120"/>
        <v>22459389.780000001</v>
      </c>
      <c r="K130" s="59">
        <f t="shared" ref="K130:M130" si="121">K131+K136+K139</f>
        <v>0</v>
      </c>
      <c r="L130" s="59">
        <f t="shared" si="121"/>
        <v>0</v>
      </c>
      <c r="M130" s="59">
        <f t="shared" si="121"/>
        <v>0</v>
      </c>
      <c r="N130" s="59">
        <f t="shared" si="76"/>
        <v>21788067.879999999</v>
      </c>
      <c r="O130" s="59">
        <f t="shared" si="77"/>
        <v>22165012.77</v>
      </c>
      <c r="P130" s="59">
        <f t="shared" si="78"/>
        <v>22459389.780000001</v>
      </c>
      <c r="Q130" s="59">
        <f t="shared" ref="Q130:S130" si="122">Q131+Q136+Q139</f>
        <v>0</v>
      </c>
      <c r="R130" s="59">
        <f t="shared" si="122"/>
        <v>0</v>
      </c>
      <c r="S130" s="59">
        <f t="shared" si="122"/>
        <v>0</v>
      </c>
      <c r="T130" s="59">
        <f t="shared" si="79"/>
        <v>21788067.879999999</v>
      </c>
      <c r="U130" s="59">
        <f t="shared" si="80"/>
        <v>22165012.77</v>
      </c>
      <c r="V130" s="59">
        <f t="shared" si="81"/>
        <v>22459389.780000001</v>
      </c>
    </row>
    <row r="131" spans="1:22" customFormat="1" ht="26.4">
      <c r="A131" s="116"/>
      <c r="B131" s="82" t="s">
        <v>53</v>
      </c>
      <c r="C131" s="36" t="s">
        <v>12</v>
      </c>
      <c r="D131" s="36" t="s">
        <v>7</v>
      </c>
      <c r="E131" s="36" t="s">
        <v>98</v>
      </c>
      <c r="F131" s="36" t="s">
        <v>120</v>
      </c>
      <c r="G131" s="37"/>
      <c r="H131" s="61">
        <f>H132+H134</f>
        <v>18816000</v>
      </c>
      <c r="I131" s="61">
        <f t="shared" ref="I131:J131" si="123">I132+I134</f>
        <v>18998184.739999998</v>
      </c>
      <c r="J131" s="61">
        <f t="shared" si="123"/>
        <v>19182116.59</v>
      </c>
      <c r="K131" s="61">
        <f t="shared" ref="K131:M131" si="124">K132+K134</f>
        <v>0</v>
      </c>
      <c r="L131" s="61">
        <f t="shared" si="124"/>
        <v>0</v>
      </c>
      <c r="M131" s="61">
        <f t="shared" si="124"/>
        <v>0</v>
      </c>
      <c r="N131" s="61">
        <f t="shared" si="76"/>
        <v>18816000</v>
      </c>
      <c r="O131" s="61">
        <f t="shared" si="77"/>
        <v>18998184.739999998</v>
      </c>
      <c r="P131" s="61">
        <f t="shared" si="78"/>
        <v>19182116.59</v>
      </c>
      <c r="Q131" s="61">
        <f t="shared" ref="Q131:S131" si="125">Q132+Q134</f>
        <v>0</v>
      </c>
      <c r="R131" s="61">
        <f t="shared" si="125"/>
        <v>0</v>
      </c>
      <c r="S131" s="61">
        <f t="shared" si="125"/>
        <v>0</v>
      </c>
      <c r="T131" s="61">
        <f t="shared" si="79"/>
        <v>18816000</v>
      </c>
      <c r="U131" s="61">
        <f t="shared" si="80"/>
        <v>18998184.739999998</v>
      </c>
      <c r="V131" s="61">
        <f t="shared" si="81"/>
        <v>19182116.59</v>
      </c>
    </row>
    <row r="132" spans="1:22" customFormat="1" ht="39.6">
      <c r="A132" s="116"/>
      <c r="B132" s="86" t="s">
        <v>49</v>
      </c>
      <c r="C132" s="36" t="s">
        <v>12</v>
      </c>
      <c r="D132" s="36" t="s">
        <v>7</v>
      </c>
      <c r="E132" s="36" t="s">
        <v>98</v>
      </c>
      <c r="F132" s="36" t="s">
        <v>120</v>
      </c>
      <c r="G132" s="37" t="s">
        <v>47</v>
      </c>
      <c r="H132" s="61">
        <f>H133</f>
        <v>18551000</v>
      </c>
      <c r="I132" s="61">
        <f t="shared" ref="I132:M132" si="126">I133</f>
        <v>18733184.739999998</v>
      </c>
      <c r="J132" s="61">
        <f t="shared" si="126"/>
        <v>18917116.59</v>
      </c>
      <c r="K132" s="61">
        <f t="shared" si="126"/>
        <v>0</v>
      </c>
      <c r="L132" s="61">
        <f t="shared" si="126"/>
        <v>0</v>
      </c>
      <c r="M132" s="61">
        <f t="shared" si="126"/>
        <v>0</v>
      </c>
      <c r="N132" s="61">
        <f t="shared" si="76"/>
        <v>18551000</v>
      </c>
      <c r="O132" s="61">
        <f t="shared" si="77"/>
        <v>18733184.739999998</v>
      </c>
      <c r="P132" s="61">
        <f t="shared" si="78"/>
        <v>18917116.59</v>
      </c>
      <c r="Q132" s="61">
        <f t="shared" ref="Q132:S132" si="127">Q133</f>
        <v>0</v>
      </c>
      <c r="R132" s="61">
        <f t="shared" si="127"/>
        <v>0</v>
      </c>
      <c r="S132" s="61">
        <f t="shared" si="127"/>
        <v>0</v>
      </c>
      <c r="T132" s="61">
        <f t="shared" si="79"/>
        <v>18551000</v>
      </c>
      <c r="U132" s="61">
        <f t="shared" si="80"/>
        <v>18733184.739999998</v>
      </c>
      <c r="V132" s="61">
        <f t="shared" si="81"/>
        <v>18917116.59</v>
      </c>
    </row>
    <row r="133" spans="1:22" customFormat="1">
      <c r="A133" s="116"/>
      <c r="B133" s="86" t="s">
        <v>50</v>
      </c>
      <c r="C133" s="36" t="s">
        <v>12</v>
      </c>
      <c r="D133" s="36" t="s">
        <v>7</v>
      </c>
      <c r="E133" s="36" t="s">
        <v>98</v>
      </c>
      <c r="F133" s="36" t="s">
        <v>120</v>
      </c>
      <c r="G133" s="37" t="s">
        <v>48</v>
      </c>
      <c r="H133" s="192">
        <v>18551000</v>
      </c>
      <c r="I133" s="192">
        <v>18733184.739999998</v>
      </c>
      <c r="J133" s="192">
        <v>18917116.59</v>
      </c>
      <c r="K133" s="192"/>
      <c r="L133" s="192"/>
      <c r="M133" s="192"/>
      <c r="N133" s="192">
        <f t="shared" si="76"/>
        <v>18551000</v>
      </c>
      <c r="O133" s="192">
        <f t="shared" si="77"/>
        <v>18733184.739999998</v>
      </c>
      <c r="P133" s="192">
        <f t="shared" si="78"/>
        <v>18917116.59</v>
      </c>
      <c r="Q133" s="192"/>
      <c r="R133" s="192"/>
      <c r="S133" s="192"/>
      <c r="T133" s="192">
        <f t="shared" si="79"/>
        <v>18551000</v>
      </c>
      <c r="U133" s="192">
        <f t="shared" si="80"/>
        <v>18733184.739999998</v>
      </c>
      <c r="V133" s="192">
        <f t="shared" si="81"/>
        <v>18917116.59</v>
      </c>
    </row>
    <row r="134" spans="1:22" customFormat="1" ht="26.4">
      <c r="A134" s="116"/>
      <c r="B134" s="82" t="s">
        <v>172</v>
      </c>
      <c r="C134" s="36" t="s">
        <v>12</v>
      </c>
      <c r="D134" s="36" t="s">
        <v>7</v>
      </c>
      <c r="E134" s="36" t="s">
        <v>98</v>
      </c>
      <c r="F134" s="36" t="s">
        <v>120</v>
      </c>
      <c r="G134" s="37" t="s">
        <v>31</v>
      </c>
      <c r="H134" s="61">
        <f>H135</f>
        <v>265000</v>
      </c>
      <c r="I134" s="61">
        <f t="shared" ref="I134:M134" si="128">I135</f>
        <v>265000</v>
      </c>
      <c r="J134" s="61">
        <f t="shared" si="128"/>
        <v>265000</v>
      </c>
      <c r="K134" s="61">
        <f t="shared" si="128"/>
        <v>0</v>
      </c>
      <c r="L134" s="61">
        <f t="shared" si="128"/>
        <v>0</v>
      </c>
      <c r="M134" s="61">
        <f t="shared" si="128"/>
        <v>0</v>
      </c>
      <c r="N134" s="61">
        <f t="shared" si="76"/>
        <v>265000</v>
      </c>
      <c r="O134" s="61">
        <f t="shared" si="77"/>
        <v>265000</v>
      </c>
      <c r="P134" s="61">
        <f t="shared" si="78"/>
        <v>265000</v>
      </c>
      <c r="Q134" s="61">
        <f t="shared" ref="Q134:S134" si="129">Q135</f>
        <v>0</v>
      </c>
      <c r="R134" s="61">
        <f t="shared" si="129"/>
        <v>0</v>
      </c>
      <c r="S134" s="61">
        <f t="shared" si="129"/>
        <v>0</v>
      </c>
      <c r="T134" s="61">
        <f t="shared" si="79"/>
        <v>265000</v>
      </c>
      <c r="U134" s="61">
        <f t="shared" si="80"/>
        <v>265000</v>
      </c>
      <c r="V134" s="61">
        <f t="shared" si="81"/>
        <v>265000</v>
      </c>
    </row>
    <row r="135" spans="1:22" customFormat="1" ht="26.4">
      <c r="A135" s="116"/>
      <c r="B135" s="86" t="s">
        <v>33</v>
      </c>
      <c r="C135" s="36" t="s">
        <v>12</v>
      </c>
      <c r="D135" s="36" t="s">
        <v>7</v>
      </c>
      <c r="E135" s="36" t="s">
        <v>98</v>
      </c>
      <c r="F135" s="36" t="s">
        <v>120</v>
      </c>
      <c r="G135" s="37" t="s">
        <v>32</v>
      </c>
      <c r="H135" s="192">
        <v>265000</v>
      </c>
      <c r="I135" s="192">
        <v>265000</v>
      </c>
      <c r="J135" s="192">
        <v>265000</v>
      </c>
      <c r="K135" s="192"/>
      <c r="L135" s="192"/>
      <c r="M135" s="192"/>
      <c r="N135" s="192">
        <f t="shared" si="76"/>
        <v>265000</v>
      </c>
      <c r="O135" s="192">
        <f t="shared" si="77"/>
        <v>265000</v>
      </c>
      <c r="P135" s="192">
        <f t="shared" si="78"/>
        <v>265000</v>
      </c>
      <c r="Q135" s="192"/>
      <c r="R135" s="192"/>
      <c r="S135" s="192"/>
      <c r="T135" s="192">
        <f t="shared" si="79"/>
        <v>265000</v>
      </c>
      <c r="U135" s="192">
        <f t="shared" si="80"/>
        <v>265000</v>
      </c>
      <c r="V135" s="192">
        <f t="shared" si="81"/>
        <v>265000</v>
      </c>
    </row>
    <row r="136" spans="1:22" customFormat="1" ht="26.4">
      <c r="A136" s="116"/>
      <c r="B136" s="198" t="s">
        <v>95</v>
      </c>
      <c r="C136" s="36" t="s">
        <v>12</v>
      </c>
      <c r="D136" s="36" t="s">
        <v>7</v>
      </c>
      <c r="E136" s="144" t="s">
        <v>98</v>
      </c>
      <c r="F136" s="209" t="s">
        <v>300</v>
      </c>
      <c r="G136" s="115"/>
      <c r="H136" s="62">
        <f>H137</f>
        <v>92389</v>
      </c>
      <c r="I136" s="62">
        <f t="shared" ref="I136:M137" si="130">I137</f>
        <v>180962</v>
      </c>
      <c r="J136" s="62">
        <f t="shared" si="130"/>
        <v>180962</v>
      </c>
      <c r="K136" s="62">
        <f t="shared" si="130"/>
        <v>0</v>
      </c>
      <c r="L136" s="62">
        <f t="shared" si="130"/>
        <v>0</v>
      </c>
      <c r="M136" s="62">
        <f t="shared" si="130"/>
        <v>0</v>
      </c>
      <c r="N136" s="62">
        <f t="shared" si="76"/>
        <v>92389</v>
      </c>
      <c r="O136" s="62">
        <f t="shared" si="77"/>
        <v>180962</v>
      </c>
      <c r="P136" s="62">
        <f t="shared" si="78"/>
        <v>180962</v>
      </c>
      <c r="Q136" s="62">
        <f t="shared" ref="Q136:S137" si="131">Q137</f>
        <v>0</v>
      </c>
      <c r="R136" s="62">
        <f t="shared" si="131"/>
        <v>0</v>
      </c>
      <c r="S136" s="62">
        <f t="shared" si="131"/>
        <v>0</v>
      </c>
      <c r="T136" s="62">
        <f t="shared" si="79"/>
        <v>92389</v>
      </c>
      <c r="U136" s="62">
        <f t="shared" si="80"/>
        <v>180962</v>
      </c>
      <c r="V136" s="62">
        <f t="shared" si="81"/>
        <v>180962</v>
      </c>
    </row>
    <row r="137" spans="1:22" customFormat="1">
      <c r="A137" s="116"/>
      <c r="B137" s="104" t="s">
        <v>34</v>
      </c>
      <c r="C137" s="36" t="s">
        <v>12</v>
      </c>
      <c r="D137" s="36" t="s">
        <v>7</v>
      </c>
      <c r="E137" s="144" t="s">
        <v>98</v>
      </c>
      <c r="F137" s="209" t="s">
        <v>300</v>
      </c>
      <c r="G137" s="115" t="s">
        <v>35</v>
      </c>
      <c r="H137" s="62">
        <f>H138</f>
        <v>92389</v>
      </c>
      <c r="I137" s="62">
        <f t="shared" si="130"/>
        <v>180962</v>
      </c>
      <c r="J137" s="62">
        <f t="shared" si="130"/>
        <v>180962</v>
      </c>
      <c r="K137" s="62">
        <f t="shared" si="130"/>
        <v>0</v>
      </c>
      <c r="L137" s="62">
        <f t="shared" si="130"/>
        <v>0</v>
      </c>
      <c r="M137" s="62">
        <f t="shared" si="130"/>
        <v>0</v>
      </c>
      <c r="N137" s="62">
        <f t="shared" si="76"/>
        <v>92389</v>
      </c>
      <c r="O137" s="62">
        <f t="shared" si="77"/>
        <v>180962</v>
      </c>
      <c r="P137" s="62">
        <f t="shared" si="78"/>
        <v>180962</v>
      </c>
      <c r="Q137" s="62">
        <f t="shared" si="131"/>
        <v>0</v>
      </c>
      <c r="R137" s="62">
        <f t="shared" si="131"/>
        <v>0</v>
      </c>
      <c r="S137" s="62">
        <f t="shared" si="131"/>
        <v>0</v>
      </c>
      <c r="T137" s="62">
        <f t="shared" si="79"/>
        <v>92389</v>
      </c>
      <c r="U137" s="62">
        <f t="shared" si="80"/>
        <v>180962</v>
      </c>
      <c r="V137" s="62">
        <f t="shared" si="81"/>
        <v>180962</v>
      </c>
    </row>
    <row r="138" spans="1:22" customFormat="1" ht="19.5" customHeight="1">
      <c r="A138" s="116"/>
      <c r="B138" s="151" t="s">
        <v>37</v>
      </c>
      <c r="C138" s="36" t="s">
        <v>12</v>
      </c>
      <c r="D138" s="36" t="s">
        <v>7</v>
      </c>
      <c r="E138" s="144" t="s">
        <v>98</v>
      </c>
      <c r="F138" s="209" t="s">
        <v>300</v>
      </c>
      <c r="G138" s="115" t="s">
        <v>36</v>
      </c>
      <c r="H138" s="69">
        <v>92389</v>
      </c>
      <c r="I138" s="69">
        <v>180962</v>
      </c>
      <c r="J138" s="69">
        <v>180962</v>
      </c>
      <c r="K138" s="69"/>
      <c r="L138" s="69"/>
      <c r="M138" s="69"/>
      <c r="N138" s="69">
        <f t="shared" si="76"/>
        <v>92389</v>
      </c>
      <c r="O138" s="69">
        <f t="shared" si="77"/>
        <v>180962</v>
      </c>
      <c r="P138" s="69">
        <f t="shared" si="78"/>
        <v>180962</v>
      </c>
      <c r="Q138" s="69"/>
      <c r="R138" s="69"/>
      <c r="S138" s="69"/>
      <c r="T138" s="69">
        <f t="shared" si="79"/>
        <v>92389</v>
      </c>
      <c r="U138" s="69">
        <f t="shared" si="80"/>
        <v>180962</v>
      </c>
      <c r="V138" s="69">
        <f t="shared" si="81"/>
        <v>180962</v>
      </c>
    </row>
    <row r="139" spans="1:22" customFormat="1" ht="26.4">
      <c r="A139" s="116"/>
      <c r="B139" s="199" t="s">
        <v>322</v>
      </c>
      <c r="C139" s="36" t="s">
        <v>12</v>
      </c>
      <c r="D139" s="36" t="s">
        <v>7</v>
      </c>
      <c r="E139" s="36" t="s">
        <v>98</v>
      </c>
      <c r="F139" s="188" t="s">
        <v>321</v>
      </c>
      <c r="G139" s="37"/>
      <c r="H139" s="61">
        <f>H142+H140</f>
        <v>2879678.88</v>
      </c>
      <c r="I139" s="61">
        <f t="shared" ref="I139:J139" si="132">I142+I140</f>
        <v>2985866.03</v>
      </c>
      <c r="J139" s="61">
        <f t="shared" si="132"/>
        <v>3096311.19</v>
      </c>
      <c r="K139" s="61">
        <f t="shared" ref="K139:M139" si="133">K142+K140</f>
        <v>0</v>
      </c>
      <c r="L139" s="61">
        <f t="shared" si="133"/>
        <v>0</v>
      </c>
      <c r="M139" s="61">
        <f t="shared" si="133"/>
        <v>0</v>
      </c>
      <c r="N139" s="61">
        <f t="shared" si="76"/>
        <v>2879678.88</v>
      </c>
      <c r="O139" s="61">
        <f t="shared" si="77"/>
        <v>2985866.03</v>
      </c>
      <c r="P139" s="61">
        <f t="shared" si="78"/>
        <v>3096311.19</v>
      </c>
      <c r="Q139" s="61">
        <f t="shared" ref="Q139:S139" si="134">Q142+Q140</f>
        <v>0</v>
      </c>
      <c r="R139" s="61">
        <f t="shared" si="134"/>
        <v>0</v>
      </c>
      <c r="S139" s="61">
        <f t="shared" si="134"/>
        <v>0</v>
      </c>
      <c r="T139" s="61">
        <f t="shared" si="79"/>
        <v>2879678.88</v>
      </c>
      <c r="U139" s="61">
        <f t="shared" si="80"/>
        <v>2985866.03</v>
      </c>
      <c r="V139" s="61">
        <f t="shared" si="81"/>
        <v>3096311.19</v>
      </c>
    </row>
    <row r="140" spans="1:22" customFormat="1" ht="39.6">
      <c r="A140" s="116"/>
      <c r="B140" s="72" t="s">
        <v>49</v>
      </c>
      <c r="C140" s="36" t="s">
        <v>12</v>
      </c>
      <c r="D140" s="36" t="s">
        <v>7</v>
      </c>
      <c r="E140" s="144" t="s">
        <v>98</v>
      </c>
      <c r="F140" s="188" t="s">
        <v>321</v>
      </c>
      <c r="G140" s="115" t="s">
        <v>47</v>
      </c>
      <c r="H140" s="61">
        <f>H141</f>
        <v>2739678.88</v>
      </c>
      <c r="I140" s="61">
        <f t="shared" ref="I140:M140" si="135">I141</f>
        <v>2845866.03</v>
      </c>
      <c r="J140" s="61">
        <f t="shared" si="135"/>
        <v>2956311.19</v>
      </c>
      <c r="K140" s="61">
        <f t="shared" si="135"/>
        <v>0</v>
      </c>
      <c r="L140" s="61">
        <f t="shared" si="135"/>
        <v>0</v>
      </c>
      <c r="M140" s="61">
        <f t="shared" si="135"/>
        <v>0</v>
      </c>
      <c r="N140" s="61">
        <f t="shared" si="76"/>
        <v>2739678.88</v>
      </c>
      <c r="O140" s="61">
        <f t="shared" si="77"/>
        <v>2845866.03</v>
      </c>
      <c r="P140" s="61">
        <f t="shared" si="78"/>
        <v>2956311.19</v>
      </c>
      <c r="Q140" s="61">
        <f t="shared" ref="Q140:S140" si="136">Q141</f>
        <v>0</v>
      </c>
      <c r="R140" s="61">
        <f t="shared" si="136"/>
        <v>0</v>
      </c>
      <c r="S140" s="61">
        <f t="shared" si="136"/>
        <v>0</v>
      </c>
      <c r="T140" s="61">
        <f t="shared" si="79"/>
        <v>2739678.88</v>
      </c>
      <c r="U140" s="61">
        <f t="shared" si="80"/>
        <v>2845866.03</v>
      </c>
      <c r="V140" s="61">
        <f t="shared" si="81"/>
        <v>2956311.19</v>
      </c>
    </row>
    <row r="141" spans="1:22" customFormat="1">
      <c r="A141" s="116"/>
      <c r="B141" s="72" t="s">
        <v>50</v>
      </c>
      <c r="C141" s="36" t="s">
        <v>12</v>
      </c>
      <c r="D141" s="36" t="s">
        <v>7</v>
      </c>
      <c r="E141" s="144" t="s">
        <v>98</v>
      </c>
      <c r="F141" s="188" t="s">
        <v>321</v>
      </c>
      <c r="G141" s="115" t="s">
        <v>48</v>
      </c>
      <c r="H141" s="69">
        <v>2739678.88</v>
      </c>
      <c r="I141" s="69">
        <v>2845866.03</v>
      </c>
      <c r="J141" s="69">
        <v>2956311.19</v>
      </c>
      <c r="K141" s="69"/>
      <c r="L141" s="69"/>
      <c r="M141" s="69"/>
      <c r="N141" s="69">
        <f t="shared" si="76"/>
        <v>2739678.88</v>
      </c>
      <c r="O141" s="69">
        <f t="shared" si="77"/>
        <v>2845866.03</v>
      </c>
      <c r="P141" s="69">
        <f t="shared" si="78"/>
        <v>2956311.19</v>
      </c>
      <c r="Q141" s="69"/>
      <c r="R141" s="69"/>
      <c r="S141" s="69"/>
      <c r="T141" s="69">
        <f t="shared" si="79"/>
        <v>2739678.88</v>
      </c>
      <c r="U141" s="69">
        <f t="shared" si="80"/>
        <v>2845866.03</v>
      </c>
      <c r="V141" s="69">
        <f t="shared" si="81"/>
        <v>2956311.19</v>
      </c>
    </row>
    <row r="142" spans="1:22" customFormat="1" ht="26.4">
      <c r="A142" s="116"/>
      <c r="B142" s="127" t="s">
        <v>172</v>
      </c>
      <c r="C142" s="36" t="s">
        <v>12</v>
      </c>
      <c r="D142" s="36" t="s">
        <v>7</v>
      </c>
      <c r="E142" s="144" t="s">
        <v>98</v>
      </c>
      <c r="F142" s="188" t="s">
        <v>321</v>
      </c>
      <c r="G142" s="115" t="s">
        <v>31</v>
      </c>
      <c r="H142" s="61">
        <f>H143</f>
        <v>140000</v>
      </c>
      <c r="I142" s="61">
        <f t="shared" ref="I142:M142" si="137">I143</f>
        <v>140000</v>
      </c>
      <c r="J142" s="61">
        <f t="shared" si="137"/>
        <v>140000</v>
      </c>
      <c r="K142" s="61">
        <f t="shared" si="137"/>
        <v>0</v>
      </c>
      <c r="L142" s="61">
        <f t="shared" si="137"/>
        <v>0</v>
      </c>
      <c r="M142" s="61">
        <f t="shared" si="137"/>
        <v>0</v>
      </c>
      <c r="N142" s="61">
        <f t="shared" si="76"/>
        <v>140000</v>
      </c>
      <c r="O142" s="61">
        <f t="shared" si="77"/>
        <v>140000</v>
      </c>
      <c r="P142" s="61">
        <f t="shared" si="78"/>
        <v>140000</v>
      </c>
      <c r="Q142" s="61">
        <f t="shared" ref="Q142:S142" si="138">Q143</f>
        <v>0</v>
      </c>
      <c r="R142" s="61">
        <f t="shared" si="138"/>
        <v>0</v>
      </c>
      <c r="S142" s="61">
        <f t="shared" si="138"/>
        <v>0</v>
      </c>
      <c r="T142" s="61">
        <f t="shared" si="79"/>
        <v>140000</v>
      </c>
      <c r="U142" s="61">
        <f t="shared" si="80"/>
        <v>140000</v>
      </c>
      <c r="V142" s="61">
        <f t="shared" si="81"/>
        <v>140000</v>
      </c>
    </row>
    <row r="143" spans="1:22" customFormat="1" ht="26.4">
      <c r="A143" s="116"/>
      <c r="B143" s="72" t="s">
        <v>33</v>
      </c>
      <c r="C143" s="36" t="s">
        <v>12</v>
      </c>
      <c r="D143" s="36" t="s">
        <v>7</v>
      </c>
      <c r="E143" s="144" t="s">
        <v>98</v>
      </c>
      <c r="F143" s="188" t="s">
        <v>321</v>
      </c>
      <c r="G143" s="115" t="s">
        <v>32</v>
      </c>
      <c r="H143" s="69">
        <v>140000</v>
      </c>
      <c r="I143" s="69">
        <v>140000</v>
      </c>
      <c r="J143" s="69">
        <v>140000</v>
      </c>
      <c r="K143" s="69"/>
      <c r="L143" s="69"/>
      <c r="M143" s="69"/>
      <c r="N143" s="69">
        <f t="shared" si="76"/>
        <v>140000</v>
      </c>
      <c r="O143" s="69">
        <f t="shared" si="77"/>
        <v>140000</v>
      </c>
      <c r="P143" s="69">
        <f t="shared" si="78"/>
        <v>140000</v>
      </c>
      <c r="Q143" s="69"/>
      <c r="R143" s="69"/>
      <c r="S143" s="69"/>
      <c r="T143" s="69">
        <f t="shared" si="79"/>
        <v>140000</v>
      </c>
      <c r="U143" s="69">
        <f t="shared" si="80"/>
        <v>140000</v>
      </c>
      <c r="V143" s="69">
        <f t="shared" si="81"/>
        <v>140000</v>
      </c>
    </row>
    <row r="144" spans="1:22">
      <c r="A144" s="73"/>
      <c r="B144" s="85"/>
      <c r="C144" s="6"/>
      <c r="D144" s="6"/>
      <c r="E144" s="6"/>
      <c r="F144" s="6"/>
      <c r="G144" s="1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</row>
    <row r="145" spans="1:22" ht="27.6">
      <c r="A145" s="184" t="s">
        <v>9</v>
      </c>
      <c r="B145" s="96" t="s">
        <v>257</v>
      </c>
      <c r="C145" s="8" t="s">
        <v>15</v>
      </c>
      <c r="D145" s="8" t="s">
        <v>20</v>
      </c>
      <c r="E145" s="8" t="s">
        <v>98</v>
      </c>
      <c r="F145" s="8" t="s">
        <v>99</v>
      </c>
      <c r="G145" s="19"/>
      <c r="H145" s="59">
        <f>H146+H167+H183+H196</f>
        <v>135268204.80000001</v>
      </c>
      <c r="I145" s="59">
        <f>I146+I167+I183+I196</f>
        <v>138029792.41</v>
      </c>
      <c r="J145" s="59">
        <f>J146+J167+J183+J196</f>
        <v>140597080.24000001</v>
      </c>
      <c r="K145" s="59">
        <f t="shared" ref="K145:M145" si="139">K146+K167+K183+K196</f>
        <v>3485.94</v>
      </c>
      <c r="L145" s="59">
        <f t="shared" si="139"/>
        <v>3241.21</v>
      </c>
      <c r="M145" s="59">
        <f t="shared" si="139"/>
        <v>222912.54</v>
      </c>
      <c r="N145" s="59">
        <f t="shared" si="76"/>
        <v>135271690.74000001</v>
      </c>
      <c r="O145" s="59">
        <f t="shared" si="77"/>
        <v>138033033.62</v>
      </c>
      <c r="P145" s="59">
        <f t="shared" si="78"/>
        <v>140819992.78</v>
      </c>
      <c r="Q145" s="59">
        <f t="shared" ref="Q145:S145" si="140">Q146+Q167+Q183+Q196</f>
        <v>100283</v>
      </c>
      <c r="R145" s="59">
        <f t="shared" si="140"/>
        <v>0</v>
      </c>
      <c r="S145" s="59">
        <f t="shared" si="140"/>
        <v>0</v>
      </c>
      <c r="T145" s="59">
        <f t="shared" ref="T145:T205" si="141">N145+Q145</f>
        <v>135371973.74000001</v>
      </c>
      <c r="U145" s="59">
        <f t="shared" ref="U145:U205" si="142">O145+R145</f>
        <v>138033033.62</v>
      </c>
      <c r="V145" s="59">
        <f t="shared" ref="V145:V205" si="143">P145+S145</f>
        <v>140819992.78</v>
      </c>
    </row>
    <row r="146" spans="1:22" ht="39.6">
      <c r="A146" s="181" t="s">
        <v>77</v>
      </c>
      <c r="B146" s="81" t="s">
        <v>75</v>
      </c>
      <c r="C146" s="7" t="s">
        <v>15</v>
      </c>
      <c r="D146" s="7" t="s">
        <v>3</v>
      </c>
      <c r="E146" s="7" t="s">
        <v>98</v>
      </c>
      <c r="F146" s="7" t="s">
        <v>99</v>
      </c>
      <c r="G146" s="19"/>
      <c r="H146" s="59">
        <f>H150+H155+H158+H161+H147</f>
        <v>74264625</v>
      </c>
      <c r="I146" s="59">
        <f t="shared" ref="I146:J146" si="144">I150+I155+I158+I161+I147</f>
        <v>76024132.319999993</v>
      </c>
      <c r="J146" s="59">
        <f t="shared" si="144"/>
        <v>77842685.349999994</v>
      </c>
      <c r="K146" s="59">
        <f t="shared" ref="K146:M146" si="145">K150+K155+K158+K161+K147</f>
        <v>0</v>
      </c>
      <c r="L146" s="59">
        <f t="shared" si="145"/>
        <v>0</v>
      </c>
      <c r="M146" s="59">
        <f t="shared" si="145"/>
        <v>0</v>
      </c>
      <c r="N146" s="59">
        <f t="shared" si="76"/>
        <v>74264625</v>
      </c>
      <c r="O146" s="59">
        <f t="shared" si="77"/>
        <v>76024132.319999993</v>
      </c>
      <c r="P146" s="59">
        <f t="shared" si="78"/>
        <v>77842685.349999994</v>
      </c>
      <c r="Q146" s="59">
        <f>Q150+Q155+Q158+Q161+Q147+Q164</f>
        <v>100283</v>
      </c>
      <c r="R146" s="59">
        <f t="shared" ref="R146:S146" si="146">R150+R155+R158+R161+R147+R164</f>
        <v>0</v>
      </c>
      <c r="S146" s="59">
        <f t="shared" si="146"/>
        <v>0</v>
      </c>
      <c r="T146" s="59">
        <f t="shared" si="141"/>
        <v>74364908</v>
      </c>
      <c r="U146" s="59">
        <f t="shared" si="142"/>
        <v>76024132.319999993</v>
      </c>
      <c r="V146" s="59">
        <f t="shared" si="143"/>
        <v>77842685.349999994</v>
      </c>
    </row>
    <row r="147" spans="1:22" ht="26.4" hidden="1">
      <c r="A147" s="175"/>
      <c r="B147" s="198" t="s">
        <v>194</v>
      </c>
      <c r="C147" s="6" t="s">
        <v>15</v>
      </c>
      <c r="D147" s="6" t="s">
        <v>3</v>
      </c>
      <c r="E147" s="6" t="s">
        <v>98</v>
      </c>
      <c r="F147" s="74" t="s">
        <v>155</v>
      </c>
      <c r="G147" s="18"/>
      <c r="H147" s="65">
        <f>H148</f>
        <v>0</v>
      </c>
      <c r="I147" s="65">
        <f t="shared" ref="I147:M147" si="147">I148</f>
        <v>0</v>
      </c>
      <c r="J147" s="65">
        <f t="shared" si="147"/>
        <v>0</v>
      </c>
      <c r="K147" s="65">
        <f t="shared" si="147"/>
        <v>0</v>
      </c>
      <c r="L147" s="65">
        <f t="shared" si="147"/>
        <v>0</v>
      </c>
      <c r="M147" s="65">
        <f t="shared" si="147"/>
        <v>0</v>
      </c>
      <c r="N147" s="65">
        <f t="shared" si="76"/>
        <v>0</v>
      </c>
      <c r="O147" s="65">
        <f t="shared" si="77"/>
        <v>0</v>
      </c>
      <c r="P147" s="65">
        <f t="shared" si="78"/>
        <v>0</v>
      </c>
      <c r="Q147" s="65">
        <f t="shared" ref="Q147:S148" si="148">Q148</f>
        <v>0</v>
      </c>
      <c r="R147" s="65">
        <f t="shared" si="148"/>
        <v>0</v>
      </c>
      <c r="S147" s="65">
        <f t="shared" si="148"/>
        <v>0</v>
      </c>
      <c r="T147" s="65">
        <f t="shared" si="141"/>
        <v>0</v>
      </c>
      <c r="U147" s="65">
        <f t="shared" si="142"/>
        <v>0</v>
      </c>
      <c r="V147" s="65">
        <f t="shared" si="143"/>
        <v>0</v>
      </c>
    </row>
    <row r="148" spans="1:22" ht="26.4" hidden="1">
      <c r="A148" s="175"/>
      <c r="B148" s="75" t="s">
        <v>40</v>
      </c>
      <c r="C148" s="6" t="s">
        <v>15</v>
      </c>
      <c r="D148" s="6" t="s">
        <v>3</v>
      </c>
      <c r="E148" s="6" t="s">
        <v>98</v>
      </c>
      <c r="F148" s="74" t="s">
        <v>155</v>
      </c>
      <c r="G148" s="18" t="s">
        <v>38</v>
      </c>
      <c r="H148" s="65">
        <f>H149</f>
        <v>0</v>
      </c>
      <c r="I148" s="65">
        <f t="shared" ref="I148:M148" si="149">I149</f>
        <v>0</v>
      </c>
      <c r="J148" s="65">
        <f t="shared" si="149"/>
        <v>0</v>
      </c>
      <c r="K148" s="65">
        <f t="shared" si="149"/>
        <v>0</v>
      </c>
      <c r="L148" s="65">
        <f t="shared" si="149"/>
        <v>0</v>
      </c>
      <c r="M148" s="65">
        <f t="shared" si="149"/>
        <v>0</v>
      </c>
      <c r="N148" s="65">
        <f t="shared" si="76"/>
        <v>0</v>
      </c>
      <c r="O148" s="65">
        <f t="shared" si="77"/>
        <v>0</v>
      </c>
      <c r="P148" s="65">
        <f t="shared" si="78"/>
        <v>0</v>
      </c>
      <c r="Q148" s="65">
        <f t="shared" si="148"/>
        <v>0</v>
      </c>
      <c r="R148" s="65">
        <f t="shared" si="148"/>
        <v>0</v>
      </c>
      <c r="S148" s="65">
        <f t="shared" si="148"/>
        <v>0</v>
      </c>
      <c r="T148" s="65">
        <f t="shared" si="141"/>
        <v>0</v>
      </c>
      <c r="U148" s="65">
        <f t="shared" si="142"/>
        <v>0</v>
      </c>
      <c r="V148" s="65">
        <f t="shared" si="143"/>
        <v>0</v>
      </c>
    </row>
    <row r="149" spans="1:22" hidden="1">
      <c r="A149" s="175"/>
      <c r="B149" s="103" t="s">
        <v>41</v>
      </c>
      <c r="C149" s="6" t="s">
        <v>15</v>
      </c>
      <c r="D149" s="6" t="s">
        <v>3</v>
      </c>
      <c r="E149" s="6" t="s">
        <v>98</v>
      </c>
      <c r="F149" s="74" t="s">
        <v>155</v>
      </c>
      <c r="G149" s="18" t="s">
        <v>39</v>
      </c>
      <c r="H149" s="185"/>
      <c r="I149" s="185"/>
      <c r="J149" s="185"/>
      <c r="K149" s="185"/>
      <c r="L149" s="185"/>
      <c r="M149" s="185"/>
      <c r="N149" s="185">
        <f t="shared" si="76"/>
        <v>0</v>
      </c>
      <c r="O149" s="185">
        <f t="shared" si="77"/>
        <v>0</v>
      </c>
      <c r="P149" s="185">
        <f t="shared" si="78"/>
        <v>0</v>
      </c>
      <c r="Q149" s="185"/>
      <c r="R149" s="185"/>
      <c r="S149" s="185"/>
      <c r="T149" s="185">
        <f t="shared" si="141"/>
        <v>0</v>
      </c>
      <c r="U149" s="185">
        <f t="shared" si="142"/>
        <v>0</v>
      </c>
      <c r="V149" s="185">
        <f t="shared" si="143"/>
        <v>0</v>
      </c>
    </row>
    <row r="150" spans="1:22">
      <c r="A150" s="265"/>
      <c r="B150" s="82" t="s">
        <v>198</v>
      </c>
      <c r="C150" s="6" t="s">
        <v>15</v>
      </c>
      <c r="D150" s="6" t="s">
        <v>3</v>
      </c>
      <c r="E150" s="6" t="s">
        <v>98</v>
      </c>
      <c r="F150" s="6" t="s">
        <v>107</v>
      </c>
      <c r="G150" s="18"/>
      <c r="H150" s="58">
        <f>H153+H151</f>
        <v>830000</v>
      </c>
      <c r="I150" s="58">
        <f t="shared" ref="I150:J150" si="150">I153+I151</f>
        <v>830000</v>
      </c>
      <c r="J150" s="58">
        <f t="shared" si="150"/>
        <v>830000</v>
      </c>
      <c r="K150" s="58">
        <f t="shared" ref="K150:M150" si="151">K153+K151</f>
        <v>0</v>
      </c>
      <c r="L150" s="58">
        <f t="shared" si="151"/>
        <v>0</v>
      </c>
      <c r="M150" s="58">
        <f t="shared" si="151"/>
        <v>0</v>
      </c>
      <c r="N150" s="58">
        <f t="shared" si="76"/>
        <v>830000</v>
      </c>
      <c r="O150" s="58">
        <f t="shared" si="77"/>
        <v>830000</v>
      </c>
      <c r="P150" s="58">
        <f t="shared" si="78"/>
        <v>830000</v>
      </c>
      <c r="Q150" s="58">
        <f t="shared" ref="Q150:S150" si="152">Q153+Q151</f>
        <v>0</v>
      </c>
      <c r="R150" s="58">
        <f t="shared" si="152"/>
        <v>0</v>
      </c>
      <c r="S150" s="58">
        <f t="shared" si="152"/>
        <v>0</v>
      </c>
      <c r="T150" s="58">
        <f t="shared" si="141"/>
        <v>830000</v>
      </c>
      <c r="U150" s="58">
        <f t="shared" si="142"/>
        <v>830000</v>
      </c>
      <c r="V150" s="58">
        <f t="shared" si="143"/>
        <v>830000</v>
      </c>
    </row>
    <row r="151" spans="1:22" ht="26.4">
      <c r="A151" s="275"/>
      <c r="B151" s="127" t="s">
        <v>172</v>
      </c>
      <c r="C151" s="191" t="s">
        <v>15</v>
      </c>
      <c r="D151" s="191" t="s">
        <v>3</v>
      </c>
      <c r="E151" s="188" t="s">
        <v>98</v>
      </c>
      <c r="F151" s="186" t="s">
        <v>107</v>
      </c>
      <c r="G151" s="202" t="s">
        <v>31</v>
      </c>
      <c r="H151" s="58">
        <f>H152</f>
        <v>200000</v>
      </c>
      <c r="I151" s="58">
        <f t="shared" ref="I151:M151" si="153">I152</f>
        <v>200000</v>
      </c>
      <c r="J151" s="58">
        <f t="shared" si="153"/>
        <v>200000</v>
      </c>
      <c r="K151" s="58">
        <f t="shared" si="153"/>
        <v>0</v>
      </c>
      <c r="L151" s="58">
        <f t="shared" si="153"/>
        <v>0</v>
      </c>
      <c r="M151" s="58">
        <f t="shared" si="153"/>
        <v>0</v>
      </c>
      <c r="N151" s="58">
        <f t="shared" si="76"/>
        <v>200000</v>
      </c>
      <c r="O151" s="58">
        <f t="shared" si="77"/>
        <v>200000</v>
      </c>
      <c r="P151" s="58">
        <f t="shared" si="78"/>
        <v>200000</v>
      </c>
      <c r="Q151" s="58">
        <f t="shared" ref="Q151:S151" si="154">Q152</f>
        <v>0</v>
      </c>
      <c r="R151" s="58">
        <f t="shared" si="154"/>
        <v>0</v>
      </c>
      <c r="S151" s="58">
        <f t="shared" si="154"/>
        <v>0</v>
      </c>
      <c r="T151" s="58">
        <f t="shared" si="141"/>
        <v>200000</v>
      </c>
      <c r="U151" s="58">
        <f t="shared" si="142"/>
        <v>200000</v>
      </c>
      <c r="V151" s="58">
        <f t="shared" si="143"/>
        <v>200000</v>
      </c>
    </row>
    <row r="152" spans="1:22" ht="26.4">
      <c r="A152" s="275"/>
      <c r="B152" s="216" t="s">
        <v>33</v>
      </c>
      <c r="C152" s="191" t="s">
        <v>15</v>
      </c>
      <c r="D152" s="191" t="s">
        <v>3</v>
      </c>
      <c r="E152" s="188" t="s">
        <v>98</v>
      </c>
      <c r="F152" s="186" t="s">
        <v>107</v>
      </c>
      <c r="G152" s="202" t="s">
        <v>32</v>
      </c>
      <c r="H152" s="185">
        <v>200000</v>
      </c>
      <c r="I152" s="185">
        <v>200000</v>
      </c>
      <c r="J152" s="185">
        <v>200000</v>
      </c>
      <c r="K152" s="185"/>
      <c r="L152" s="185"/>
      <c r="M152" s="185"/>
      <c r="N152" s="185">
        <f t="shared" si="76"/>
        <v>200000</v>
      </c>
      <c r="O152" s="185">
        <f t="shared" si="77"/>
        <v>200000</v>
      </c>
      <c r="P152" s="185">
        <f t="shared" si="78"/>
        <v>200000</v>
      </c>
      <c r="Q152" s="185"/>
      <c r="R152" s="185"/>
      <c r="S152" s="185"/>
      <c r="T152" s="185">
        <f t="shared" si="141"/>
        <v>200000</v>
      </c>
      <c r="U152" s="185">
        <f t="shared" si="142"/>
        <v>200000</v>
      </c>
      <c r="V152" s="185">
        <f t="shared" si="143"/>
        <v>200000</v>
      </c>
    </row>
    <row r="153" spans="1:22" ht="26.4">
      <c r="A153" s="266"/>
      <c r="B153" s="75" t="s">
        <v>40</v>
      </c>
      <c r="C153" s="6" t="s">
        <v>15</v>
      </c>
      <c r="D153" s="6" t="s">
        <v>3</v>
      </c>
      <c r="E153" s="6" t="s">
        <v>98</v>
      </c>
      <c r="F153" s="6" t="s">
        <v>107</v>
      </c>
      <c r="G153" s="18" t="s">
        <v>38</v>
      </c>
      <c r="H153" s="58">
        <f>H154</f>
        <v>630000</v>
      </c>
      <c r="I153" s="58">
        <f t="shared" ref="I153:M153" si="155">I154</f>
        <v>630000</v>
      </c>
      <c r="J153" s="58">
        <f t="shared" si="155"/>
        <v>630000</v>
      </c>
      <c r="K153" s="58">
        <f t="shared" si="155"/>
        <v>0</v>
      </c>
      <c r="L153" s="58">
        <f t="shared" si="155"/>
        <v>0</v>
      </c>
      <c r="M153" s="58">
        <f t="shared" si="155"/>
        <v>0</v>
      </c>
      <c r="N153" s="58">
        <f t="shared" ref="N153:N219" si="156">H153+K153</f>
        <v>630000</v>
      </c>
      <c r="O153" s="58">
        <f t="shared" ref="O153:O219" si="157">I153+L153</f>
        <v>630000</v>
      </c>
      <c r="P153" s="58">
        <f t="shared" ref="P153:P219" si="158">J153+M153</f>
        <v>630000</v>
      </c>
      <c r="Q153" s="58">
        <f t="shared" ref="Q153:S153" si="159">Q154</f>
        <v>0</v>
      </c>
      <c r="R153" s="58">
        <f t="shared" si="159"/>
        <v>0</v>
      </c>
      <c r="S153" s="58">
        <f t="shared" si="159"/>
        <v>0</v>
      </c>
      <c r="T153" s="58">
        <f t="shared" si="141"/>
        <v>630000</v>
      </c>
      <c r="U153" s="58">
        <f t="shared" si="142"/>
        <v>630000</v>
      </c>
      <c r="V153" s="58">
        <f t="shared" si="143"/>
        <v>630000</v>
      </c>
    </row>
    <row r="154" spans="1:22">
      <c r="A154" s="266"/>
      <c r="B154" s="85" t="s">
        <v>41</v>
      </c>
      <c r="C154" s="6" t="s">
        <v>15</v>
      </c>
      <c r="D154" s="6" t="s">
        <v>3</v>
      </c>
      <c r="E154" s="6" t="s">
        <v>98</v>
      </c>
      <c r="F154" s="6" t="s">
        <v>107</v>
      </c>
      <c r="G154" s="18" t="s">
        <v>39</v>
      </c>
      <c r="H154" s="185">
        <v>630000</v>
      </c>
      <c r="I154" s="185">
        <v>630000</v>
      </c>
      <c r="J154" s="185">
        <v>630000</v>
      </c>
      <c r="K154" s="185"/>
      <c r="L154" s="185"/>
      <c r="M154" s="185"/>
      <c r="N154" s="185">
        <f t="shared" si="156"/>
        <v>630000</v>
      </c>
      <c r="O154" s="185">
        <f t="shared" si="157"/>
        <v>630000</v>
      </c>
      <c r="P154" s="185">
        <f t="shared" si="158"/>
        <v>630000</v>
      </c>
      <c r="Q154" s="185"/>
      <c r="R154" s="185"/>
      <c r="S154" s="185"/>
      <c r="T154" s="185">
        <f t="shared" si="141"/>
        <v>630000</v>
      </c>
      <c r="U154" s="185">
        <f t="shared" si="142"/>
        <v>630000</v>
      </c>
      <c r="V154" s="185">
        <f t="shared" si="143"/>
        <v>630000</v>
      </c>
    </row>
    <row r="155" spans="1:22">
      <c r="A155" s="266"/>
      <c r="B155" s="198" t="s">
        <v>199</v>
      </c>
      <c r="C155" s="6" t="s">
        <v>15</v>
      </c>
      <c r="D155" s="6" t="s">
        <v>3</v>
      </c>
      <c r="E155" s="6" t="s">
        <v>98</v>
      </c>
      <c r="F155" s="6" t="s">
        <v>108</v>
      </c>
      <c r="G155" s="18"/>
      <c r="H155" s="58">
        <f>H156</f>
        <v>72735000</v>
      </c>
      <c r="I155" s="58">
        <f t="shared" ref="I155:M156" si="160">I156</f>
        <v>74466523.319999993</v>
      </c>
      <c r="J155" s="58">
        <f t="shared" si="160"/>
        <v>76255973.349999994</v>
      </c>
      <c r="K155" s="58">
        <f t="shared" si="160"/>
        <v>0</v>
      </c>
      <c r="L155" s="58">
        <f t="shared" si="160"/>
        <v>0</v>
      </c>
      <c r="M155" s="58">
        <f t="shared" si="160"/>
        <v>0</v>
      </c>
      <c r="N155" s="58">
        <f t="shared" si="156"/>
        <v>72735000</v>
      </c>
      <c r="O155" s="58">
        <f t="shared" si="157"/>
        <v>74466523.319999993</v>
      </c>
      <c r="P155" s="58">
        <f t="shared" si="158"/>
        <v>76255973.349999994</v>
      </c>
      <c r="Q155" s="58">
        <f t="shared" ref="Q155:S156" si="161">Q156</f>
        <v>0</v>
      </c>
      <c r="R155" s="58">
        <f t="shared" si="161"/>
        <v>0</v>
      </c>
      <c r="S155" s="58">
        <f t="shared" si="161"/>
        <v>0</v>
      </c>
      <c r="T155" s="58">
        <f t="shared" si="141"/>
        <v>72735000</v>
      </c>
      <c r="U155" s="58">
        <f t="shared" si="142"/>
        <v>74466523.319999993</v>
      </c>
      <c r="V155" s="58">
        <f t="shared" si="143"/>
        <v>76255973.349999994</v>
      </c>
    </row>
    <row r="156" spans="1:22" ht="26.4">
      <c r="A156" s="266"/>
      <c r="B156" s="75" t="s">
        <v>40</v>
      </c>
      <c r="C156" s="6" t="s">
        <v>15</v>
      </c>
      <c r="D156" s="6" t="s">
        <v>3</v>
      </c>
      <c r="E156" s="6" t="s">
        <v>98</v>
      </c>
      <c r="F156" s="6" t="s">
        <v>108</v>
      </c>
      <c r="G156" s="18" t="s">
        <v>38</v>
      </c>
      <c r="H156" s="58">
        <f>H157</f>
        <v>72735000</v>
      </c>
      <c r="I156" s="58">
        <f t="shared" si="160"/>
        <v>74466523.319999993</v>
      </c>
      <c r="J156" s="58">
        <f t="shared" si="160"/>
        <v>76255973.349999994</v>
      </c>
      <c r="K156" s="58">
        <f t="shared" si="160"/>
        <v>0</v>
      </c>
      <c r="L156" s="58">
        <f t="shared" si="160"/>
        <v>0</v>
      </c>
      <c r="M156" s="58">
        <f t="shared" si="160"/>
        <v>0</v>
      </c>
      <c r="N156" s="58">
        <f t="shared" si="156"/>
        <v>72735000</v>
      </c>
      <c r="O156" s="58">
        <f t="shared" si="157"/>
        <v>74466523.319999993</v>
      </c>
      <c r="P156" s="58">
        <f t="shared" si="158"/>
        <v>76255973.349999994</v>
      </c>
      <c r="Q156" s="58">
        <f t="shared" si="161"/>
        <v>0</v>
      </c>
      <c r="R156" s="58">
        <f t="shared" si="161"/>
        <v>0</v>
      </c>
      <c r="S156" s="58">
        <f t="shared" si="161"/>
        <v>0</v>
      </c>
      <c r="T156" s="58">
        <f t="shared" si="141"/>
        <v>72735000</v>
      </c>
      <c r="U156" s="58">
        <f t="shared" si="142"/>
        <v>74466523.319999993</v>
      </c>
      <c r="V156" s="58">
        <f t="shared" si="143"/>
        <v>76255973.349999994</v>
      </c>
    </row>
    <row r="157" spans="1:22">
      <c r="A157" s="266"/>
      <c r="B157" s="85" t="s">
        <v>41</v>
      </c>
      <c r="C157" s="6" t="s">
        <v>15</v>
      </c>
      <c r="D157" s="6" t="s">
        <v>3</v>
      </c>
      <c r="E157" s="6" t="s">
        <v>98</v>
      </c>
      <c r="F157" s="6" t="s">
        <v>108</v>
      </c>
      <c r="G157" s="18" t="s">
        <v>39</v>
      </c>
      <c r="H157" s="185">
        <v>72735000</v>
      </c>
      <c r="I157" s="185">
        <v>74466523.319999993</v>
      </c>
      <c r="J157" s="185">
        <v>76255973.349999994</v>
      </c>
      <c r="K157" s="185"/>
      <c r="L157" s="185"/>
      <c r="M157" s="185"/>
      <c r="N157" s="185">
        <f t="shared" si="156"/>
        <v>72735000</v>
      </c>
      <c r="O157" s="185">
        <f t="shared" si="157"/>
        <v>74466523.319999993</v>
      </c>
      <c r="P157" s="185">
        <f t="shared" si="158"/>
        <v>76255973.349999994</v>
      </c>
      <c r="Q157" s="185"/>
      <c r="R157" s="185"/>
      <c r="S157" s="185"/>
      <c r="T157" s="185">
        <f t="shared" si="141"/>
        <v>72735000</v>
      </c>
      <c r="U157" s="185">
        <f t="shared" si="142"/>
        <v>74466523.319999993</v>
      </c>
      <c r="V157" s="185">
        <f t="shared" si="143"/>
        <v>76255973.349999994</v>
      </c>
    </row>
    <row r="158" spans="1:22" hidden="1">
      <c r="A158" s="266"/>
      <c r="B158" s="199" t="s">
        <v>200</v>
      </c>
      <c r="C158" s="6" t="s">
        <v>15</v>
      </c>
      <c r="D158" s="6" t="s">
        <v>3</v>
      </c>
      <c r="E158" s="6" t="s">
        <v>98</v>
      </c>
      <c r="F158" s="6" t="s">
        <v>109</v>
      </c>
      <c r="G158" s="18"/>
      <c r="H158" s="58">
        <f>H159</f>
        <v>0</v>
      </c>
      <c r="I158" s="58">
        <f t="shared" ref="I158:J158" si="162">I159</f>
        <v>0</v>
      </c>
      <c r="J158" s="58">
        <f t="shared" si="162"/>
        <v>0</v>
      </c>
      <c r="K158" s="58"/>
      <c r="L158" s="58"/>
      <c r="M158" s="58"/>
      <c r="N158" s="58">
        <f t="shared" si="156"/>
        <v>0</v>
      </c>
      <c r="O158" s="58">
        <f t="shared" si="157"/>
        <v>0</v>
      </c>
      <c r="P158" s="58">
        <f t="shared" si="158"/>
        <v>0</v>
      </c>
      <c r="Q158" s="58"/>
      <c r="R158" s="58"/>
      <c r="S158" s="58"/>
      <c r="T158" s="58">
        <f t="shared" si="141"/>
        <v>0</v>
      </c>
      <c r="U158" s="58">
        <f t="shared" si="142"/>
        <v>0</v>
      </c>
      <c r="V158" s="58">
        <f t="shared" si="143"/>
        <v>0</v>
      </c>
    </row>
    <row r="159" spans="1:22" ht="26.4" hidden="1">
      <c r="A159" s="266"/>
      <c r="B159" s="82" t="s">
        <v>172</v>
      </c>
      <c r="C159" s="6" t="s">
        <v>15</v>
      </c>
      <c r="D159" s="6" t="s">
        <v>3</v>
      </c>
      <c r="E159" s="6" t="s">
        <v>98</v>
      </c>
      <c r="F159" s="6" t="s">
        <v>109</v>
      </c>
      <c r="G159" s="18" t="s">
        <v>31</v>
      </c>
      <c r="H159" s="58">
        <f>H160</f>
        <v>0</v>
      </c>
      <c r="I159" s="58">
        <f>I160</f>
        <v>0</v>
      </c>
      <c r="J159" s="58">
        <f>J160</f>
        <v>0</v>
      </c>
      <c r="K159" s="58"/>
      <c r="L159" s="58"/>
      <c r="M159" s="58"/>
      <c r="N159" s="58">
        <f t="shared" si="156"/>
        <v>0</v>
      </c>
      <c r="O159" s="58">
        <f t="shared" si="157"/>
        <v>0</v>
      </c>
      <c r="P159" s="58">
        <f t="shared" si="158"/>
        <v>0</v>
      </c>
      <c r="Q159" s="58"/>
      <c r="R159" s="58"/>
      <c r="S159" s="58"/>
      <c r="T159" s="58">
        <f t="shared" si="141"/>
        <v>0</v>
      </c>
      <c r="U159" s="58">
        <f t="shared" si="142"/>
        <v>0</v>
      </c>
      <c r="V159" s="58">
        <f t="shared" si="143"/>
        <v>0</v>
      </c>
    </row>
    <row r="160" spans="1:22" ht="26.4" hidden="1">
      <c r="A160" s="266"/>
      <c r="B160" s="86" t="s">
        <v>33</v>
      </c>
      <c r="C160" s="6" t="s">
        <v>15</v>
      </c>
      <c r="D160" s="6" t="s">
        <v>3</v>
      </c>
      <c r="E160" s="6" t="s">
        <v>98</v>
      </c>
      <c r="F160" s="6" t="s">
        <v>109</v>
      </c>
      <c r="G160" s="18" t="s">
        <v>32</v>
      </c>
      <c r="H160" s="185"/>
      <c r="I160" s="185"/>
      <c r="J160" s="185"/>
      <c r="K160" s="185"/>
      <c r="L160" s="185"/>
      <c r="M160" s="185"/>
      <c r="N160" s="185">
        <f t="shared" si="156"/>
        <v>0</v>
      </c>
      <c r="O160" s="185">
        <f t="shared" si="157"/>
        <v>0</v>
      </c>
      <c r="P160" s="185">
        <f t="shared" si="158"/>
        <v>0</v>
      </c>
      <c r="Q160" s="185"/>
      <c r="R160" s="185"/>
      <c r="S160" s="185"/>
      <c r="T160" s="185">
        <f t="shared" si="141"/>
        <v>0</v>
      </c>
      <c r="U160" s="185">
        <f t="shared" si="142"/>
        <v>0</v>
      </c>
      <c r="V160" s="185">
        <f t="shared" si="143"/>
        <v>0</v>
      </c>
    </row>
    <row r="161" spans="1:22" ht="39.6">
      <c r="A161" s="266"/>
      <c r="B161" s="198" t="s">
        <v>196</v>
      </c>
      <c r="C161" s="6" t="s">
        <v>15</v>
      </c>
      <c r="D161" s="6" t="s">
        <v>3</v>
      </c>
      <c r="E161" s="6" t="s">
        <v>98</v>
      </c>
      <c r="F161" s="6" t="s">
        <v>103</v>
      </c>
      <c r="G161" s="18"/>
      <c r="H161" s="58">
        <f>H162</f>
        <v>699625</v>
      </c>
      <c r="I161" s="58">
        <f t="shared" ref="I161:M162" si="163">I162</f>
        <v>727609</v>
      </c>
      <c r="J161" s="58">
        <f t="shared" si="163"/>
        <v>756712</v>
      </c>
      <c r="K161" s="58">
        <f t="shared" si="163"/>
        <v>0</v>
      </c>
      <c r="L161" s="58">
        <f t="shared" si="163"/>
        <v>0</v>
      </c>
      <c r="M161" s="58">
        <f t="shared" si="163"/>
        <v>0</v>
      </c>
      <c r="N161" s="58">
        <f t="shared" si="156"/>
        <v>699625</v>
      </c>
      <c r="O161" s="58">
        <f t="shared" si="157"/>
        <v>727609</v>
      </c>
      <c r="P161" s="58">
        <f t="shared" si="158"/>
        <v>756712</v>
      </c>
      <c r="Q161" s="58">
        <f t="shared" ref="Q161:S162" si="164">Q162</f>
        <v>0</v>
      </c>
      <c r="R161" s="58">
        <f t="shared" si="164"/>
        <v>0</v>
      </c>
      <c r="S161" s="58">
        <f t="shared" si="164"/>
        <v>0</v>
      </c>
      <c r="T161" s="58">
        <f t="shared" si="141"/>
        <v>699625</v>
      </c>
      <c r="U161" s="58">
        <f t="shared" si="142"/>
        <v>727609</v>
      </c>
      <c r="V161" s="58">
        <f t="shared" si="143"/>
        <v>756712</v>
      </c>
    </row>
    <row r="162" spans="1:22" ht="26.4">
      <c r="A162" s="266"/>
      <c r="B162" s="75" t="s">
        <v>40</v>
      </c>
      <c r="C162" s="6" t="s">
        <v>15</v>
      </c>
      <c r="D162" s="6" t="s">
        <v>3</v>
      </c>
      <c r="E162" s="6" t="s">
        <v>98</v>
      </c>
      <c r="F162" s="6" t="s">
        <v>103</v>
      </c>
      <c r="G162" s="18" t="s">
        <v>38</v>
      </c>
      <c r="H162" s="58">
        <f>H163</f>
        <v>699625</v>
      </c>
      <c r="I162" s="58">
        <f t="shared" si="163"/>
        <v>727609</v>
      </c>
      <c r="J162" s="58">
        <f t="shared" si="163"/>
        <v>756712</v>
      </c>
      <c r="K162" s="58">
        <f t="shared" si="163"/>
        <v>0</v>
      </c>
      <c r="L162" s="58">
        <f t="shared" si="163"/>
        <v>0</v>
      </c>
      <c r="M162" s="58">
        <f t="shared" si="163"/>
        <v>0</v>
      </c>
      <c r="N162" s="58">
        <f t="shared" si="156"/>
        <v>699625</v>
      </c>
      <c r="O162" s="58">
        <f t="shared" si="157"/>
        <v>727609</v>
      </c>
      <c r="P162" s="58">
        <f t="shared" si="158"/>
        <v>756712</v>
      </c>
      <c r="Q162" s="58">
        <f t="shared" si="164"/>
        <v>0</v>
      </c>
      <c r="R162" s="58">
        <f t="shared" si="164"/>
        <v>0</v>
      </c>
      <c r="S162" s="58">
        <f t="shared" si="164"/>
        <v>0</v>
      </c>
      <c r="T162" s="58">
        <f t="shared" si="141"/>
        <v>699625</v>
      </c>
      <c r="U162" s="58">
        <f t="shared" si="142"/>
        <v>727609</v>
      </c>
      <c r="V162" s="58">
        <f t="shared" si="143"/>
        <v>756712</v>
      </c>
    </row>
    <row r="163" spans="1:22">
      <c r="A163" s="266"/>
      <c r="B163" s="85" t="s">
        <v>41</v>
      </c>
      <c r="C163" s="6" t="s">
        <v>15</v>
      </c>
      <c r="D163" s="6" t="s">
        <v>3</v>
      </c>
      <c r="E163" s="6" t="s">
        <v>98</v>
      </c>
      <c r="F163" s="6" t="s">
        <v>103</v>
      </c>
      <c r="G163" s="18" t="s">
        <v>39</v>
      </c>
      <c r="H163" s="185">
        <v>699625</v>
      </c>
      <c r="I163" s="185">
        <v>727609</v>
      </c>
      <c r="J163" s="185">
        <v>756712</v>
      </c>
      <c r="K163" s="185"/>
      <c r="L163" s="185"/>
      <c r="M163" s="185"/>
      <c r="N163" s="185">
        <f t="shared" si="156"/>
        <v>699625</v>
      </c>
      <c r="O163" s="185">
        <f t="shared" si="157"/>
        <v>727609</v>
      </c>
      <c r="P163" s="185">
        <f t="shared" si="158"/>
        <v>756712</v>
      </c>
      <c r="Q163" s="185"/>
      <c r="R163" s="185"/>
      <c r="S163" s="185"/>
      <c r="T163" s="185">
        <f t="shared" si="141"/>
        <v>699625</v>
      </c>
      <c r="U163" s="185">
        <f t="shared" si="142"/>
        <v>727609</v>
      </c>
      <c r="V163" s="185">
        <f t="shared" si="143"/>
        <v>756712</v>
      </c>
    </row>
    <row r="164" spans="1:22" ht="26.4">
      <c r="A164" s="250"/>
      <c r="B164" s="199" t="s">
        <v>355</v>
      </c>
      <c r="C164" s="191" t="s">
        <v>15</v>
      </c>
      <c r="D164" s="191" t="s">
        <v>3</v>
      </c>
      <c r="E164" s="191" t="s">
        <v>98</v>
      </c>
      <c r="F164" s="186" t="s">
        <v>356</v>
      </c>
      <c r="G164" s="211"/>
      <c r="H164" s="185"/>
      <c r="I164" s="185"/>
      <c r="J164" s="185"/>
      <c r="K164" s="185"/>
      <c r="L164" s="185"/>
      <c r="M164" s="185"/>
      <c r="N164" s="185"/>
      <c r="O164" s="185"/>
      <c r="P164" s="185"/>
      <c r="Q164" s="185">
        <f>Q165</f>
        <v>100283</v>
      </c>
      <c r="R164" s="185">
        <f t="shared" ref="R164:S165" si="165">R165</f>
        <v>0</v>
      </c>
      <c r="S164" s="185">
        <f t="shared" si="165"/>
        <v>0</v>
      </c>
      <c r="T164" s="185">
        <f t="shared" ref="T164:T166" si="166">N164+Q164</f>
        <v>100283</v>
      </c>
      <c r="U164" s="185">
        <f t="shared" ref="U164:U166" si="167">O164+R164</f>
        <v>0</v>
      </c>
      <c r="V164" s="185">
        <f t="shared" ref="V164:V166" si="168">P164+S164</f>
        <v>0</v>
      </c>
    </row>
    <row r="165" spans="1:22" ht="26.4">
      <c r="A165" s="250"/>
      <c r="B165" s="200" t="s">
        <v>40</v>
      </c>
      <c r="C165" s="191" t="s">
        <v>15</v>
      </c>
      <c r="D165" s="191" t="s">
        <v>3</v>
      </c>
      <c r="E165" s="191" t="s">
        <v>98</v>
      </c>
      <c r="F165" s="186" t="s">
        <v>356</v>
      </c>
      <c r="G165" s="211" t="s">
        <v>38</v>
      </c>
      <c r="H165" s="185"/>
      <c r="I165" s="185"/>
      <c r="J165" s="185"/>
      <c r="K165" s="185"/>
      <c r="L165" s="185"/>
      <c r="M165" s="185"/>
      <c r="N165" s="185"/>
      <c r="O165" s="185"/>
      <c r="P165" s="185"/>
      <c r="Q165" s="185">
        <f>Q166</f>
        <v>100283</v>
      </c>
      <c r="R165" s="185">
        <f t="shared" si="165"/>
        <v>0</v>
      </c>
      <c r="S165" s="185">
        <f t="shared" si="165"/>
        <v>0</v>
      </c>
      <c r="T165" s="185">
        <f t="shared" si="166"/>
        <v>100283</v>
      </c>
      <c r="U165" s="185">
        <f t="shared" si="167"/>
        <v>0</v>
      </c>
      <c r="V165" s="185">
        <f t="shared" si="168"/>
        <v>0</v>
      </c>
    </row>
    <row r="166" spans="1:22">
      <c r="A166" s="250"/>
      <c r="B166" s="199" t="s">
        <v>41</v>
      </c>
      <c r="C166" s="191" t="s">
        <v>15</v>
      </c>
      <c r="D166" s="191" t="s">
        <v>3</v>
      </c>
      <c r="E166" s="191" t="s">
        <v>98</v>
      </c>
      <c r="F166" s="186" t="s">
        <v>356</v>
      </c>
      <c r="G166" s="211" t="s">
        <v>39</v>
      </c>
      <c r="H166" s="185"/>
      <c r="I166" s="185"/>
      <c r="J166" s="185"/>
      <c r="K166" s="185"/>
      <c r="L166" s="185"/>
      <c r="M166" s="185"/>
      <c r="N166" s="185"/>
      <c r="O166" s="185"/>
      <c r="P166" s="185"/>
      <c r="Q166" s="185">
        <v>100283</v>
      </c>
      <c r="R166" s="185"/>
      <c r="S166" s="185"/>
      <c r="T166" s="185">
        <f t="shared" si="166"/>
        <v>100283</v>
      </c>
      <c r="U166" s="185">
        <f t="shared" si="167"/>
        <v>0</v>
      </c>
      <c r="V166" s="185">
        <f t="shared" si="168"/>
        <v>0</v>
      </c>
    </row>
    <row r="167" spans="1:22" ht="26.4">
      <c r="A167" s="32" t="s">
        <v>78</v>
      </c>
      <c r="B167" s="81" t="s">
        <v>76</v>
      </c>
      <c r="C167" s="7" t="s">
        <v>15</v>
      </c>
      <c r="D167" s="7" t="s">
        <v>9</v>
      </c>
      <c r="E167" s="7" t="s">
        <v>98</v>
      </c>
      <c r="F167" s="7" t="s">
        <v>99</v>
      </c>
      <c r="G167" s="19"/>
      <c r="H167" s="59">
        <f>H168+H171+H174+H177+H180</f>
        <v>35628313.800000004</v>
      </c>
      <c r="I167" s="59">
        <f t="shared" ref="I167:J167" si="169">I168+I171+I174+I177+I180</f>
        <v>36217296.409999996</v>
      </c>
      <c r="J167" s="59">
        <f t="shared" si="169"/>
        <v>36542440.890000001</v>
      </c>
      <c r="K167" s="59">
        <f t="shared" ref="K167:M167" si="170">K168+K171+K174+K177+K180</f>
        <v>3485.94</v>
      </c>
      <c r="L167" s="59">
        <f t="shared" si="170"/>
        <v>3241.21</v>
      </c>
      <c r="M167" s="59">
        <f t="shared" si="170"/>
        <v>222912.54</v>
      </c>
      <c r="N167" s="59">
        <f t="shared" si="156"/>
        <v>35631799.740000002</v>
      </c>
      <c r="O167" s="59">
        <f t="shared" si="157"/>
        <v>36220537.619999997</v>
      </c>
      <c r="P167" s="59">
        <f t="shared" si="158"/>
        <v>36765353.43</v>
      </c>
      <c r="Q167" s="59">
        <f t="shared" ref="Q167:S167" si="171">Q168+Q171+Q174+Q177+Q180</f>
        <v>0</v>
      </c>
      <c r="R167" s="59">
        <f t="shared" si="171"/>
        <v>0</v>
      </c>
      <c r="S167" s="59">
        <f t="shared" si="171"/>
        <v>0</v>
      </c>
      <c r="T167" s="59">
        <f t="shared" si="141"/>
        <v>35631799.740000002</v>
      </c>
      <c r="U167" s="59">
        <f t="shared" si="142"/>
        <v>36220537.619999997</v>
      </c>
      <c r="V167" s="59">
        <f t="shared" si="143"/>
        <v>36765353.43</v>
      </c>
    </row>
    <row r="168" spans="1:22">
      <c r="A168" s="271"/>
      <c r="B168" s="196" t="s">
        <v>198</v>
      </c>
      <c r="C168" s="6" t="s">
        <v>15</v>
      </c>
      <c r="D168" s="6" t="s">
        <v>9</v>
      </c>
      <c r="E168" s="6" t="s">
        <v>98</v>
      </c>
      <c r="F168" s="55" t="s">
        <v>107</v>
      </c>
      <c r="G168" s="18"/>
      <c r="H168" s="58">
        <f>H169</f>
        <v>25000</v>
      </c>
      <c r="I168" s="58">
        <f t="shared" ref="I168:M169" si="172">I169</f>
        <v>25000</v>
      </c>
      <c r="J168" s="58">
        <f t="shared" si="172"/>
        <v>25000</v>
      </c>
      <c r="K168" s="58">
        <f t="shared" si="172"/>
        <v>0</v>
      </c>
      <c r="L168" s="58">
        <f t="shared" si="172"/>
        <v>0</v>
      </c>
      <c r="M168" s="58">
        <f t="shared" si="172"/>
        <v>0</v>
      </c>
      <c r="N168" s="58">
        <f t="shared" si="156"/>
        <v>25000</v>
      </c>
      <c r="O168" s="58">
        <f t="shared" si="157"/>
        <v>25000</v>
      </c>
      <c r="P168" s="58">
        <f t="shared" si="158"/>
        <v>25000</v>
      </c>
      <c r="Q168" s="58">
        <f t="shared" ref="Q168:S169" si="173">Q169</f>
        <v>0</v>
      </c>
      <c r="R168" s="58">
        <f t="shared" si="173"/>
        <v>0</v>
      </c>
      <c r="S168" s="58">
        <f t="shared" si="173"/>
        <v>0</v>
      </c>
      <c r="T168" s="58">
        <f t="shared" si="141"/>
        <v>25000</v>
      </c>
      <c r="U168" s="58">
        <f t="shared" si="142"/>
        <v>25000</v>
      </c>
      <c r="V168" s="58">
        <f t="shared" si="143"/>
        <v>25000</v>
      </c>
    </row>
    <row r="169" spans="1:22" ht="26.4">
      <c r="A169" s="275"/>
      <c r="B169" s="75" t="s">
        <v>40</v>
      </c>
      <c r="C169" s="6" t="s">
        <v>15</v>
      </c>
      <c r="D169" s="6" t="s">
        <v>9</v>
      </c>
      <c r="E169" s="6" t="s">
        <v>98</v>
      </c>
      <c r="F169" s="55" t="s">
        <v>107</v>
      </c>
      <c r="G169" s="18" t="s">
        <v>38</v>
      </c>
      <c r="H169" s="58">
        <f>H170</f>
        <v>25000</v>
      </c>
      <c r="I169" s="58">
        <f t="shared" si="172"/>
        <v>25000</v>
      </c>
      <c r="J169" s="58">
        <f t="shared" si="172"/>
        <v>25000</v>
      </c>
      <c r="K169" s="58">
        <f t="shared" si="172"/>
        <v>0</v>
      </c>
      <c r="L169" s="58">
        <f t="shared" si="172"/>
        <v>0</v>
      </c>
      <c r="M169" s="58">
        <f t="shared" si="172"/>
        <v>0</v>
      </c>
      <c r="N169" s="58">
        <f t="shared" si="156"/>
        <v>25000</v>
      </c>
      <c r="O169" s="58">
        <f t="shared" si="157"/>
        <v>25000</v>
      </c>
      <c r="P169" s="58">
        <f t="shared" si="158"/>
        <v>25000</v>
      </c>
      <c r="Q169" s="58">
        <f t="shared" si="173"/>
        <v>0</v>
      </c>
      <c r="R169" s="58">
        <f t="shared" si="173"/>
        <v>0</v>
      </c>
      <c r="S169" s="58">
        <f t="shared" si="173"/>
        <v>0</v>
      </c>
      <c r="T169" s="58">
        <f t="shared" si="141"/>
        <v>25000</v>
      </c>
      <c r="U169" s="58">
        <f t="shared" si="142"/>
        <v>25000</v>
      </c>
      <c r="V169" s="58">
        <f t="shared" si="143"/>
        <v>25000</v>
      </c>
    </row>
    <row r="170" spans="1:22">
      <c r="A170" s="275"/>
      <c r="B170" s="85" t="s">
        <v>41</v>
      </c>
      <c r="C170" s="6" t="s">
        <v>15</v>
      </c>
      <c r="D170" s="6" t="s">
        <v>9</v>
      </c>
      <c r="E170" s="6" t="s">
        <v>98</v>
      </c>
      <c r="F170" s="55" t="s">
        <v>107</v>
      </c>
      <c r="G170" s="18" t="s">
        <v>39</v>
      </c>
      <c r="H170" s="185">
        <v>25000</v>
      </c>
      <c r="I170" s="185">
        <v>25000</v>
      </c>
      <c r="J170" s="185">
        <v>25000</v>
      </c>
      <c r="K170" s="185"/>
      <c r="L170" s="185"/>
      <c r="M170" s="185"/>
      <c r="N170" s="185">
        <f t="shared" si="156"/>
        <v>25000</v>
      </c>
      <c r="O170" s="185">
        <f t="shared" si="157"/>
        <v>25000</v>
      </c>
      <c r="P170" s="185">
        <f t="shared" si="158"/>
        <v>25000</v>
      </c>
      <c r="Q170" s="185"/>
      <c r="R170" s="185"/>
      <c r="S170" s="185"/>
      <c r="T170" s="185">
        <f t="shared" si="141"/>
        <v>25000</v>
      </c>
      <c r="U170" s="185">
        <f t="shared" si="142"/>
        <v>25000</v>
      </c>
      <c r="V170" s="185">
        <f t="shared" si="143"/>
        <v>25000</v>
      </c>
    </row>
    <row r="171" spans="1:22">
      <c r="A171" s="274"/>
      <c r="B171" s="196" t="s">
        <v>52</v>
      </c>
      <c r="C171" s="6" t="s">
        <v>15</v>
      </c>
      <c r="D171" s="6" t="s">
        <v>9</v>
      </c>
      <c r="E171" s="6" t="s">
        <v>98</v>
      </c>
      <c r="F171" s="6" t="s">
        <v>110</v>
      </c>
      <c r="G171" s="18"/>
      <c r="H171" s="58">
        <f>H172</f>
        <v>34667000</v>
      </c>
      <c r="I171" s="58">
        <f t="shared" ref="I171:M172" si="174">I172</f>
        <v>35239227.219999999</v>
      </c>
      <c r="J171" s="58">
        <f t="shared" si="174"/>
        <v>35826335.890000001</v>
      </c>
      <c r="K171" s="58">
        <f t="shared" si="174"/>
        <v>0</v>
      </c>
      <c r="L171" s="58">
        <f t="shared" si="174"/>
        <v>0</v>
      </c>
      <c r="M171" s="58">
        <f t="shared" si="174"/>
        <v>0</v>
      </c>
      <c r="N171" s="58">
        <f t="shared" si="156"/>
        <v>34667000</v>
      </c>
      <c r="O171" s="58">
        <f t="shared" si="157"/>
        <v>35239227.219999999</v>
      </c>
      <c r="P171" s="58">
        <f t="shared" si="158"/>
        <v>35826335.890000001</v>
      </c>
      <c r="Q171" s="58">
        <f t="shared" ref="Q171:S172" si="175">Q172</f>
        <v>0</v>
      </c>
      <c r="R171" s="58">
        <f t="shared" si="175"/>
        <v>0</v>
      </c>
      <c r="S171" s="58">
        <f t="shared" si="175"/>
        <v>0</v>
      </c>
      <c r="T171" s="58">
        <f t="shared" si="141"/>
        <v>34667000</v>
      </c>
      <c r="U171" s="58">
        <f t="shared" si="142"/>
        <v>35239227.219999999</v>
      </c>
      <c r="V171" s="58">
        <f t="shared" si="143"/>
        <v>35826335.890000001</v>
      </c>
    </row>
    <row r="172" spans="1:22" ht="26.4">
      <c r="A172" s="275"/>
      <c r="B172" s="75" t="s">
        <v>40</v>
      </c>
      <c r="C172" s="6" t="s">
        <v>15</v>
      </c>
      <c r="D172" s="6" t="s">
        <v>9</v>
      </c>
      <c r="E172" s="6" t="s">
        <v>98</v>
      </c>
      <c r="F172" s="6" t="s">
        <v>110</v>
      </c>
      <c r="G172" s="18" t="s">
        <v>38</v>
      </c>
      <c r="H172" s="58">
        <f>H173</f>
        <v>34667000</v>
      </c>
      <c r="I172" s="58">
        <f t="shared" si="174"/>
        <v>35239227.219999999</v>
      </c>
      <c r="J172" s="58">
        <f t="shared" si="174"/>
        <v>35826335.890000001</v>
      </c>
      <c r="K172" s="58">
        <f t="shared" si="174"/>
        <v>0</v>
      </c>
      <c r="L172" s="58">
        <f t="shared" si="174"/>
        <v>0</v>
      </c>
      <c r="M172" s="58">
        <f t="shared" si="174"/>
        <v>0</v>
      </c>
      <c r="N172" s="58">
        <f t="shared" si="156"/>
        <v>34667000</v>
      </c>
      <c r="O172" s="58">
        <f t="shared" si="157"/>
        <v>35239227.219999999</v>
      </c>
      <c r="P172" s="58">
        <f t="shared" si="158"/>
        <v>35826335.890000001</v>
      </c>
      <c r="Q172" s="58">
        <f t="shared" si="175"/>
        <v>0</v>
      </c>
      <c r="R172" s="58">
        <f t="shared" si="175"/>
        <v>0</v>
      </c>
      <c r="S172" s="58">
        <f t="shared" si="175"/>
        <v>0</v>
      </c>
      <c r="T172" s="58">
        <f t="shared" si="141"/>
        <v>34667000</v>
      </c>
      <c r="U172" s="58">
        <f t="shared" si="142"/>
        <v>35239227.219999999</v>
      </c>
      <c r="V172" s="58">
        <f t="shared" si="143"/>
        <v>35826335.890000001</v>
      </c>
    </row>
    <row r="173" spans="1:22">
      <c r="A173" s="275"/>
      <c r="B173" s="85" t="s">
        <v>41</v>
      </c>
      <c r="C173" s="6" t="s">
        <v>15</v>
      </c>
      <c r="D173" s="6" t="s">
        <v>9</v>
      </c>
      <c r="E173" s="6" t="s">
        <v>98</v>
      </c>
      <c r="F173" s="6" t="s">
        <v>110</v>
      </c>
      <c r="G173" s="18" t="s">
        <v>39</v>
      </c>
      <c r="H173" s="185">
        <v>34667000</v>
      </c>
      <c r="I173" s="185">
        <v>35239227.219999999</v>
      </c>
      <c r="J173" s="185">
        <v>35826335.890000001</v>
      </c>
      <c r="K173" s="185"/>
      <c r="L173" s="185"/>
      <c r="M173" s="185"/>
      <c r="N173" s="185">
        <f t="shared" si="156"/>
        <v>34667000</v>
      </c>
      <c r="O173" s="185">
        <f t="shared" si="157"/>
        <v>35239227.219999999</v>
      </c>
      <c r="P173" s="185">
        <f t="shared" si="158"/>
        <v>35826335.890000001</v>
      </c>
      <c r="Q173" s="185"/>
      <c r="R173" s="185"/>
      <c r="S173" s="185"/>
      <c r="T173" s="185">
        <f t="shared" si="141"/>
        <v>34667000</v>
      </c>
      <c r="U173" s="185">
        <f t="shared" si="142"/>
        <v>35239227.219999999</v>
      </c>
      <c r="V173" s="185">
        <f t="shared" si="143"/>
        <v>35826335.890000001</v>
      </c>
    </row>
    <row r="174" spans="1:22" ht="39.6">
      <c r="A174" s="274"/>
      <c r="B174" s="196" t="s">
        <v>196</v>
      </c>
      <c r="C174" s="6" t="s">
        <v>15</v>
      </c>
      <c r="D174" s="6" t="s">
        <v>9</v>
      </c>
      <c r="E174" s="6" t="s">
        <v>98</v>
      </c>
      <c r="F174" s="6" t="s">
        <v>103</v>
      </c>
      <c r="G174" s="18"/>
      <c r="H174" s="58">
        <f>H175</f>
        <v>638967</v>
      </c>
      <c r="I174" s="58">
        <f t="shared" ref="I174:M175" si="176">I175</f>
        <v>664525</v>
      </c>
      <c r="J174" s="58">
        <f t="shared" si="176"/>
        <v>691105</v>
      </c>
      <c r="K174" s="58">
        <f t="shared" si="176"/>
        <v>0</v>
      </c>
      <c r="L174" s="58">
        <f t="shared" si="176"/>
        <v>0</v>
      </c>
      <c r="M174" s="58">
        <f t="shared" si="176"/>
        <v>0</v>
      </c>
      <c r="N174" s="58">
        <f t="shared" si="156"/>
        <v>638967</v>
      </c>
      <c r="O174" s="58">
        <f t="shared" si="157"/>
        <v>664525</v>
      </c>
      <c r="P174" s="58">
        <f t="shared" si="158"/>
        <v>691105</v>
      </c>
      <c r="Q174" s="58">
        <f t="shared" ref="Q174:S175" si="177">Q175</f>
        <v>0</v>
      </c>
      <c r="R174" s="58">
        <f t="shared" si="177"/>
        <v>0</v>
      </c>
      <c r="S174" s="58">
        <f t="shared" si="177"/>
        <v>0</v>
      </c>
      <c r="T174" s="58">
        <f t="shared" si="141"/>
        <v>638967</v>
      </c>
      <c r="U174" s="58">
        <f t="shared" si="142"/>
        <v>664525</v>
      </c>
      <c r="V174" s="58">
        <f t="shared" si="143"/>
        <v>691105</v>
      </c>
    </row>
    <row r="175" spans="1:22" ht="26.4">
      <c r="A175" s="275"/>
      <c r="B175" s="75" t="s">
        <v>40</v>
      </c>
      <c r="C175" s="6" t="s">
        <v>15</v>
      </c>
      <c r="D175" s="6" t="s">
        <v>9</v>
      </c>
      <c r="E175" s="6" t="s">
        <v>98</v>
      </c>
      <c r="F175" s="6" t="s">
        <v>103</v>
      </c>
      <c r="G175" s="18" t="s">
        <v>38</v>
      </c>
      <c r="H175" s="58">
        <f>H176</f>
        <v>638967</v>
      </c>
      <c r="I175" s="58">
        <f t="shared" si="176"/>
        <v>664525</v>
      </c>
      <c r="J175" s="58">
        <f t="shared" si="176"/>
        <v>691105</v>
      </c>
      <c r="K175" s="58">
        <f t="shared" si="176"/>
        <v>0</v>
      </c>
      <c r="L175" s="58">
        <f t="shared" si="176"/>
        <v>0</v>
      </c>
      <c r="M175" s="58">
        <f t="shared" si="176"/>
        <v>0</v>
      </c>
      <c r="N175" s="58">
        <f t="shared" si="156"/>
        <v>638967</v>
      </c>
      <c r="O175" s="58">
        <f t="shared" si="157"/>
        <v>664525</v>
      </c>
      <c r="P175" s="58">
        <f t="shared" si="158"/>
        <v>691105</v>
      </c>
      <c r="Q175" s="58">
        <f t="shared" si="177"/>
        <v>0</v>
      </c>
      <c r="R175" s="58">
        <f t="shared" si="177"/>
        <v>0</v>
      </c>
      <c r="S175" s="58">
        <f t="shared" si="177"/>
        <v>0</v>
      </c>
      <c r="T175" s="58">
        <f t="shared" si="141"/>
        <v>638967</v>
      </c>
      <c r="U175" s="58">
        <f t="shared" si="142"/>
        <v>664525</v>
      </c>
      <c r="V175" s="58">
        <f t="shared" si="143"/>
        <v>691105</v>
      </c>
    </row>
    <row r="176" spans="1:22">
      <c r="A176" s="275"/>
      <c r="B176" s="85" t="s">
        <v>41</v>
      </c>
      <c r="C176" s="6" t="s">
        <v>15</v>
      </c>
      <c r="D176" s="6" t="s">
        <v>9</v>
      </c>
      <c r="E176" s="6" t="s">
        <v>98</v>
      </c>
      <c r="F176" s="6" t="s">
        <v>103</v>
      </c>
      <c r="G176" s="18" t="s">
        <v>39</v>
      </c>
      <c r="H176" s="185">
        <v>638967</v>
      </c>
      <c r="I176" s="185">
        <v>664525</v>
      </c>
      <c r="J176" s="185">
        <v>691105</v>
      </c>
      <c r="K176" s="185"/>
      <c r="L176" s="185"/>
      <c r="M176" s="185"/>
      <c r="N176" s="185">
        <f t="shared" si="156"/>
        <v>638967</v>
      </c>
      <c r="O176" s="185">
        <f t="shared" si="157"/>
        <v>664525</v>
      </c>
      <c r="P176" s="185">
        <f t="shared" si="158"/>
        <v>691105</v>
      </c>
      <c r="Q176" s="185"/>
      <c r="R176" s="185"/>
      <c r="S176" s="185"/>
      <c r="T176" s="185">
        <f t="shared" si="141"/>
        <v>638967</v>
      </c>
      <c r="U176" s="185">
        <f t="shared" si="142"/>
        <v>664525</v>
      </c>
      <c r="V176" s="185">
        <f t="shared" si="143"/>
        <v>691105</v>
      </c>
    </row>
    <row r="177" spans="1:22" ht="66">
      <c r="A177" s="272"/>
      <c r="B177" s="196" t="s">
        <v>285</v>
      </c>
      <c r="C177" s="40" t="s">
        <v>15</v>
      </c>
      <c r="D177" s="40" t="s">
        <v>9</v>
      </c>
      <c r="E177" s="40" t="s">
        <v>98</v>
      </c>
      <c r="F177" s="186" t="s">
        <v>308</v>
      </c>
      <c r="G177" s="39"/>
      <c r="H177" s="68">
        <f>H178</f>
        <v>12874.92</v>
      </c>
      <c r="I177" s="68">
        <f t="shared" ref="I177:M178" si="178">I178</f>
        <v>0</v>
      </c>
      <c r="J177" s="68">
        <f t="shared" si="178"/>
        <v>0</v>
      </c>
      <c r="K177" s="68">
        <f t="shared" si="178"/>
        <v>0</v>
      </c>
      <c r="L177" s="68">
        <f t="shared" si="178"/>
        <v>0</v>
      </c>
      <c r="M177" s="68">
        <f t="shared" si="178"/>
        <v>0</v>
      </c>
      <c r="N177" s="68">
        <f t="shared" si="156"/>
        <v>12874.92</v>
      </c>
      <c r="O177" s="68">
        <f t="shared" si="157"/>
        <v>0</v>
      </c>
      <c r="P177" s="68">
        <f t="shared" si="158"/>
        <v>0</v>
      </c>
      <c r="Q177" s="68">
        <f t="shared" ref="Q177:S178" si="179">Q178</f>
        <v>0</v>
      </c>
      <c r="R177" s="68">
        <f t="shared" si="179"/>
        <v>0</v>
      </c>
      <c r="S177" s="68">
        <f t="shared" si="179"/>
        <v>0</v>
      </c>
      <c r="T177" s="68">
        <f t="shared" si="141"/>
        <v>12874.92</v>
      </c>
      <c r="U177" s="68">
        <f t="shared" si="142"/>
        <v>0</v>
      </c>
      <c r="V177" s="68">
        <f t="shared" si="143"/>
        <v>0</v>
      </c>
    </row>
    <row r="178" spans="1:22" ht="26.4">
      <c r="A178" s="266"/>
      <c r="B178" s="75" t="s">
        <v>40</v>
      </c>
      <c r="C178" s="40" t="s">
        <v>15</v>
      </c>
      <c r="D178" s="40" t="s">
        <v>9</v>
      </c>
      <c r="E178" s="40" t="s">
        <v>98</v>
      </c>
      <c r="F178" s="186" t="s">
        <v>308</v>
      </c>
      <c r="G178" s="39" t="s">
        <v>38</v>
      </c>
      <c r="H178" s="68">
        <f>H179</f>
        <v>12874.92</v>
      </c>
      <c r="I178" s="68">
        <f t="shared" si="178"/>
        <v>0</v>
      </c>
      <c r="J178" s="68">
        <f t="shared" si="178"/>
        <v>0</v>
      </c>
      <c r="K178" s="68">
        <f t="shared" si="178"/>
        <v>0</v>
      </c>
      <c r="L178" s="68">
        <f t="shared" si="178"/>
        <v>0</v>
      </c>
      <c r="M178" s="68">
        <f t="shared" si="178"/>
        <v>0</v>
      </c>
      <c r="N178" s="68">
        <f t="shared" si="156"/>
        <v>12874.92</v>
      </c>
      <c r="O178" s="68">
        <f t="shared" si="157"/>
        <v>0</v>
      </c>
      <c r="P178" s="68">
        <f t="shared" si="158"/>
        <v>0</v>
      </c>
      <c r="Q178" s="68">
        <f t="shared" si="179"/>
        <v>0</v>
      </c>
      <c r="R178" s="68">
        <f t="shared" si="179"/>
        <v>0</v>
      </c>
      <c r="S178" s="68">
        <f t="shared" si="179"/>
        <v>0</v>
      </c>
      <c r="T178" s="68">
        <f t="shared" si="141"/>
        <v>12874.92</v>
      </c>
      <c r="U178" s="68">
        <f t="shared" si="142"/>
        <v>0</v>
      </c>
      <c r="V178" s="68">
        <f t="shared" si="143"/>
        <v>0</v>
      </c>
    </row>
    <row r="179" spans="1:22">
      <c r="A179" s="266"/>
      <c r="B179" s="85" t="s">
        <v>41</v>
      </c>
      <c r="C179" s="40" t="s">
        <v>15</v>
      </c>
      <c r="D179" s="40" t="s">
        <v>9</v>
      </c>
      <c r="E179" s="40" t="s">
        <v>98</v>
      </c>
      <c r="F179" s="186" t="s">
        <v>308</v>
      </c>
      <c r="G179" s="39" t="s">
        <v>39</v>
      </c>
      <c r="H179" s="185">
        <v>12874.92</v>
      </c>
      <c r="I179" s="185"/>
      <c r="J179" s="185"/>
      <c r="K179" s="185"/>
      <c r="L179" s="185"/>
      <c r="M179" s="185"/>
      <c r="N179" s="185">
        <f t="shared" si="156"/>
        <v>12874.92</v>
      </c>
      <c r="O179" s="185">
        <f t="shared" si="157"/>
        <v>0</v>
      </c>
      <c r="P179" s="185">
        <f t="shared" si="158"/>
        <v>0</v>
      </c>
      <c r="Q179" s="185"/>
      <c r="R179" s="185"/>
      <c r="S179" s="185"/>
      <c r="T179" s="185">
        <f t="shared" si="141"/>
        <v>12874.92</v>
      </c>
      <c r="U179" s="185">
        <f t="shared" si="142"/>
        <v>0</v>
      </c>
      <c r="V179" s="185">
        <f t="shared" si="143"/>
        <v>0</v>
      </c>
    </row>
    <row r="180" spans="1:22" ht="39.6">
      <c r="A180" s="176"/>
      <c r="B180" s="199" t="s">
        <v>174</v>
      </c>
      <c r="C180" s="36" t="s">
        <v>15</v>
      </c>
      <c r="D180" s="36" t="s">
        <v>9</v>
      </c>
      <c r="E180" s="36" t="s">
        <v>98</v>
      </c>
      <c r="F180" s="36" t="s">
        <v>173</v>
      </c>
      <c r="G180" s="37"/>
      <c r="H180" s="62">
        <f>H181</f>
        <v>284471.88</v>
      </c>
      <c r="I180" s="62">
        <f t="shared" ref="I180:M181" si="180">I181</f>
        <v>288544.19</v>
      </c>
      <c r="J180" s="62">
        <f t="shared" si="180"/>
        <v>0</v>
      </c>
      <c r="K180" s="62">
        <f t="shared" si="180"/>
        <v>3485.94</v>
      </c>
      <c r="L180" s="62">
        <f t="shared" si="180"/>
        <v>3241.21</v>
      </c>
      <c r="M180" s="62">
        <f t="shared" si="180"/>
        <v>222912.54</v>
      </c>
      <c r="N180" s="62">
        <f t="shared" si="156"/>
        <v>287957.82</v>
      </c>
      <c r="O180" s="62">
        <f t="shared" si="157"/>
        <v>291785.40000000002</v>
      </c>
      <c r="P180" s="62">
        <f t="shared" si="158"/>
        <v>222912.54</v>
      </c>
      <c r="Q180" s="62">
        <f t="shared" ref="Q180:S181" si="181">Q181</f>
        <v>0</v>
      </c>
      <c r="R180" s="62">
        <f t="shared" si="181"/>
        <v>0</v>
      </c>
      <c r="S180" s="62">
        <f t="shared" si="181"/>
        <v>0</v>
      </c>
      <c r="T180" s="62">
        <f t="shared" si="141"/>
        <v>287957.82</v>
      </c>
      <c r="U180" s="62">
        <f t="shared" si="142"/>
        <v>291785.40000000002</v>
      </c>
      <c r="V180" s="62">
        <f t="shared" si="143"/>
        <v>222912.54</v>
      </c>
    </row>
    <row r="181" spans="1:22" ht="26.4">
      <c r="A181" s="176"/>
      <c r="B181" s="75" t="s">
        <v>40</v>
      </c>
      <c r="C181" s="40" t="s">
        <v>15</v>
      </c>
      <c r="D181" s="40" t="s">
        <v>9</v>
      </c>
      <c r="E181" s="40" t="s">
        <v>98</v>
      </c>
      <c r="F181" s="74" t="s">
        <v>173</v>
      </c>
      <c r="G181" s="102" t="s">
        <v>38</v>
      </c>
      <c r="H181" s="62">
        <f>H182</f>
        <v>284471.88</v>
      </c>
      <c r="I181" s="62">
        <f t="shared" si="180"/>
        <v>288544.19</v>
      </c>
      <c r="J181" s="62">
        <f t="shared" si="180"/>
        <v>0</v>
      </c>
      <c r="K181" s="62">
        <f t="shared" si="180"/>
        <v>3485.94</v>
      </c>
      <c r="L181" s="62">
        <f t="shared" si="180"/>
        <v>3241.21</v>
      </c>
      <c r="M181" s="62">
        <f t="shared" si="180"/>
        <v>222912.54</v>
      </c>
      <c r="N181" s="62">
        <f t="shared" si="156"/>
        <v>287957.82</v>
      </c>
      <c r="O181" s="62">
        <f t="shared" si="157"/>
        <v>291785.40000000002</v>
      </c>
      <c r="P181" s="62">
        <f t="shared" si="158"/>
        <v>222912.54</v>
      </c>
      <c r="Q181" s="62">
        <f t="shared" si="181"/>
        <v>0</v>
      </c>
      <c r="R181" s="62">
        <f t="shared" si="181"/>
        <v>0</v>
      </c>
      <c r="S181" s="62">
        <f t="shared" si="181"/>
        <v>0</v>
      </c>
      <c r="T181" s="62">
        <f t="shared" si="141"/>
        <v>287957.82</v>
      </c>
      <c r="U181" s="62">
        <f t="shared" si="142"/>
        <v>291785.40000000002</v>
      </c>
      <c r="V181" s="62">
        <f t="shared" si="143"/>
        <v>222912.54</v>
      </c>
    </row>
    <row r="182" spans="1:22">
      <c r="A182" s="176"/>
      <c r="B182" s="85" t="s">
        <v>41</v>
      </c>
      <c r="C182" s="40" t="s">
        <v>15</v>
      </c>
      <c r="D182" s="40" t="s">
        <v>9</v>
      </c>
      <c r="E182" s="40" t="s">
        <v>98</v>
      </c>
      <c r="F182" s="74" t="s">
        <v>173</v>
      </c>
      <c r="G182" s="102" t="s">
        <v>39</v>
      </c>
      <c r="H182" s="185">
        <v>284471.88</v>
      </c>
      <c r="I182" s="185">
        <v>288544.19</v>
      </c>
      <c r="J182" s="185"/>
      <c r="K182" s="185">
        <v>3485.94</v>
      </c>
      <c r="L182" s="185">
        <v>3241.21</v>
      </c>
      <c r="M182" s="185">
        <v>222912.54</v>
      </c>
      <c r="N182" s="185">
        <f t="shared" si="156"/>
        <v>287957.82</v>
      </c>
      <c r="O182" s="185">
        <f t="shared" si="157"/>
        <v>291785.40000000002</v>
      </c>
      <c r="P182" s="185">
        <f t="shared" si="158"/>
        <v>222912.54</v>
      </c>
      <c r="Q182" s="185"/>
      <c r="R182" s="185"/>
      <c r="S182" s="185"/>
      <c r="T182" s="185">
        <f t="shared" si="141"/>
        <v>287957.82</v>
      </c>
      <c r="U182" s="185">
        <f t="shared" si="142"/>
        <v>291785.40000000002</v>
      </c>
      <c r="V182" s="185">
        <f t="shared" si="143"/>
        <v>222912.54</v>
      </c>
    </row>
    <row r="183" spans="1:22" ht="28.5" customHeight="1">
      <c r="A183" s="32" t="s">
        <v>80</v>
      </c>
      <c r="B183" s="81" t="s">
        <v>79</v>
      </c>
      <c r="C183" s="7" t="s">
        <v>15</v>
      </c>
      <c r="D183" s="7" t="s">
        <v>13</v>
      </c>
      <c r="E183" s="7" t="s">
        <v>98</v>
      </c>
      <c r="F183" s="7" t="s">
        <v>99</v>
      </c>
      <c r="G183" s="19"/>
      <c r="H183" s="59">
        <f>H184+H187+H190+H193</f>
        <v>20216600</v>
      </c>
      <c r="I183" s="59">
        <f t="shared" ref="I183:J183" si="182">I184+I187+I190+I193</f>
        <v>20559015.82</v>
      </c>
      <c r="J183" s="59">
        <f t="shared" si="182"/>
        <v>20910418.379999999</v>
      </c>
      <c r="K183" s="59">
        <f t="shared" ref="K183:M183" si="183">K184+K187+K190+K193</f>
        <v>0</v>
      </c>
      <c r="L183" s="59">
        <f t="shared" si="183"/>
        <v>0</v>
      </c>
      <c r="M183" s="59">
        <f t="shared" si="183"/>
        <v>0</v>
      </c>
      <c r="N183" s="59">
        <f t="shared" si="156"/>
        <v>20216600</v>
      </c>
      <c r="O183" s="59">
        <f t="shared" si="157"/>
        <v>20559015.82</v>
      </c>
      <c r="P183" s="59">
        <f t="shared" si="158"/>
        <v>20910418.379999999</v>
      </c>
      <c r="Q183" s="59">
        <f t="shared" ref="Q183:S183" si="184">Q184+Q187+Q190+Q193</f>
        <v>0</v>
      </c>
      <c r="R183" s="59">
        <f t="shared" si="184"/>
        <v>0</v>
      </c>
      <c r="S183" s="59">
        <f t="shared" si="184"/>
        <v>0</v>
      </c>
      <c r="T183" s="59">
        <f t="shared" si="141"/>
        <v>20216600</v>
      </c>
      <c r="U183" s="59">
        <f t="shared" si="142"/>
        <v>20559015.82</v>
      </c>
      <c r="V183" s="59">
        <f t="shared" si="143"/>
        <v>20910418.379999999</v>
      </c>
    </row>
    <row r="184" spans="1:22" ht="26.4" hidden="1">
      <c r="A184" s="271"/>
      <c r="B184" s="196" t="s">
        <v>194</v>
      </c>
      <c r="C184" s="6" t="s">
        <v>15</v>
      </c>
      <c r="D184" s="6" t="s">
        <v>13</v>
      </c>
      <c r="E184" s="6" t="s">
        <v>98</v>
      </c>
      <c r="F184" s="36" t="s">
        <v>155</v>
      </c>
      <c r="G184" s="56"/>
      <c r="H184" s="65">
        <f>H185</f>
        <v>0</v>
      </c>
      <c r="I184" s="65">
        <f t="shared" ref="I184:M185" si="185">I185</f>
        <v>0</v>
      </c>
      <c r="J184" s="65">
        <f t="shared" si="185"/>
        <v>0</v>
      </c>
      <c r="K184" s="65">
        <f t="shared" si="185"/>
        <v>0</v>
      </c>
      <c r="L184" s="65">
        <f t="shared" si="185"/>
        <v>0</v>
      </c>
      <c r="M184" s="65">
        <f t="shared" si="185"/>
        <v>0</v>
      </c>
      <c r="N184" s="65">
        <f t="shared" si="156"/>
        <v>0</v>
      </c>
      <c r="O184" s="65">
        <f t="shared" si="157"/>
        <v>0</v>
      </c>
      <c r="P184" s="65">
        <f t="shared" si="158"/>
        <v>0</v>
      </c>
      <c r="Q184" s="65">
        <f t="shared" ref="Q184:S185" si="186">Q185</f>
        <v>0</v>
      </c>
      <c r="R184" s="65">
        <f t="shared" si="186"/>
        <v>0</v>
      </c>
      <c r="S184" s="65">
        <f t="shared" si="186"/>
        <v>0</v>
      </c>
      <c r="T184" s="65">
        <f t="shared" si="141"/>
        <v>0</v>
      </c>
      <c r="U184" s="65">
        <f t="shared" si="142"/>
        <v>0</v>
      </c>
      <c r="V184" s="65">
        <f t="shared" si="143"/>
        <v>0</v>
      </c>
    </row>
    <row r="185" spans="1:22" ht="26.4" hidden="1">
      <c r="A185" s="266"/>
      <c r="B185" s="28" t="s">
        <v>40</v>
      </c>
      <c r="C185" s="6" t="s">
        <v>15</v>
      </c>
      <c r="D185" s="6" t="s">
        <v>13</v>
      </c>
      <c r="E185" s="6" t="s">
        <v>98</v>
      </c>
      <c r="F185" s="36" t="s">
        <v>155</v>
      </c>
      <c r="G185" s="56" t="s">
        <v>38</v>
      </c>
      <c r="H185" s="65">
        <f>H186</f>
        <v>0</v>
      </c>
      <c r="I185" s="65">
        <f t="shared" si="185"/>
        <v>0</v>
      </c>
      <c r="J185" s="65">
        <f t="shared" si="185"/>
        <v>0</v>
      </c>
      <c r="K185" s="65">
        <f t="shared" si="185"/>
        <v>0</v>
      </c>
      <c r="L185" s="65">
        <f t="shared" si="185"/>
        <v>0</v>
      </c>
      <c r="M185" s="65">
        <f t="shared" si="185"/>
        <v>0</v>
      </c>
      <c r="N185" s="65">
        <f t="shared" si="156"/>
        <v>0</v>
      </c>
      <c r="O185" s="65">
        <f t="shared" si="157"/>
        <v>0</v>
      </c>
      <c r="P185" s="65">
        <f t="shared" si="158"/>
        <v>0</v>
      </c>
      <c r="Q185" s="65">
        <f t="shared" si="186"/>
        <v>0</v>
      </c>
      <c r="R185" s="65">
        <f t="shared" si="186"/>
        <v>0</v>
      </c>
      <c r="S185" s="65">
        <f t="shared" si="186"/>
        <v>0</v>
      </c>
      <c r="T185" s="65">
        <f t="shared" si="141"/>
        <v>0</v>
      </c>
      <c r="U185" s="65">
        <f t="shared" si="142"/>
        <v>0</v>
      </c>
      <c r="V185" s="65">
        <f t="shared" si="143"/>
        <v>0</v>
      </c>
    </row>
    <row r="186" spans="1:22" hidden="1">
      <c r="A186" s="266"/>
      <c r="B186" s="27" t="s">
        <v>41</v>
      </c>
      <c r="C186" s="6" t="s">
        <v>15</v>
      </c>
      <c r="D186" s="6" t="s">
        <v>13</v>
      </c>
      <c r="E186" s="6" t="s">
        <v>98</v>
      </c>
      <c r="F186" s="36" t="s">
        <v>155</v>
      </c>
      <c r="G186" s="56" t="s">
        <v>39</v>
      </c>
      <c r="H186" s="185"/>
      <c r="I186" s="185"/>
      <c r="J186" s="185"/>
      <c r="K186" s="185"/>
      <c r="L186" s="185"/>
      <c r="M186" s="185"/>
      <c r="N186" s="185">
        <f t="shared" si="156"/>
        <v>0</v>
      </c>
      <c r="O186" s="185">
        <f t="shared" si="157"/>
        <v>0</v>
      </c>
      <c r="P186" s="185">
        <f t="shared" si="158"/>
        <v>0</v>
      </c>
      <c r="Q186" s="185"/>
      <c r="R186" s="185"/>
      <c r="S186" s="185"/>
      <c r="T186" s="185">
        <f t="shared" si="141"/>
        <v>0</v>
      </c>
      <c r="U186" s="185">
        <f t="shared" si="142"/>
        <v>0</v>
      </c>
      <c r="V186" s="185">
        <f t="shared" si="143"/>
        <v>0</v>
      </c>
    </row>
    <row r="187" spans="1:22">
      <c r="A187" s="272"/>
      <c r="B187" s="196" t="s">
        <v>81</v>
      </c>
      <c r="C187" s="6" t="s">
        <v>15</v>
      </c>
      <c r="D187" s="6" t="s">
        <v>13</v>
      </c>
      <c r="E187" s="6" t="s">
        <v>98</v>
      </c>
      <c r="F187" s="6" t="s">
        <v>111</v>
      </c>
      <c r="G187" s="18"/>
      <c r="H187" s="58">
        <f>H188</f>
        <v>65000</v>
      </c>
      <c r="I187" s="58">
        <f t="shared" ref="I187:M188" si="187">I188</f>
        <v>65000</v>
      </c>
      <c r="J187" s="58">
        <f t="shared" si="187"/>
        <v>65000</v>
      </c>
      <c r="K187" s="58">
        <f t="shared" si="187"/>
        <v>0</v>
      </c>
      <c r="L187" s="58">
        <f t="shared" si="187"/>
        <v>0</v>
      </c>
      <c r="M187" s="58">
        <f t="shared" si="187"/>
        <v>0</v>
      </c>
      <c r="N187" s="58">
        <f t="shared" si="156"/>
        <v>65000</v>
      </c>
      <c r="O187" s="58">
        <f t="shared" si="157"/>
        <v>65000</v>
      </c>
      <c r="P187" s="58">
        <f t="shared" si="158"/>
        <v>65000</v>
      </c>
      <c r="Q187" s="58">
        <f t="shared" ref="Q187:S188" si="188">Q188</f>
        <v>0</v>
      </c>
      <c r="R187" s="58">
        <f t="shared" si="188"/>
        <v>0</v>
      </c>
      <c r="S187" s="58">
        <f t="shared" si="188"/>
        <v>0</v>
      </c>
      <c r="T187" s="58">
        <f t="shared" si="141"/>
        <v>65000</v>
      </c>
      <c r="U187" s="58">
        <f t="shared" si="142"/>
        <v>65000</v>
      </c>
      <c r="V187" s="58">
        <f t="shared" si="143"/>
        <v>65000</v>
      </c>
    </row>
    <row r="188" spans="1:22" ht="26.4">
      <c r="A188" s="266"/>
      <c r="B188" s="28" t="s">
        <v>40</v>
      </c>
      <c r="C188" s="6" t="s">
        <v>15</v>
      </c>
      <c r="D188" s="6" t="s">
        <v>13</v>
      </c>
      <c r="E188" s="6" t="s">
        <v>98</v>
      </c>
      <c r="F188" s="6" t="s">
        <v>111</v>
      </c>
      <c r="G188" s="18" t="s">
        <v>38</v>
      </c>
      <c r="H188" s="58">
        <f>H189</f>
        <v>65000</v>
      </c>
      <c r="I188" s="58">
        <f t="shared" si="187"/>
        <v>65000</v>
      </c>
      <c r="J188" s="58">
        <f t="shared" si="187"/>
        <v>65000</v>
      </c>
      <c r="K188" s="58">
        <f t="shared" si="187"/>
        <v>0</v>
      </c>
      <c r="L188" s="58">
        <f t="shared" si="187"/>
        <v>0</v>
      </c>
      <c r="M188" s="58">
        <f t="shared" si="187"/>
        <v>0</v>
      </c>
      <c r="N188" s="58">
        <f t="shared" si="156"/>
        <v>65000</v>
      </c>
      <c r="O188" s="58">
        <f t="shared" si="157"/>
        <v>65000</v>
      </c>
      <c r="P188" s="58">
        <f t="shared" si="158"/>
        <v>65000</v>
      </c>
      <c r="Q188" s="58">
        <f t="shared" si="188"/>
        <v>0</v>
      </c>
      <c r="R188" s="58">
        <f t="shared" si="188"/>
        <v>0</v>
      </c>
      <c r="S188" s="58">
        <f t="shared" si="188"/>
        <v>0</v>
      </c>
      <c r="T188" s="58">
        <f t="shared" si="141"/>
        <v>65000</v>
      </c>
      <c r="U188" s="58">
        <f t="shared" si="142"/>
        <v>65000</v>
      </c>
      <c r="V188" s="58">
        <f t="shared" si="143"/>
        <v>65000</v>
      </c>
    </row>
    <row r="189" spans="1:22">
      <c r="A189" s="266"/>
      <c r="B189" s="27" t="s">
        <v>41</v>
      </c>
      <c r="C189" s="6" t="s">
        <v>15</v>
      </c>
      <c r="D189" s="6" t="s">
        <v>13</v>
      </c>
      <c r="E189" s="6" t="s">
        <v>98</v>
      </c>
      <c r="F189" s="6" t="s">
        <v>111</v>
      </c>
      <c r="G189" s="18" t="s">
        <v>39</v>
      </c>
      <c r="H189" s="185">
        <v>65000</v>
      </c>
      <c r="I189" s="185">
        <v>65000</v>
      </c>
      <c r="J189" s="185">
        <v>65000</v>
      </c>
      <c r="K189" s="185"/>
      <c r="L189" s="185"/>
      <c r="M189" s="185"/>
      <c r="N189" s="185">
        <f t="shared" si="156"/>
        <v>65000</v>
      </c>
      <c r="O189" s="185">
        <f t="shared" si="157"/>
        <v>65000</v>
      </c>
      <c r="P189" s="185">
        <f t="shared" si="158"/>
        <v>65000</v>
      </c>
      <c r="Q189" s="185"/>
      <c r="R189" s="185"/>
      <c r="S189" s="185"/>
      <c r="T189" s="185">
        <f t="shared" si="141"/>
        <v>65000</v>
      </c>
      <c r="U189" s="185">
        <f t="shared" si="142"/>
        <v>65000</v>
      </c>
      <c r="V189" s="185">
        <f t="shared" si="143"/>
        <v>65000</v>
      </c>
    </row>
    <row r="190" spans="1:22">
      <c r="A190" s="272"/>
      <c r="B190" s="57" t="s">
        <v>82</v>
      </c>
      <c r="C190" s="6" t="s">
        <v>15</v>
      </c>
      <c r="D190" s="6" t="s">
        <v>13</v>
      </c>
      <c r="E190" s="6" t="s">
        <v>98</v>
      </c>
      <c r="F190" s="6" t="s">
        <v>112</v>
      </c>
      <c r="G190" s="18"/>
      <c r="H190" s="58">
        <f>H191</f>
        <v>20001600</v>
      </c>
      <c r="I190" s="58">
        <f t="shared" ref="I190:M191" si="189">I191</f>
        <v>20344015.82</v>
      </c>
      <c r="J190" s="58">
        <f t="shared" si="189"/>
        <v>20695418.379999999</v>
      </c>
      <c r="K190" s="58">
        <f t="shared" si="189"/>
        <v>0</v>
      </c>
      <c r="L190" s="58">
        <f t="shared" si="189"/>
        <v>0</v>
      </c>
      <c r="M190" s="58">
        <f t="shared" si="189"/>
        <v>0</v>
      </c>
      <c r="N190" s="58">
        <f t="shared" si="156"/>
        <v>20001600</v>
      </c>
      <c r="O190" s="58">
        <f t="shared" si="157"/>
        <v>20344015.82</v>
      </c>
      <c r="P190" s="58">
        <f t="shared" si="158"/>
        <v>20695418.379999999</v>
      </c>
      <c r="Q190" s="58">
        <f t="shared" ref="Q190:S191" si="190">Q191</f>
        <v>0</v>
      </c>
      <c r="R190" s="58">
        <f t="shared" si="190"/>
        <v>0</v>
      </c>
      <c r="S190" s="58">
        <f t="shared" si="190"/>
        <v>0</v>
      </c>
      <c r="T190" s="58">
        <f t="shared" si="141"/>
        <v>20001600</v>
      </c>
      <c r="U190" s="58">
        <f t="shared" si="142"/>
        <v>20344015.82</v>
      </c>
      <c r="V190" s="58">
        <f t="shared" si="143"/>
        <v>20695418.379999999</v>
      </c>
    </row>
    <row r="191" spans="1:22" ht="26.4">
      <c r="A191" s="266"/>
      <c r="B191" s="28" t="s">
        <v>40</v>
      </c>
      <c r="C191" s="6" t="s">
        <v>15</v>
      </c>
      <c r="D191" s="6" t="s">
        <v>13</v>
      </c>
      <c r="E191" s="6" t="s">
        <v>98</v>
      </c>
      <c r="F191" s="6" t="s">
        <v>112</v>
      </c>
      <c r="G191" s="18" t="s">
        <v>38</v>
      </c>
      <c r="H191" s="58">
        <f>H192</f>
        <v>20001600</v>
      </c>
      <c r="I191" s="58">
        <f t="shared" si="189"/>
        <v>20344015.82</v>
      </c>
      <c r="J191" s="58">
        <f t="shared" si="189"/>
        <v>20695418.379999999</v>
      </c>
      <c r="K191" s="58">
        <f t="shared" si="189"/>
        <v>0</v>
      </c>
      <c r="L191" s="58">
        <f t="shared" si="189"/>
        <v>0</v>
      </c>
      <c r="M191" s="58">
        <f t="shared" si="189"/>
        <v>0</v>
      </c>
      <c r="N191" s="58">
        <f t="shared" si="156"/>
        <v>20001600</v>
      </c>
      <c r="O191" s="58">
        <f t="shared" si="157"/>
        <v>20344015.82</v>
      </c>
      <c r="P191" s="58">
        <f t="shared" si="158"/>
        <v>20695418.379999999</v>
      </c>
      <c r="Q191" s="58">
        <f t="shared" si="190"/>
        <v>0</v>
      </c>
      <c r="R191" s="58">
        <f t="shared" si="190"/>
        <v>0</v>
      </c>
      <c r="S191" s="58">
        <f t="shared" si="190"/>
        <v>0</v>
      </c>
      <c r="T191" s="58">
        <f t="shared" si="141"/>
        <v>20001600</v>
      </c>
      <c r="U191" s="58">
        <f t="shared" si="142"/>
        <v>20344015.82</v>
      </c>
      <c r="V191" s="58">
        <f t="shared" si="143"/>
        <v>20695418.379999999</v>
      </c>
    </row>
    <row r="192" spans="1:22">
      <c r="A192" s="266"/>
      <c r="B192" s="27" t="s">
        <v>41</v>
      </c>
      <c r="C192" s="6" t="s">
        <v>15</v>
      </c>
      <c r="D192" s="6" t="s">
        <v>13</v>
      </c>
      <c r="E192" s="6" t="s">
        <v>98</v>
      </c>
      <c r="F192" s="6" t="s">
        <v>112</v>
      </c>
      <c r="G192" s="18" t="s">
        <v>39</v>
      </c>
      <c r="H192" s="185">
        <v>20001600</v>
      </c>
      <c r="I192" s="185">
        <v>20344015.82</v>
      </c>
      <c r="J192" s="185">
        <v>20695418.379999999</v>
      </c>
      <c r="K192" s="185"/>
      <c r="L192" s="185"/>
      <c r="M192" s="185"/>
      <c r="N192" s="185">
        <f t="shared" si="156"/>
        <v>20001600</v>
      </c>
      <c r="O192" s="185">
        <f t="shared" si="157"/>
        <v>20344015.82</v>
      </c>
      <c r="P192" s="185">
        <f t="shared" si="158"/>
        <v>20695418.379999999</v>
      </c>
      <c r="Q192" s="185"/>
      <c r="R192" s="185"/>
      <c r="S192" s="185"/>
      <c r="T192" s="185">
        <f t="shared" si="141"/>
        <v>20001600</v>
      </c>
      <c r="U192" s="185">
        <f t="shared" si="142"/>
        <v>20344015.82</v>
      </c>
      <c r="V192" s="185">
        <f t="shared" si="143"/>
        <v>20695418.379999999</v>
      </c>
    </row>
    <row r="193" spans="1:22" ht="52.8">
      <c r="A193" s="272"/>
      <c r="B193" s="197" t="s">
        <v>195</v>
      </c>
      <c r="C193" s="6" t="s">
        <v>15</v>
      </c>
      <c r="D193" s="6" t="s">
        <v>13</v>
      </c>
      <c r="E193" s="6" t="s">
        <v>98</v>
      </c>
      <c r="F193" s="188" t="s">
        <v>279</v>
      </c>
      <c r="G193" s="18"/>
      <c r="H193" s="68">
        <f>H194</f>
        <v>150000</v>
      </c>
      <c r="I193" s="68">
        <f t="shared" ref="I193:M194" si="191">I194</f>
        <v>150000</v>
      </c>
      <c r="J193" s="68">
        <f t="shared" si="191"/>
        <v>150000</v>
      </c>
      <c r="K193" s="68">
        <f t="shared" si="191"/>
        <v>0</v>
      </c>
      <c r="L193" s="68">
        <f t="shared" si="191"/>
        <v>0</v>
      </c>
      <c r="M193" s="68">
        <f t="shared" si="191"/>
        <v>0</v>
      </c>
      <c r="N193" s="68">
        <f t="shared" si="156"/>
        <v>150000</v>
      </c>
      <c r="O193" s="68">
        <f t="shared" si="157"/>
        <v>150000</v>
      </c>
      <c r="P193" s="68">
        <f t="shared" si="158"/>
        <v>150000</v>
      </c>
      <c r="Q193" s="68">
        <f t="shared" ref="Q193:S194" si="192">Q194</f>
        <v>0</v>
      </c>
      <c r="R193" s="68">
        <f t="shared" si="192"/>
        <v>0</v>
      </c>
      <c r="S193" s="68">
        <f t="shared" si="192"/>
        <v>0</v>
      </c>
      <c r="T193" s="68">
        <f t="shared" si="141"/>
        <v>150000</v>
      </c>
      <c r="U193" s="68">
        <f t="shared" si="142"/>
        <v>150000</v>
      </c>
      <c r="V193" s="68">
        <f t="shared" si="143"/>
        <v>150000</v>
      </c>
    </row>
    <row r="194" spans="1:22" ht="26.4">
      <c r="A194" s="266"/>
      <c r="B194" s="28" t="s">
        <v>40</v>
      </c>
      <c r="C194" s="6" t="s">
        <v>15</v>
      </c>
      <c r="D194" s="6" t="s">
        <v>13</v>
      </c>
      <c r="E194" s="6" t="s">
        <v>98</v>
      </c>
      <c r="F194" s="188" t="s">
        <v>279</v>
      </c>
      <c r="G194" s="56" t="s">
        <v>38</v>
      </c>
      <c r="H194" s="68">
        <f>H195</f>
        <v>150000</v>
      </c>
      <c r="I194" s="68">
        <f t="shared" si="191"/>
        <v>150000</v>
      </c>
      <c r="J194" s="68">
        <f t="shared" si="191"/>
        <v>150000</v>
      </c>
      <c r="K194" s="68">
        <f t="shared" si="191"/>
        <v>0</v>
      </c>
      <c r="L194" s="68">
        <f t="shared" si="191"/>
        <v>0</v>
      </c>
      <c r="M194" s="68">
        <f t="shared" si="191"/>
        <v>0</v>
      </c>
      <c r="N194" s="68">
        <f t="shared" si="156"/>
        <v>150000</v>
      </c>
      <c r="O194" s="68">
        <f t="shared" si="157"/>
        <v>150000</v>
      </c>
      <c r="P194" s="68">
        <f t="shared" si="158"/>
        <v>150000</v>
      </c>
      <c r="Q194" s="68">
        <f t="shared" si="192"/>
        <v>0</v>
      </c>
      <c r="R194" s="68">
        <f t="shared" si="192"/>
        <v>0</v>
      </c>
      <c r="S194" s="68">
        <f t="shared" si="192"/>
        <v>0</v>
      </c>
      <c r="T194" s="68">
        <f t="shared" si="141"/>
        <v>150000</v>
      </c>
      <c r="U194" s="68">
        <f t="shared" si="142"/>
        <v>150000</v>
      </c>
      <c r="V194" s="68">
        <f t="shared" si="143"/>
        <v>150000</v>
      </c>
    </row>
    <row r="195" spans="1:22">
      <c r="A195" s="267"/>
      <c r="B195" s="27" t="s">
        <v>41</v>
      </c>
      <c r="C195" s="6" t="s">
        <v>15</v>
      </c>
      <c r="D195" s="6" t="s">
        <v>13</v>
      </c>
      <c r="E195" s="6" t="s">
        <v>98</v>
      </c>
      <c r="F195" s="188" t="s">
        <v>279</v>
      </c>
      <c r="G195" s="56" t="s">
        <v>39</v>
      </c>
      <c r="H195" s="185">
        <v>150000</v>
      </c>
      <c r="I195" s="185">
        <v>150000</v>
      </c>
      <c r="J195" s="185">
        <v>150000</v>
      </c>
      <c r="K195" s="185"/>
      <c r="L195" s="185"/>
      <c r="M195" s="185"/>
      <c r="N195" s="185">
        <f t="shared" si="156"/>
        <v>150000</v>
      </c>
      <c r="O195" s="185">
        <f t="shared" si="157"/>
        <v>150000</v>
      </c>
      <c r="P195" s="185">
        <f t="shared" si="158"/>
        <v>150000</v>
      </c>
      <c r="Q195" s="185"/>
      <c r="R195" s="185"/>
      <c r="S195" s="185"/>
      <c r="T195" s="185">
        <f t="shared" si="141"/>
        <v>150000</v>
      </c>
      <c r="U195" s="185">
        <f t="shared" si="142"/>
        <v>150000</v>
      </c>
      <c r="V195" s="185">
        <f t="shared" si="143"/>
        <v>150000</v>
      </c>
    </row>
    <row r="196" spans="1:22" s="133" customFormat="1" ht="20.25" customHeight="1">
      <c r="A196" s="131" t="s">
        <v>186</v>
      </c>
      <c r="B196" s="81" t="s">
        <v>201</v>
      </c>
      <c r="C196" s="7" t="s">
        <v>15</v>
      </c>
      <c r="D196" s="7" t="s">
        <v>4</v>
      </c>
      <c r="E196" s="7" t="s">
        <v>98</v>
      </c>
      <c r="F196" s="7" t="s">
        <v>99</v>
      </c>
      <c r="G196" s="19"/>
      <c r="H196" s="132">
        <f>H197+H203+H200</f>
        <v>5158666</v>
      </c>
      <c r="I196" s="132">
        <f t="shared" ref="I196:J196" si="193">I197+I203+I200</f>
        <v>5229347.8600000003</v>
      </c>
      <c r="J196" s="132">
        <f t="shared" si="193"/>
        <v>5301535.62</v>
      </c>
      <c r="K196" s="132">
        <f t="shared" ref="K196:M196" si="194">K197+K203+K200</f>
        <v>0</v>
      </c>
      <c r="L196" s="132">
        <f t="shared" si="194"/>
        <v>0</v>
      </c>
      <c r="M196" s="132">
        <f t="shared" si="194"/>
        <v>0</v>
      </c>
      <c r="N196" s="132">
        <f t="shared" si="156"/>
        <v>5158666</v>
      </c>
      <c r="O196" s="132">
        <f t="shared" si="157"/>
        <v>5229347.8600000003</v>
      </c>
      <c r="P196" s="132">
        <f t="shared" si="158"/>
        <v>5301535.62</v>
      </c>
      <c r="Q196" s="132">
        <f t="shared" ref="Q196:S196" si="195">Q197+Q203+Q200</f>
        <v>0</v>
      </c>
      <c r="R196" s="132">
        <f t="shared" si="195"/>
        <v>0</v>
      </c>
      <c r="S196" s="132">
        <f t="shared" si="195"/>
        <v>0</v>
      </c>
      <c r="T196" s="132">
        <f t="shared" si="141"/>
        <v>5158666</v>
      </c>
      <c r="U196" s="132">
        <f t="shared" si="142"/>
        <v>5229347.8600000003</v>
      </c>
      <c r="V196" s="132">
        <f t="shared" si="143"/>
        <v>5301535.62</v>
      </c>
    </row>
    <row r="197" spans="1:22">
      <c r="A197" s="177"/>
      <c r="B197" s="198" t="s">
        <v>133</v>
      </c>
      <c r="C197" s="55" t="s">
        <v>15</v>
      </c>
      <c r="D197" s="55" t="s">
        <v>4</v>
      </c>
      <c r="E197" s="55" t="s">
        <v>98</v>
      </c>
      <c r="F197" s="55" t="s">
        <v>132</v>
      </c>
      <c r="G197" s="56"/>
      <c r="H197" s="62">
        <f>H198</f>
        <v>4995000</v>
      </c>
      <c r="I197" s="62">
        <f>I198</f>
        <v>5059335.8600000003</v>
      </c>
      <c r="J197" s="58">
        <f t="shared" ref="J197:M198" si="196">J198</f>
        <v>5124923.62</v>
      </c>
      <c r="K197" s="58">
        <f t="shared" si="196"/>
        <v>0</v>
      </c>
      <c r="L197" s="58">
        <f t="shared" si="196"/>
        <v>0</v>
      </c>
      <c r="M197" s="58">
        <f t="shared" si="196"/>
        <v>0</v>
      </c>
      <c r="N197" s="58">
        <f t="shared" si="156"/>
        <v>4995000</v>
      </c>
      <c r="O197" s="58">
        <f t="shared" si="157"/>
        <v>5059335.8600000003</v>
      </c>
      <c r="P197" s="58">
        <f t="shared" si="158"/>
        <v>5124923.62</v>
      </c>
      <c r="Q197" s="58">
        <f t="shared" ref="Q197:S198" si="197">Q198</f>
        <v>0</v>
      </c>
      <c r="R197" s="58">
        <f t="shared" si="197"/>
        <v>0</v>
      </c>
      <c r="S197" s="58">
        <f t="shared" si="197"/>
        <v>0</v>
      </c>
      <c r="T197" s="58">
        <f t="shared" si="141"/>
        <v>4995000</v>
      </c>
      <c r="U197" s="58">
        <f t="shared" si="142"/>
        <v>5059335.8600000003</v>
      </c>
      <c r="V197" s="58">
        <f t="shared" si="143"/>
        <v>5124923.62</v>
      </c>
    </row>
    <row r="198" spans="1:22" ht="26.4">
      <c r="A198" s="177"/>
      <c r="B198" s="75" t="s">
        <v>40</v>
      </c>
      <c r="C198" s="55" t="s">
        <v>15</v>
      </c>
      <c r="D198" s="55" t="s">
        <v>4</v>
      </c>
      <c r="E198" s="55" t="s">
        <v>98</v>
      </c>
      <c r="F198" s="55" t="s">
        <v>132</v>
      </c>
      <c r="G198" s="56" t="s">
        <v>38</v>
      </c>
      <c r="H198" s="62">
        <f>H199</f>
        <v>4995000</v>
      </c>
      <c r="I198" s="62">
        <f>I199</f>
        <v>5059335.8600000003</v>
      </c>
      <c r="J198" s="58">
        <f t="shared" si="196"/>
        <v>5124923.62</v>
      </c>
      <c r="K198" s="58">
        <f t="shared" si="196"/>
        <v>0</v>
      </c>
      <c r="L198" s="58">
        <f t="shared" si="196"/>
        <v>0</v>
      </c>
      <c r="M198" s="58">
        <f t="shared" si="196"/>
        <v>0</v>
      </c>
      <c r="N198" s="58">
        <f t="shared" si="156"/>
        <v>4995000</v>
      </c>
      <c r="O198" s="58">
        <f t="shared" si="157"/>
        <v>5059335.8600000003</v>
      </c>
      <c r="P198" s="58">
        <f t="shared" si="158"/>
        <v>5124923.62</v>
      </c>
      <c r="Q198" s="58">
        <f t="shared" si="197"/>
        <v>0</v>
      </c>
      <c r="R198" s="58">
        <f t="shared" si="197"/>
        <v>0</v>
      </c>
      <c r="S198" s="58">
        <f t="shared" si="197"/>
        <v>0</v>
      </c>
      <c r="T198" s="58">
        <f t="shared" si="141"/>
        <v>4995000</v>
      </c>
      <c r="U198" s="58">
        <f t="shared" si="142"/>
        <v>5059335.8600000003</v>
      </c>
      <c r="V198" s="58">
        <f t="shared" si="143"/>
        <v>5124923.62</v>
      </c>
    </row>
    <row r="199" spans="1:22">
      <c r="A199" s="177"/>
      <c r="B199" s="85" t="s">
        <v>41</v>
      </c>
      <c r="C199" s="55" t="s">
        <v>15</v>
      </c>
      <c r="D199" s="55" t="s">
        <v>4</v>
      </c>
      <c r="E199" s="55" t="s">
        <v>98</v>
      </c>
      <c r="F199" s="55" t="s">
        <v>132</v>
      </c>
      <c r="G199" s="56" t="s">
        <v>39</v>
      </c>
      <c r="H199" s="185">
        <v>4995000</v>
      </c>
      <c r="I199" s="185">
        <v>5059335.8600000003</v>
      </c>
      <c r="J199" s="185">
        <v>5124923.62</v>
      </c>
      <c r="K199" s="185"/>
      <c r="L199" s="185"/>
      <c r="M199" s="185"/>
      <c r="N199" s="185">
        <f t="shared" si="156"/>
        <v>4995000</v>
      </c>
      <c r="O199" s="185">
        <f t="shared" si="157"/>
        <v>5059335.8600000003</v>
      </c>
      <c r="P199" s="185">
        <f t="shared" si="158"/>
        <v>5124923.62</v>
      </c>
      <c r="Q199" s="185"/>
      <c r="R199" s="185"/>
      <c r="S199" s="185"/>
      <c r="T199" s="185">
        <f t="shared" si="141"/>
        <v>4995000</v>
      </c>
      <c r="U199" s="185">
        <f t="shared" si="142"/>
        <v>5059335.8600000003</v>
      </c>
      <c r="V199" s="185">
        <f t="shared" si="143"/>
        <v>5124923.62</v>
      </c>
    </row>
    <row r="200" spans="1:22">
      <c r="A200" s="177"/>
      <c r="B200" s="198" t="s">
        <v>198</v>
      </c>
      <c r="C200" s="55" t="s">
        <v>15</v>
      </c>
      <c r="D200" s="55" t="s">
        <v>4</v>
      </c>
      <c r="E200" s="55" t="s">
        <v>98</v>
      </c>
      <c r="F200" s="191" t="s">
        <v>107</v>
      </c>
      <c r="G200" s="56"/>
      <c r="H200" s="185">
        <f>H201</f>
        <v>5000</v>
      </c>
      <c r="I200" s="185">
        <f t="shared" ref="I200:M200" si="198">I201</f>
        <v>5000</v>
      </c>
      <c r="J200" s="185">
        <f t="shared" si="198"/>
        <v>5000</v>
      </c>
      <c r="K200" s="185">
        <f t="shared" si="198"/>
        <v>0</v>
      </c>
      <c r="L200" s="185">
        <f t="shared" si="198"/>
        <v>0</v>
      </c>
      <c r="M200" s="185">
        <f t="shared" si="198"/>
        <v>0</v>
      </c>
      <c r="N200" s="185">
        <f t="shared" si="156"/>
        <v>5000</v>
      </c>
      <c r="O200" s="185">
        <f t="shared" si="157"/>
        <v>5000</v>
      </c>
      <c r="P200" s="185">
        <f t="shared" si="158"/>
        <v>5000</v>
      </c>
      <c r="Q200" s="185">
        <f t="shared" ref="Q200:S201" si="199">Q201</f>
        <v>0</v>
      </c>
      <c r="R200" s="185">
        <f t="shared" si="199"/>
        <v>0</v>
      </c>
      <c r="S200" s="185">
        <f t="shared" si="199"/>
        <v>0</v>
      </c>
      <c r="T200" s="185">
        <f t="shared" si="141"/>
        <v>5000</v>
      </c>
      <c r="U200" s="185">
        <f t="shared" si="142"/>
        <v>5000</v>
      </c>
      <c r="V200" s="185">
        <f t="shared" si="143"/>
        <v>5000</v>
      </c>
    </row>
    <row r="201" spans="1:22" ht="26.4">
      <c r="A201" s="177"/>
      <c r="B201" s="75" t="s">
        <v>40</v>
      </c>
      <c r="C201" s="55" t="s">
        <v>15</v>
      </c>
      <c r="D201" s="55" t="s">
        <v>4</v>
      </c>
      <c r="E201" s="55" t="s">
        <v>98</v>
      </c>
      <c r="F201" s="191" t="s">
        <v>107</v>
      </c>
      <c r="G201" s="56" t="s">
        <v>38</v>
      </c>
      <c r="H201" s="185">
        <f>H202</f>
        <v>5000</v>
      </c>
      <c r="I201" s="185">
        <f t="shared" ref="I201:M201" si="200">I202</f>
        <v>5000</v>
      </c>
      <c r="J201" s="185">
        <f t="shared" si="200"/>
        <v>5000</v>
      </c>
      <c r="K201" s="185">
        <f t="shared" si="200"/>
        <v>0</v>
      </c>
      <c r="L201" s="185">
        <f t="shared" si="200"/>
        <v>0</v>
      </c>
      <c r="M201" s="185">
        <f t="shared" si="200"/>
        <v>0</v>
      </c>
      <c r="N201" s="185">
        <f t="shared" si="156"/>
        <v>5000</v>
      </c>
      <c r="O201" s="185">
        <f t="shared" si="157"/>
        <v>5000</v>
      </c>
      <c r="P201" s="185">
        <f t="shared" si="158"/>
        <v>5000</v>
      </c>
      <c r="Q201" s="185">
        <f t="shared" si="199"/>
        <v>0</v>
      </c>
      <c r="R201" s="185">
        <f t="shared" si="199"/>
        <v>0</v>
      </c>
      <c r="S201" s="185">
        <f t="shared" si="199"/>
        <v>0</v>
      </c>
      <c r="T201" s="185">
        <f t="shared" si="141"/>
        <v>5000</v>
      </c>
      <c r="U201" s="185">
        <f t="shared" si="142"/>
        <v>5000</v>
      </c>
      <c r="V201" s="185">
        <f t="shared" si="143"/>
        <v>5000</v>
      </c>
    </row>
    <row r="202" spans="1:22">
      <c r="A202" s="177"/>
      <c r="B202" s="85" t="s">
        <v>41</v>
      </c>
      <c r="C202" s="55" t="s">
        <v>15</v>
      </c>
      <c r="D202" s="55" t="s">
        <v>4</v>
      </c>
      <c r="E202" s="55" t="s">
        <v>98</v>
      </c>
      <c r="F202" s="191" t="s">
        <v>107</v>
      </c>
      <c r="G202" s="56" t="s">
        <v>39</v>
      </c>
      <c r="H202" s="185">
        <v>5000</v>
      </c>
      <c r="I202" s="185">
        <v>5000</v>
      </c>
      <c r="J202" s="185">
        <v>5000</v>
      </c>
      <c r="K202" s="185"/>
      <c r="L202" s="185"/>
      <c r="M202" s="185"/>
      <c r="N202" s="185">
        <f t="shared" si="156"/>
        <v>5000</v>
      </c>
      <c r="O202" s="185">
        <f t="shared" si="157"/>
        <v>5000</v>
      </c>
      <c r="P202" s="185">
        <f t="shared" si="158"/>
        <v>5000</v>
      </c>
      <c r="Q202" s="185"/>
      <c r="R202" s="185"/>
      <c r="S202" s="185"/>
      <c r="T202" s="185">
        <f t="shared" si="141"/>
        <v>5000</v>
      </c>
      <c r="U202" s="185">
        <f t="shared" si="142"/>
        <v>5000</v>
      </c>
      <c r="V202" s="185">
        <f t="shared" si="143"/>
        <v>5000</v>
      </c>
    </row>
    <row r="203" spans="1:22" ht="39.6">
      <c r="A203" s="177"/>
      <c r="B203" s="82" t="s">
        <v>196</v>
      </c>
      <c r="C203" s="6" t="s">
        <v>15</v>
      </c>
      <c r="D203" s="55" t="s">
        <v>4</v>
      </c>
      <c r="E203" s="6" t="s">
        <v>98</v>
      </c>
      <c r="F203" s="6" t="s">
        <v>103</v>
      </c>
      <c r="G203" s="18"/>
      <c r="H203" s="58">
        <f>H204</f>
        <v>158666</v>
      </c>
      <c r="I203" s="58">
        <f t="shared" ref="I203:M204" si="201">I204</f>
        <v>165012</v>
      </c>
      <c r="J203" s="58">
        <f t="shared" si="201"/>
        <v>171612</v>
      </c>
      <c r="K203" s="58">
        <f t="shared" si="201"/>
        <v>0</v>
      </c>
      <c r="L203" s="58">
        <f t="shared" si="201"/>
        <v>0</v>
      </c>
      <c r="M203" s="58">
        <f t="shared" si="201"/>
        <v>0</v>
      </c>
      <c r="N203" s="58">
        <f t="shared" si="156"/>
        <v>158666</v>
      </c>
      <c r="O203" s="58">
        <f t="shared" si="157"/>
        <v>165012</v>
      </c>
      <c r="P203" s="58">
        <f t="shared" si="158"/>
        <v>171612</v>
      </c>
      <c r="Q203" s="58">
        <f t="shared" ref="Q203:S204" si="202">Q204</f>
        <v>0</v>
      </c>
      <c r="R203" s="58">
        <f t="shared" si="202"/>
        <v>0</v>
      </c>
      <c r="S203" s="58">
        <f t="shared" si="202"/>
        <v>0</v>
      </c>
      <c r="T203" s="58">
        <f t="shared" si="141"/>
        <v>158666</v>
      </c>
      <c r="U203" s="58">
        <f t="shared" si="142"/>
        <v>165012</v>
      </c>
      <c r="V203" s="58">
        <f t="shared" si="143"/>
        <v>171612</v>
      </c>
    </row>
    <row r="204" spans="1:22" ht="26.4">
      <c r="A204" s="177"/>
      <c r="B204" s="75" t="s">
        <v>40</v>
      </c>
      <c r="C204" s="6" t="s">
        <v>15</v>
      </c>
      <c r="D204" s="55" t="s">
        <v>4</v>
      </c>
      <c r="E204" s="6" t="s">
        <v>98</v>
      </c>
      <c r="F204" s="6" t="s">
        <v>103</v>
      </c>
      <c r="G204" s="18" t="s">
        <v>38</v>
      </c>
      <c r="H204" s="58">
        <f>H205</f>
        <v>158666</v>
      </c>
      <c r="I204" s="58">
        <f t="shared" si="201"/>
        <v>165012</v>
      </c>
      <c r="J204" s="58">
        <f t="shared" si="201"/>
        <v>171612</v>
      </c>
      <c r="K204" s="58">
        <f t="shared" si="201"/>
        <v>0</v>
      </c>
      <c r="L204" s="58">
        <f t="shared" si="201"/>
        <v>0</v>
      </c>
      <c r="M204" s="58">
        <f t="shared" si="201"/>
        <v>0</v>
      </c>
      <c r="N204" s="58">
        <f t="shared" si="156"/>
        <v>158666</v>
      </c>
      <c r="O204" s="58">
        <f t="shared" si="157"/>
        <v>165012</v>
      </c>
      <c r="P204" s="58">
        <f t="shared" si="158"/>
        <v>171612</v>
      </c>
      <c r="Q204" s="58">
        <f t="shared" si="202"/>
        <v>0</v>
      </c>
      <c r="R204" s="58">
        <f t="shared" si="202"/>
        <v>0</v>
      </c>
      <c r="S204" s="58">
        <f t="shared" si="202"/>
        <v>0</v>
      </c>
      <c r="T204" s="58">
        <f t="shared" si="141"/>
        <v>158666</v>
      </c>
      <c r="U204" s="58">
        <f t="shared" si="142"/>
        <v>165012</v>
      </c>
      <c r="V204" s="58">
        <f t="shared" si="143"/>
        <v>171612</v>
      </c>
    </row>
    <row r="205" spans="1:22">
      <c r="A205" s="177"/>
      <c r="B205" s="85" t="s">
        <v>41</v>
      </c>
      <c r="C205" s="6" t="s">
        <v>15</v>
      </c>
      <c r="D205" s="55" t="s">
        <v>4</v>
      </c>
      <c r="E205" s="6" t="s">
        <v>98</v>
      </c>
      <c r="F205" s="6" t="s">
        <v>103</v>
      </c>
      <c r="G205" s="18" t="s">
        <v>39</v>
      </c>
      <c r="H205" s="185">
        <v>158666</v>
      </c>
      <c r="I205" s="185">
        <v>165012</v>
      </c>
      <c r="J205" s="185">
        <v>171612</v>
      </c>
      <c r="K205" s="185"/>
      <c r="L205" s="185"/>
      <c r="M205" s="185"/>
      <c r="N205" s="185">
        <f t="shared" si="156"/>
        <v>158666</v>
      </c>
      <c r="O205" s="185">
        <f t="shared" si="157"/>
        <v>165012</v>
      </c>
      <c r="P205" s="185">
        <f t="shared" si="158"/>
        <v>171612</v>
      </c>
      <c r="Q205" s="185"/>
      <c r="R205" s="185"/>
      <c r="S205" s="185"/>
      <c r="T205" s="185">
        <f t="shared" si="141"/>
        <v>158666</v>
      </c>
      <c r="U205" s="185">
        <f t="shared" si="142"/>
        <v>165012</v>
      </c>
      <c r="V205" s="185">
        <f t="shared" si="143"/>
        <v>171612</v>
      </c>
    </row>
    <row r="206" spans="1:22">
      <c r="A206" s="32"/>
      <c r="B206" s="85"/>
      <c r="C206" s="6"/>
      <c r="D206" s="6"/>
      <c r="E206" s="6"/>
      <c r="F206" s="6"/>
      <c r="G206" s="1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</row>
    <row r="207" spans="1:22" ht="50.25" customHeight="1">
      <c r="A207" s="184" t="s">
        <v>13</v>
      </c>
      <c r="B207" s="96" t="s">
        <v>258</v>
      </c>
      <c r="C207" s="8" t="s">
        <v>8</v>
      </c>
      <c r="D207" s="8" t="s">
        <v>20</v>
      </c>
      <c r="E207" s="8" t="s">
        <v>98</v>
      </c>
      <c r="F207" s="8" t="s">
        <v>99</v>
      </c>
      <c r="G207" s="17"/>
      <c r="H207" s="60">
        <f>H208+H211+H214+H222+H225+H217</f>
        <v>1126333.33</v>
      </c>
      <c r="I207" s="60">
        <f t="shared" ref="I207:J207" si="203">I208+I211+I214+I222+I225+I217</f>
        <v>635000</v>
      </c>
      <c r="J207" s="60">
        <f t="shared" si="203"/>
        <v>185000</v>
      </c>
      <c r="K207" s="60">
        <f t="shared" ref="K207:M207" si="204">K208+K211+K214+K222+K225+K217</f>
        <v>0</v>
      </c>
      <c r="L207" s="60">
        <f t="shared" si="204"/>
        <v>0</v>
      </c>
      <c r="M207" s="60">
        <f t="shared" si="204"/>
        <v>0</v>
      </c>
      <c r="N207" s="60">
        <f t="shared" si="156"/>
        <v>1126333.33</v>
      </c>
      <c r="O207" s="60">
        <f t="shared" si="157"/>
        <v>635000</v>
      </c>
      <c r="P207" s="60">
        <f t="shared" si="158"/>
        <v>185000</v>
      </c>
      <c r="Q207" s="60">
        <f t="shared" ref="Q207:S207" si="205">Q208+Q211+Q214+Q222+Q225+Q217</f>
        <v>0</v>
      </c>
      <c r="R207" s="60">
        <f t="shared" si="205"/>
        <v>0</v>
      </c>
      <c r="S207" s="60">
        <f t="shared" si="205"/>
        <v>0</v>
      </c>
      <c r="T207" s="60">
        <f t="shared" ref="T207:T227" si="206">N207+Q207</f>
        <v>1126333.33</v>
      </c>
      <c r="U207" s="60">
        <f t="shared" ref="U207:U227" si="207">O207+R207</f>
        <v>635000</v>
      </c>
      <c r="V207" s="60">
        <f t="shared" ref="V207:V227" si="208">P207+S207</f>
        <v>185000</v>
      </c>
    </row>
    <row r="208" spans="1:22" ht="26.4" hidden="1">
      <c r="A208" s="259"/>
      <c r="B208" s="103" t="s">
        <v>203</v>
      </c>
      <c r="C208" s="6" t="s">
        <v>8</v>
      </c>
      <c r="D208" s="6" t="s">
        <v>20</v>
      </c>
      <c r="E208" s="6" t="s">
        <v>98</v>
      </c>
      <c r="F208" s="6" t="s">
        <v>116</v>
      </c>
      <c r="G208" s="18"/>
      <c r="H208" s="58">
        <f>H209</f>
        <v>0</v>
      </c>
      <c r="I208" s="58">
        <f t="shared" ref="I208:M209" si="209">I209</f>
        <v>0</v>
      </c>
      <c r="J208" s="58">
        <f t="shared" si="209"/>
        <v>0</v>
      </c>
      <c r="K208" s="58">
        <f t="shared" si="209"/>
        <v>0</v>
      </c>
      <c r="L208" s="58">
        <f t="shared" si="209"/>
        <v>0</v>
      </c>
      <c r="M208" s="58">
        <f t="shared" si="209"/>
        <v>0</v>
      </c>
      <c r="N208" s="58">
        <f t="shared" si="156"/>
        <v>0</v>
      </c>
      <c r="O208" s="58">
        <f t="shared" si="157"/>
        <v>0</v>
      </c>
      <c r="P208" s="58">
        <f t="shared" si="158"/>
        <v>0</v>
      </c>
      <c r="Q208" s="58">
        <f t="shared" ref="Q208:S209" si="210">Q209</f>
        <v>0</v>
      </c>
      <c r="R208" s="58">
        <f t="shared" si="210"/>
        <v>0</v>
      </c>
      <c r="S208" s="58">
        <f t="shared" si="210"/>
        <v>0</v>
      </c>
      <c r="T208" s="58">
        <f t="shared" si="206"/>
        <v>0</v>
      </c>
      <c r="U208" s="58">
        <f t="shared" si="207"/>
        <v>0</v>
      </c>
      <c r="V208" s="58">
        <f t="shared" si="208"/>
        <v>0</v>
      </c>
    </row>
    <row r="209" spans="1:22" hidden="1">
      <c r="A209" s="258"/>
      <c r="B209" s="166" t="s">
        <v>45</v>
      </c>
      <c r="C209" s="6" t="s">
        <v>8</v>
      </c>
      <c r="D209" s="6" t="s">
        <v>20</v>
      </c>
      <c r="E209" s="6" t="s">
        <v>98</v>
      </c>
      <c r="F209" s="6" t="s">
        <v>116</v>
      </c>
      <c r="G209" s="18" t="s">
        <v>43</v>
      </c>
      <c r="H209" s="58">
        <f>H210</f>
        <v>0</v>
      </c>
      <c r="I209" s="58">
        <f t="shared" si="209"/>
        <v>0</v>
      </c>
      <c r="J209" s="58">
        <f t="shared" si="209"/>
        <v>0</v>
      </c>
      <c r="K209" s="58">
        <f t="shared" si="209"/>
        <v>0</v>
      </c>
      <c r="L209" s="58">
        <f t="shared" si="209"/>
        <v>0</v>
      </c>
      <c r="M209" s="58">
        <f t="shared" si="209"/>
        <v>0</v>
      </c>
      <c r="N209" s="58">
        <f t="shared" si="156"/>
        <v>0</v>
      </c>
      <c r="O209" s="58">
        <f t="shared" si="157"/>
        <v>0</v>
      </c>
      <c r="P209" s="58">
        <f t="shared" si="158"/>
        <v>0</v>
      </c>
      <c r="Q209" s="58">
        <f t="shared" si="210"/>
        <v>0</v>
      </c>
      <c r="R209" s="58">
        <f t="shared" si="210"/>
        <v>0</v>
      </c>
      <c r="S209" s="58">
        <f t="shared" si="210"/>
        <v>0</v>
      </c>
      <c r="T209" s="58">
        <f t="shared" si="206"/>
        <v>0</v>
      </c>
      <c r="U209" s="58">
        <f t="shared" si="207"/>
        <v>0</v>
      </c>
      <c r="V209" s="58">
        <f t="shared" si="208"/>
        <v>0</v>
      </c>
    </row>
    <row r="210" spans="1:22" ht="26.4" hidden="1">
      <c r="A210" s="258"/>
      <c r="B210" s="167" t="s">
        <v>46</v>
      </c>
      <c r="C210" s="6" t="s">
        <v>8</v>
      </c>
      <c r="D210" s="6" t="s">
        <v>20</v>
      </c>
      <c r="E210" s="6" t="s">
        <v>98</v>
      </c>
      <c r="F210" s="6" t="s">
        <v>116</v>
      </c>
      <c r="G210" s="18" t="s">
        <v>44</v>
      </c>
      <c r="H210" s="62"/>
      <c r="I210" s="62"/>
      <c r="J210" s="62"/>
      <c r="K210" s="62"/>
      <c r="L210" s="62"/>
      <c r="M210" s="62"/>
      <c r="N210" s="62">
        <f t="shared" si="156"/>
        <v>0</v>
      </c>
      <c r="O210" s="62">
        <f t="shared" si="157"/>
        <v>0</v>
      </c>
      <c r="P210" s="62">
        <f t="shared" si="158"/>
        <v>0</v>
      </c>
      <c r="Q210" s="62"/>
      <c r="R210" s="62"/>
      <c r="S210" s="62"/>
      <c r="T210" s="62">
        <f t="shared" si="206"/>
        <v>0</v>
      </c>
      <c r="U210" s="62">
        <f t="shared" si="207"/>
        <v>0</v>
      </c>
      <c r="V210" s="62">
        <f t="shared" si="208"/>
        <v>0</v>
      </c>
    </row>
    <row r="211" spans="1:22">
      <c r="A211" s="258"/>
      <c r="B211" s="193" t="s">
        <v>157</v>
      </c>
      <c r="C211" s="6" t="s">
        <v>8</v>
      </c>
      <c r="D211" s="6" t="s">
        <v>20</v>
      </c>
      <c r="E211" s="6" t="s">
        <v>98</v>
      </c>
      <c r="F211" s="36" t="s">
        <v>156</v>
      </c>
      <c r="G211" s="37"/>
      <c r="H211" s="61">
        <f>H212</f>
        <v>100000</v>
      </c>
      <c r="I211" s="61">
        <f t="shared" ref="I211:M212" si="211">I212</f>
        <v>100000</v>
      </c>
      <c r="J211" s="61">
        <f t="shared" si="211"/>
        <v>100000</v>
      </c>
      <c r="K211" s="61">
        <f t="shared" si="211"/>
        <v>0</v>
      </c>
      <c r="L211" s="61">
        <f t="shared" si="211"/>
        <v>0</v>
      </c>
      <c r="M211" s="61">
        <f t="shared" si="211"/>
        <v>0</v>
      </c>
      <c r="N211" s="61">
        <f t="shared" si="156"/>
        <v>100000</v>
      </c>
      <c r="O211" s="61">
        <f t="shared" si="157"/>
        <v>100000</v>
      </c>
      <c r="P211" s="61">
        <f t="shared" si="158"/>
        <v>100000</v>
      </c>
      <c r="Q211" s="61">
        <f t="shared" ref="Q211:S212" si="212">Q212</f>
        <v>0</v>
      </c>
      <c r="R211" s="61">
        <f t="shared" si="212"/>
        <v>0</v>
      </c>
      <c r="S211" s="61">
        <f t="shared" si="212"/>
        <v>0</v>
      </c>
      <c r="T211" s="61">
        <f t="shared" si="206"/>
        <v>100000</v>
      </c>
      <c r="U211" s="61">
        <f t="shared" si="207"/>
        <v>100000</v>
      </c>
      <c r="V211" s="61">
        <f t="shared" si="208"/>
        <v>100000</v>
      </c>
    </row>
    <row r="212" spans="1:22">
      <c r="A212" s="258"/>
      <c r="B212" s="166" t="s">
        <v>45</v>
      </c>
      <c r="C212" s="6" t="s">
        <v>8</v>
      </c>
      <c r="D212" s="6" t="s">
        <v>20</v>
      </c>
      <c r="E212" s="6" t="s">
        <v>98</v>
      </c>
      <c r="F212" s="36" t="s">
        <v>156</v>
      </c>
      <c r="G212" s="37" t="s">
        <v>43</v>
      </c>
      <c r="H212" s="61">
        <f>H213</f>
        <v>100000</v>
      </c>
      <c r="I212" s="61">
        <f t="shared" si="211"/>
        <v>100000</v>
      </c>
      <c r="J212" s="61">
        <f t="shared" si="211"/>
        <v>100000</v>
      </c>
      <c r="K212" s="61">
        <f t="shared" si="211"/>
        <v>0</v>
      </c>
      <c r="L212" s="61">
        <f t="shared" si="211"/>
        <v>0</v>
      </c>
      <c r="M212" s="61">
        <f t="shared" si="211"/>
        <v>0</v>
      </c>
      <c r="N212" s="61">
        <f t="shared" si="156"/>
        <v>100000</v>
      </c>
      <c r="O212" s="61">
        <f t="shared" si="157"/>
        <v>100000</v>
      </c>
      <c r="P212" s="61">
        <f t="shared" si="158"/>
        <v>100000</v>
      </c>
      <c r="Q212" s="61">
        <f t="shared" si="212"/>
        <v>0</v>
      </c>
      <c r="R212" s="61">
        <f t="shared" si="212"/>
        <v>0</v>
      </c>
      <c r="S212" s="61">
        <f t="shared" si="212"/>
        <v>0</v>
      </c>
      <c r="T212" s="61">
        <f t="shared" si="206"/>
        <v>100000</v>
      </c>
      <c r="U212" s="61">
        <f t="shared" si="207"/>
        <v>100000</v>
      </c>
      <c r="V212" s="61">
        <f t="shared" si="208"/>
        <v>100000</v>
      </c>
    </row>
    <row r="213" spans="1:22" ht="26.4">
      <c r="A213" s="258"/>
      <c r="B213" s="167" t="s">
        <v>46</v>
      </c>
      <c r="C213" s="6" t="s">
        <v>8</v>
      </c>
      <c r="D213" s="6" t="s">
        <v>20</v>
      </c>
      <c r="E213" s="6" t="s">
        <v>98</v>
      </c>
      <c r="F213" s="36" t="s">
        <v>156</v>
      </c>
      <c r="G213" s="37" t="s">
        <v>44</v>
      </c>
      <c r="H213" s="61">
        <v>100000</v>
      </c>
      <c r="I213" s="61">
        <v>100000</v>
      </c>
      <c r="J213" s="61">
        <v>100000</v>
      </c>
      <c r="K213" s="61"/>
      <c r="L213" s="61"/>
      <c r="M213" s="61"/>
      <c r="N213" s="61">
        <f t="shared" si="156"/>
        <v>100000</v>
      </c>
      <c r="O213" s="61">
        <f t="shared" si="157"/>
        <v>100000</v>
      </c>
      <c r="P213" s="61">
        <f t="shared" si="158"/>
        <v>100000</v>
      </c>
      <c r="Q213" s="61"/>
      <c r="R213" s="61"/>
      <c r="S213" s="61"/>
      <c r="T213" s="61">
        <f t="shared" si="206"/>
        <v>100000</v>
      </c>
      <c r="U213" s="61">
        <f t="shared" si="207"/>
        <v>100000</v>
      </c>
      <c r="V213" s="61">
        <f t="shared" si="208"/>
        <v>100000</v>
      </c>
    </row>
    <row r="214" spans="1:22">
      <c r="A214" s="258"/>
      <c r="B214" s="194" t="s">
        <v>202</v>
      </c>
      <c r="C214" s="6" t="s">
        <v>8</v>
      </c>
      <c r="D214" s="6" t="s">
        <v>20</v>
      </c>
      <c r="E214" s="6" t="s">
        <v>98</v>
      </c>
      <c r="F214" s="6" t="s">
        <v>117</v>
      </c>
      <c r="G214" s="18"/>
      <c r="H214" s="58">
        <f>H215</f>
        <v>50000</v>
      </c>
      <c r="I214" s="58">
        <f t="shared" ref="I214:M215" si="213">I215</f>
        <v>50000</v>
      </c>
      <c r="J214" s="58">
        <f t="shared" si="213"/>
        <v>50000</v>
      </c>
      <c r="K214" s="58">
        <f t="shared" si="213"/>
        <v>0</v>
      </c>
      <c r="L214" s="58">
        <f t="shared" si="213"/>
        <v>0</v>
      </c>
      <c r="M214" s="58">
        <f t="shared" si="213"/>
        <v>0</v>
      </c>
      <c r="N214" s="58">
        <f t="shared" si="156"/>
        <v>50000</v>
      </c>
      <c r="O214" s="58">
        <f t="shared" si="157"/>
        <v>50000</v>
      </c>
      <c r="P214" s="58">
        <f t="shared" si="158"/>
        <v>50000</v>
      </c>
      <c r="Q214" s="58">
        <f t="shared" ref="Q214:S215" si="214">Q215</f>
        <v>0</v>
      </c>
      <c r="R214" s="58">
        <f t="shared" si="214"/>
        <v>0</v>
      </c>
      <c r="S214" s="58">
        <f t="shared" si="214"/>
        <v>0</v>
      </c>
      <c r="T214" s="58">
        <f t="shared" si="206"/>
        <v>50000</v>
      </c>
      <c r="U214" s="58">
        <f t="shared" si="207"/>
        <v>50000</v>
      </c>
      <c r="V214" s="58">
        <f t="shared" si="208"/>
        <v>50000</v>
      </c>
    </row>
    <row r="215" spans="1:22" ht="26.4">
      <c r="A215" s="258"/>
      <c r="B215" s="82" t="s">
        <v>172</v>
      </c>
      <c r="C215" s="6" t="s">
        <v>8</v>
      </c>
      <c r="D215" s="6" t="s">
        <v>20</v>
      </c>
      <c r="E215" s="6" t="s">
        <v>98</v>
      </c>
      <c r="F215" s="6" t="s">
        <v>117</v>
      </c>
      <c r="G215" s="18" t="s">
        <v>31</v>
      </c>
      <c r="H215" s="58">
        <f>H216</f>
        <v>50000</v>
      </c>
      <c r="I215" s="58">
        <f t="shared" si="213"/>
        <v>50000</v>
      </c>
      <c r="J215" s="58">
        <f t="shared" si="213"/>
        <v>50000</v>
      </c>
      <c r="K215" s="58">
        <f t="shared" si="213"/>
        <v>0</v>
      </c>
      <c r="L215" s="58">
        <f t="shared" si="213"/>
        <v>0</v>
      </c>
      <c r="M215" s="58">
        <f t="shared" si="213"/>
        <v>0</v>
      </c>
      <c r="N215" s="58">
        <f t="shared" si="156"/>
        <v>50000</v>
      </c>
      <c r="O215" s="58">
        <f t="shared" si="157"/>
        <v>50000</v>
      </c>
      <c r="P215" s="58">
        <f t="shared" si="158"/>
        <v>50000</v>
      </c>
      <c r="Q215" s="58">
        <f t="shared" si="214"/>
        <v>0</v>
      </c>
      <c r="R215" s="58">
        <f t="shared" si="214"/>
        <v>0</v>
      </c>
      <c r="S215" s="58">
        <f t="shared" si="214"/>
        <v>0</v>
      </c>
      <c r="T215" s="58">
        <f t="shared" si="206"/>
        <v>50000</v>
      </c>
      <c r="U215" s="58">
        <f t="shared" si="207"/>
        <v>50000</v>
      </c>
      <c r="V215" s="58">
        <f t="shared" si="208"/>
        <v>50000</v>
      </c>
    </row>
    <row r="216" spans="1:22" ht="26.4">
      <c r="A216" s="258"/>
      <c r="B216" s="86" t="s">
        <v>33</v>
      </c>
      <c r="C216" s="6" t="s">
        <v>8</v>
      </c>
      <c r="D216" s="6" t="s">
        <v>20</v>
      </c>
      <c r="E216" s="6" t="s">
        <v>98</v>
      </c>
      <c r="F216" s="6" t="s">
        <v>117</v>
      </c>
      <c r="G216" s="18" t="s">
        <v>32</v>
      </c>
      <c r="H216" s="61">
        <v>50000</v>
      </c>
      <c r="I216" s="61">
        <v>50000</v>
      </c>
      <c r="J216" s="61">
        <v>50000</v>
      </c>
      <c r="K216" s="61"/>
      <c r="L216" s="61"/>
      <c r="M216" s="61"/>
      <c r="N216" s="61">
        <f t="shared" si="156"/>
        <v>50000</v>
      </c>
      <c r="O216" s="61">
        <f t="shared" si="157"/>
        <v>50000</v>
      </c>
      <c r="P216" s="61">
        <f t="shared" si="158"/>
        <v>50000</v>
      </c>
      <c r="Q216" s="61"/>
      <c r="R216" s="61"/>
      <c r="S216" s="61"/>
      <c r="T216" s="61">
        <f t="shared" si="206"/>
        <v>50000</v>
      </c>
      <c r="U216" s="61">
        <f t="shared" si="207"/>
        <v>50000</v>
      </c>
      <c r="V216" s="61">
        <f t="shared" si="208"/>
        <v>50000</v>
      </c>
    </row>
    <row r="217" spans="1:22">
      <c r="A217" s="258"/>
      <c r="B217" s="72" t="s">
        <v>187</v>
      </c>
      <c r="C217" s="36" t="s">
        <v>8</v>
      </c>
      <c r="D217" s="36" t="s">
        <v>20</v>
      </c>
      <c r="E217" s="36" t="s">
        <v>98</v>
      </c>
      <c r="F217" s="101" t="s">
        <v>175</v>
      </c>
      <c r="G217" s="37"/>
      <c r="H217" s="62">
        <f>H218+H220</f>
        <v>0</v>
      </c>
      <c r="I217" s="62">
        <f t="shared" ref="I217:J217" si="215">I218+I220</f>
        <v>450000</v>
      </c>
      <c r="J217" s="62">
        <f t="shared" si="215"/>
        <v>0</v>
      </c>
      <c r="K217" s="62">
        <f t="shared" ref="K217:M217" si="216">K218+K220</f>
        <v>0</v>
      </c>
      <c r="L217" s="62">
        <f t="shared" si="216"/>
        <v>0</v>
      </c>
      <c r="M217" s="62">
        <f t="shared" si="216"/>
        <v>0</v>
      </c>
      <c r="N217" s="62">
        <f t="shared" si="156"/>
        <v>0</v>
      </c>
      <c r="O217" s="62">
        <f t="shared" si="157"/>
        <v>450000</v>
      </c>
      <c r="P217" s="62">
        <f t="shared" si="158"/>
        <v>0</v>
      </c>
      <c r="Q217" s="62">
        <f t="shared" ref="Q217:S217" si="217">Q218+Q220</f>
        <v>0</v>
      </c>
      <c r="R217" s="62">
        <f t="shared" si="217"/>
        <v>0</v>
      </c>
      <c r="S217" s="62">
        <f t="shared" si="217"/>
        <v>0</v>
      </c>
      <c r="T217" s="62">
        <f t="shared" si="206"/>
        <v>0</v>
      </c>
      <c r="U217" s="62">
        <f t="shared" si="207"/>
        <v>450000</v>
      </c>
      <c r="V217" s="62">
        <f t="shared" si="208"/>
        <v>0</v>
      </c>
    </row>
    <row r="218" spans="1:22" ht="26.4">
      <c r="A218" s="258"/>
      <c r="B218" s="82" t="s">
        <v>172</v>
      </c>
      <c r="C218" s="36" t="s">
        <v>8</v>
      </c>
      <c r="D218" s="36" t="s">
        <v>20</v>
      </c>
      <c r="E218" s="36" t="s">
        <v>98</v>
      </c>
      <c r="F218" s="101" t="s">
        <v>175</v>
      </c>
      <c r="G218" s="37" t="s">
        <v>31</v>
      </c>
      <c r="H218" s="62">
        <f>H219</f>
        <v>0</v>
      </c>
      <c r="I218" s="62">
        <f t="shared" ref="I218:M218" si="218">I219</f>
        <v>450000</v>
      </c>
      <c r="J218" s="62">
        <f t="shared" si="218"/>
        <v>0</v>
      </c>
      <c r="K218" s="62">
        <f t="shared" si="218"/>
        <v>0</v>
      </c>
      <c r="L218" s="62">
        <f t="shared" si="218"/>
        <v>0</v>
      </c>
      <c r="M218" s="62">
        <f t="shared" si="218"/>
        <v>0</v>
      </c>
      <c r="N218" s="62">
        <f t="shared" si="156"/>
        <v>0</v>
      </c>
      <c r="O218" s="62">
        <f t="shared" si="157"/>
        <v>450000</v>
      </c>
      <c r="P218" s="62">
        <f t="shared" si="158"/>
        <v>0</v>
      </c>
      <c r="Q218" s="62">
        <f t="shared" ref="Q218:S218" si="219">Q219</f>
        <v>0</v>
      </c>
      <c r="R218" s="62">
        <f t="shared" si="219"/>
        <v>0</v>
      </c>
      <c r="S218" s="62">
        <f t="shared" si="219"/>
        <v>0</v>
      </c>
      <c r="T218" s="62">
        <f t="shared" si="206"/>
        <v>0</v>
      </c>
      <c r="U218" s="62">
        <f t="shared" si="207"/>
        <v>450000</v>
      </c>
      <c r="V218" s="62">
        <f t="shared" si="208"/>
        <v>0</v>
      </c>
    </row>
    <row r="219" spans="1:22" ht="26.4">
      <c r="A219" s="258"/>
      <c r="B219" s="86" t="s">
        <v>33</v>
      </c>
      <c r="C219" s="36" t="s">
        <v>8</v>
      </c>
      <c r="D219" s="36" t="s">
        <v>20</v>
      </c>
      <c r="E219" s="36" t="s">
        <v>98</v>
      </c>
      <c r="F219" s="101" t="s">
        <v>175</v>
      </c>
      <c r="G219" s="37" t="s">
        <v>32</v>
      </c>
      <c r="H219" s="61">
        <v>0</v>
      </c>
      <c r="I219" s="61">
        <v>450000</v>
      </c>
      <c r="J219" s="61">
        <v>0</v>
      </c>
      <c r="K219" s="61"/>
      <c r="L219" s="61"/>
      <c r="M219" s="61"/>
      <c r="N219" s="61">
        <f t="shared" si="156"/>
        <v>0</v>
      </c>
      <c r="O219" s="61">
        <f t="shared" si="157"/>
        <v>450000</v>
      </c>
      <c r="P219" s="61">
        <f t="shared" si="158"/>
        <v>0</v>
      </c>
      <c r="Q219" s="61"/>
      <c r="R219" s="61"/>
      <c r="S219" s="61"/>
      <c r="T219" s="61">
        <f t="shared" si="206"/>
        <v>0</v>
      </c>
      <c r="U219" s="61">
        <f t="shared" si="207"/>
        <v>450000</v>
      </c>
      <c r="V219" s="61">
        <f t="shared" si="208"/>
        <v>0</v>
      </c>
    </row>
    <row r="220" spans="1:22" hidden="1">
      <c r="A220" s="258"/>
      <c r="B220" s="104" t="s">
        <v>34</v>
      </c>
      <c r="C220" s="36" t="s">
        <v>8</v>
      </c>
      <c r="D220" s="36" t="s">
        <v>20</v>
      </c>
      <c r="E220" s="36" t="s">
        <v>98</v>
      </c>
      <c r="F220" s="101" t="s">
        <v>175</v>
      </c>
      <c r="G220" s="37" t="s">
        <v>35</v>
      </c>
      <c r="H220" s="61">
        <f>H221</f>
        <v>0</v>
      </c>
      <c r="I220" s="61"/>
      <c r="J220" s="61"/>
      <c r="K220" s="61"/>
      <c r="L220" s="61"/>
      <c r="M220" s="61"/>
      <c r="N220" s="61">
        <f t="shared" ref="N220:N291" si="220">H220+K220</f>
        <v>0</v>
      </c>
      <c r="O220" s="61">
        <f t="shared" ref="O220:O291" si="221">I220+L220</f>
        <v>0</v>
      </c>
      <c r="P220" s="61">
        <f t="shared" ref="P220:P291" si="222">J220+M220</f>
        <v>0</v>
      </c>
      <c r="Q220" s="61"/>
      <c r="R220" s="61"/>
      <c r="S220" s="61"/>
      <c r="T220" s="61">
        <f t="shared" si="206"/>
        <v>0</v>
      </c>
      <c r="U220" s="61">
        <f t="shared" si="207"/>
        <v>0</v>
      </c>
      <c r="V220" s="61">
        <f t="shared" si="208"/>
        <v>0</v>
      </c>
    </row>
    <row r="221" spans="1:22" hidden="1">
      <c r="A221" s="258"/>
      <c r="B221" s="105" t="s">
        <v>153</v>
      </c>
      <c r="C221" s="36" t="s">
        <v>8</v>
      </c>
      <c r="D221" s="36" t="s">
        <v>20</v>
      </c>
      <c r="E221" s="36" t="s">
        <v>98</v>
      </c>
      <c r="F221" s="101" t="s">
        <v>175</v>
      </c>
      <c r="G221" s="37" t="s">
        <v>154</v>
      </c>
      <c r="H221" s="61"/>
      <c r="I221" s="61">
        <v>0</v>
      </c>
      <c r="J221" s="61">
        <v>0</v>
      </c>
      <c r="K221" s="61"/>
      <c r="L221" s="61"/>
      <c r="M221" s="61"/>
      <c r="N221" s="61">
        <f t="shared" si="220"/>
        <v>0</v>
      </c>
      <c r="O221" s="61">
        <f t="shared" si="221"/>
        <v>0</v>
      </c>
      <c r="P221" s="61">
        <f t="shared" si="222"/>
        <v>0</v>
      </c>
      <c r="Q221" s="61"/>
      <c r="R221" s="61"/>
      <c r="S221" s="61"/>
      <c r="T221" s="61">
        <f t="shared" si="206"/>
        <v>0</v>
      </c>
      <c r="U221" s="61">
        <f t="shared" si="207"/>
        <v>0</v>
      </c>
      <c r="V221" s="61">
        <f t="shared" si="208"/>
        <v>0</v>
      </c>
    </row>
    <row r="222" spans="1:22" ht="26.4">
      <c r="A222" s="258"/>
      <c r="B222" s="194" t="s">
        <v>30</v>
      </c>
      <c r="C222" s="6" t="s">
        <v>8</v>
      </c>
      <c r="D222" s="6" t="s">
        <v>20</v>
      </c>
      <c r="E222" s="6" t="s">
        <v>98</v>
      </c>
      <c r="F222" s="36" t="s">
        <v>204</v>
      </c>
      <c r="G222" s="18"/>
      <c r="H222" s="58">
        <f>H223</f>
        <v>941333.33</v>
      </c>
      <c r="I222" s="58">
        <f t="shared" ref="I222:M223" si="223">I223</f>
        <v>0</v>
      </c>
      <c r="J222" s="58">
        <f t="shared" si="223"/>
        <v>0</v>
      </c>
      <c r="K222" s="58">
        <f t="shared" si="223"/>
        <v>0</v>
      </c>
      <c r="L222" s="58">
        <f t="shared" si="223"/>
        <v>0</v>
      </c>
      <c r="M222" s="58">
        <f t="shared" si="223"/>
        <v>0</v>
      </c>
      <c r="N222" s="58">
        <f t="shared" si="220"/>
        <v>941333.33</v>
      </c>
      <c r="O222" s="58">
        <f t="shared" si="221"/>
        <v>0</v>
      </c>
      <c r="P222" s="58">
        <f t="shared" si="222"/>
        <v>0</v>
      </c>
      <c r="Q222" s="58">
        <f t="shared" ref="Q222:S223" si="224">Q223</f>
        <v>0</v>
      </c>
      <c r="R222" s="58">
        <f t="shared" si="224"/>
        <v>0</v>
      </c>
      <c r="S222" s="58">
        <f t="shared" si="224"/>
        <v>0</v>
      </c>
      <c r="T222" s="58">
        <f t="shared" si="206"/>
        <v>941333.33</v>
      </c>
      <c r="U222" s="58">
        <f t="shared" si="207"/>
        <v>0</v>
      </c>
      <c r="V222" s="58">
        <f t="shared" si="208"/>
        <v>0</v>
      </c>
    </row>
    <row r="223" spans="1:22">
      <c r="A223" s="258"/>
      <c r="B223" s="241" t="s">
        <v>40</v>
      </c>
      <c r="C223" s="6" t="s">
        <v>8</v>
      </c>
      <c r="D223" s="6" t="s">
        <v>20</v>
      </c>
      <c r="E223" s="6" t="s">
        <v>98</v>
      </c>
      <c r="F223" s="36" t="s">
        <v>204</v>
      </c>
      <c r="G223" s="202" t="s">
        <v>38</v>
      </c>
      <c r="H223" s="58">
        <f>H224</f>
        <v>941333.33</v>
      </c>
      <c r="I223" s="58">
        <f t="shared" si="223"/>
        <v>0</v>
      </c>
      <c r="J223" s="58">
        <f t="shared" si="223"/>
        <v>0</v>
      </c>
      <c r="K223" s="58">
        <f t="shared" si="223"/>
        <v>0</v>
      </c>
      <c r="L223" s="58">
        <f t="shared" si="223"/>
        <v>0</v>
      </c>
      <c r="M223" s="58">
        <f t="shared" si="223"/>
        <v>0</v>
      </c>
      <c r="N223" s="58">
        <f t="shared" si="220"/>
        <v>941333.33</v>
      </c>
      <c r="O223" s="58">
        <f t="shared" si="221"/>
        <v>0</v>
      </c>
      <c r="P223" s="58">
        <f t="shared" si="222"/>
        <v>0</v>
      </c>
      <c r="Q223" s="58">
        <f t="shared" si="224"/>
        <v>0</v>
      </c>
      <c r="R223" s="58">
        <f t="shared" si="224"/>
        <v>0</v>
      </c>
      <c r="S223" s="58">
        <f t="shared" si="224"/>
        <v>0</v>
      </c>
      <c r="T223" s="58">
        <f t="shared" si="206"/>
        <v>941333.33</v>
      </c>
      <c r="U223" s="58">
        <f t="shared" si="207"/>
        <v>0</v>
      </c>
      <c r="V223" s="58">
        <f t="shared" si="208"/>
        <v>0</v>
      </c>
    </row>
    <row r="224" spans="1:22" ht="39.6">
      <c r="A224" s="258"/>
      <c r="B224" s="242" t="s">
        <v>323</v>
      </c>
      <c r="C224" s="6" t="s">
        <v>8</v>
      </c>
      <c r="D224" s="6" t="s">
        <v>20</v>
      </c>
      <c r="E224" s="6" t="s">
        <v>98</v>
      </c>
      <c r="F224" s="36" t="s">
        <v>204</v>
      </c>
      <c r="G224" s="37" t="s">
        <v>165</v>
      </c>
      <c r="H224" s="61">
        <v>941333.33</v>
      </c>
      <c r="I224" s="61">
        <v>0</v>
      </c>
      <c r="J224" s="61">
        <v>0</v>
      </c>
      <c r="K224" s="61"/>
      <c r="L224" s="61"/>
      <c r="M224" s="61"/>
      <c r="N224" s="61">
        <f t="shared" si="220"/>
        <v>941333.33</v>
      </c>
      <c r="O224" s="61">
        <f t="shared" si="221"/>
        <v>0</v>
      </c>
      <c r="P224" s="61">
        <f t="shared" si="222"/>
        <v>0</v>
      </c>
      <c r="Q224" s="61"/>
      <c r="R224" s="61"/>
      <c r="S224" s="61"/>
      <c r="T224" s="61">
        <f t="shared" si="206"/>
        <v>941333.33</v>
      </c>
      <c r="U224" s="61">
        <f t="shared" si="207"/>
        <v>0</v>
      </c>
      <c r="V224" s="61">
        <f t="shared" si="208"/>
        <v>0</v>
      </c>
    </row>
    <row r="225" spans="1:22">
      <c r="A225" s="258"/>
      <c r="B225" s="195" t="s">
        <v>29</v>
      </c>
      <c r="C225" s="6" t="s">
        <v>8</v>
      </c>
      <c r="D225" s="6" t="s">
        <v>20</v>
      </c>
      <c r="E225" s="6" t="s">
        <v>98</v>
      </c>
      <c r="F225" s="188" t="s">
        <v>286</v>
      </c>
      <c r="G225" s="18"/>
      <c r="H225" s="58">
        <f>+H226</f>
        <v>35000</v>
      </c>
      <c r="I225" s="58">
        <f t="shared" ref="I225:M225" si="225">+I226</f>
        <v>35000</v>
      </c>
      <c r="J225" s="58">
        <f t="shared" si="225"/>
        <v>35000</v>
      </c>
      <c r="K225" s="58">
        <f t="shared" si="225"/>
        <v>0</v>
      </c>
      <c r="L225" s="58">
        <f t="shared" si="225"/>
        <v>0</v>
      </c>
      <c r="M225" s="58">
        <f t="shared" si="225"/>
        <v>0</v>
      </c>
      <c r="N225" s="58">
        <f t="shared" si="220"/>
        <v>35000</v>
      </c>
      <c r="O225" s="58">
        <f t="shared" si="221"/>
        <v>35000</v>
      </c>
      <c r="P225" s="58">
        <f t="shared" si="222"/>
        <v>35000</v>
      </c>
      <c r="Q225" s="58">
        <f t="shared" ref="Q225:S225" si="226">+Q226</f>
        <v>0</v>
      </c>
      <c r="R225" s="58">
        <f t="shared" si="226"/>
        <v>0</v>
      </c>
      <c r="S225" s="58">
        <f t="shared" si="226"/>
        <v>0</v>
      </c>
      <c r="T225" s="58">
        <f t="shared" si="206"/>
        <v>35000</v>
      </c>
      <c r="U225" s="58">
        <f t="shared" si="207"/>
        <v>35000</v>
      </c>
      <c r="V225" s="58">
        <f t="shared" si="208"/>
        <v>35000</v>
      </c>
    </row>
    <row r="226" spans="1:22" ht="26.4">
      <c r="A226" s="258"/>
      <c r="B226" s="82" t="s">
        <v>172</v>
      </c>
      <c r="C226" s="6" t="s">
        <v>8</v>
      </c>
      <c r="D226" s="6" t="s">
        <v>20</v>
      </c>
      <c r="E226" s="6" t="s">
        <v>98</v>
      </c>
      <c r="F226" s="188" t="s">
        <v>286</v>
      </c>
      <c r="G226" s="18" t="s">
        <v>31</v>
      </c>
      <c r="H226" s="58">
        <f>H227</f>
        <v>35000</v>
      </c>
      <c r="I226" s="58">
        <f t="shared" ref="I226:M226" si="227">I227</f>
        <v>35000</v>
      </c>
      <c r="J226" s="58">
        <f t="shared" si="227"/>
        <v>35000</v>
      </c>
      <c r="K226" s="58">
        <f t="shared" si="227"/>
        <v>0</v>
      </c>
      <c r="L226" s="58">
        <f t="shared" si="227"/>
        <v>0</v>
      </c>
      <c r="M226" s="58">
        <f t="shared" si="227"/>
        <v>0</v>
      </c>
      <c r="N226" s="58">
        <f t="shared" si="220"/>
        <v>35000</v>
      </c>
      <c r="O226" s="58">
        <f t="shared" si="221"/>
        <v>35000</v>
      </c>
      <c r="P226" s="58">
        <f t="shared" si="222"/>
        <v>35000</v>
      </c>
      <c r="Q226" s="58">
        <f t="shared" ref="Q226:S226" si="228">Q227</f>
        <v>0</v>
      </c>
      <c r="R226" s="58">
        <f t="shared" si="228"/>
        <v>0</v>
      </c>
      <c r="S226" s="58">
        <f t="shared" si="228"/>
        <v>0</v>
      </c>
      <c r="T226" s="58">
        <f t="shared" si="206"/>
        <v>35000</v>
      </c>
      <c r="U226" s="58">
        <f t="shared" si="207"/>
        <v>35000</v>
      </c>
      <c r="V226" s="58">
        <f t="shared" si="208"/>
        <v>35000</v>
      </c>
    </row>
    <row r="227" spans="1:22" ht="26.4">
      <c r="A227" s="258"/>
      <c r="B227" s="86" t="s">
        <v>33</v>
      </c>
      <c r="C227" s="6" t="s">
        <v>8</v>
      </c>
      <c r="D227" s="6" t="s">
        <v>20</v>
      </c>
      <c r="E227" s="6" t="s">
        <v>98</v>
      </c>
      <c r="F227" s="188" t="s">
        <v>286</v>
      </c>
      <c r="G227" s="18" t="s">
        <v>32</v>
      </c>
      <c r="H227" s="192">
        <v>35000</v>
      </c>
      <c r="I227" s="192">
        <v>35000</v>
      </c>
      <c r="J227" s="192">
        <v>35000</v>
      </c>
      <c r="K227" s="192"/>
      <c r="L227" s="192"/>
      <c r="M227" s="192"/>
      <c r="N227" s="192">
        <f t="shared" si="220"/>
        <v>35000</v>
      </c>
      <c r="O227" s="192">
        <f t="shared" si="221"/>
        <v>35000</v>
      </c>
      <c r="P227" s="192">
        <f t="shared" si="222"/>
        <v>35000</v>
      </c>
      <c r="Q227" s="192"/>
      <c r="R227" s="192"/>
      <c r="S227" s="192"/>
      <c r="T227" s="192">
        <f t="shared" si="206"/>
        <v>35000</v>
      </c>
      <c r="U227" s="192">
        <f t="shared" si="207"/>
        <v>35000</v>
      </c>
      <c r="V227" s="192">
        <f t="shared" si="208"/>
        <v>35000</v>
      </c>
    </row>
    <row r="228" spans="1:22">
      <c r="A228" s="54"/>
      <c r="B228" s="85"/>
      <c r="C228" s="6"/>
      <c r="D228" s="6"/>
      <c r="E228" s="6"/>
      <c r="F228" s="6"/>
      <c r="G228" s="18"/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</row>
    <row r="229" spans="1:22" ht="27.6">
      <c r="A229" s="184" t="s">
        <v>4</v>
      </c>
      <c r="B229" s="157" t="s">
        <v>259</v>
      </c>
      <c r="C229" s="8" t="s">
        <v>10</v>
      </c>
      <c r="D229" s="8" t="s">
        <v>20</v>
      </c>
      <c r="E229" s="8" t="s">
        <v>98</v>
      </c>
      <c r="F229" s="8" t="s">
        <v>99</v>
      </c>
      <c r="G229" s="20"/>
      <c r="H229" s="60">
        <f>H230</f>
        <v>50000</v>
      </c>
      <c r="I229" s="60">
        <f t="shared" ref="I229:M229" si="229">I230</f>
        <v>50000</v>
      </c>
      <c r="J229" s="60">
        <f t="shared" si="229"/>
        <v>50000</v>
      </c>
      <c r="K229" s="60">
        <f t="shared" si="229"/>
        <v>0</v>
      </c>
      <c r="L229" s="60">
        <f t="shared" si="229"/>
        <v>0</v>
      </c>
      <c r="M229" s="60">
        <f t="shared" si="229"/>
        <v>0</v>
      </c>
      <c r="N229" s="60">
        <f t="shared" si="220"/>
        <v>50000</v>
      </c>
      <c r="O229" s="60">
        <f t="shared" si="221"/>
        <v>50000</v>
      </c>
      <c r="P229" s="60">
        <f t="shared" si="222"/>
        <v>50000</v>
      </c>
      <c r="Q229" s="60">
        <f t="shared" ref="Q229:S231" si="230">Q230</f>
        <v>0</v>
      </c>
      <c r="R229" s="60">
        <f t="shared" si="230"/>
        <v>0</v>
      </c>
      <c r="S229" s="60">
        <f t="shared" si="230"/>
        <v>0</v>
      </c>
      <c r="T229" s="60">
        <f t="shared" ref="T229:T232" si="231">N229+Q229</f>
        <v>50000</v>
      </c>
      <c r="U229" s="60">
        <f t="shared" ref="U229:U232" si="232">O229+R229</f>
        <v>50000</v>
      </c>
      <c r="V229" s="60">
        <f t="shared" ref="V229:V232" si="233">P229+S229</f>
        <v>50000</v>
      </c>
    </row>
    <row r="230" spans="1:22">
      <c r="A230" s="260"/>
      <c r="B230" s="155" t="s">
        <v>205</v>
      </c>
      <c r="C230" s="55" t="s">
        <v>10</v>
      </c>
      <c r="D230" s="55" t="s">
        <v>20</v>
      </c>
      <c r="E230" s="55" t="s">
        <v>98</v>
      </c>
      <c r="F230" s="55" t="s">
        <v>131</v>
      </c>
      <c r="G230" s="56"/>
      <c r="H230" s="65">
        <f t="shared" ref="H230:M231" si="234">H231</f>
        <v>50000</v>
      </c>
      <c r="I230" s="65">
        <f t="shared" si="234"/>
        <v>50000</v>
      </c>
      <c r="J230" s="65">
        <f t="shared" si="234"/>
        <v>50000</v>
      </c>
      <c r="K230" s="65">
        <f t="shared" si="234"/>
        <v>0</v>
      </c>
      <c r="L230" s="65">
        <f t="shared" si="234"/>
        <v>0</v>
      </c>
      <c r="M230" s="65">
        <f t="shared" si="234"/>
        <v>0</v>
      </c>
      <c r="N230" s="65">
        <f t="shared" si="220"/>
        <v>50000</v>
      </c>
      <c r="O230" s="65">
        <f t="shared" si="221"/>
        <v>50000</v>
      </c>
      <c r="P230" s="65">
        <f t="shared" si="222"/>
        <v>50000</v>
      </c>
      <c r="Q230" s="65">
        <f t="shared" si="230"/>
        <v>0</v>
      </c>
      <c r="R230" s="65">
        <f t="shared" si="230"/>
        <v>0</v>
      </c>
      <c r="S230" s="65">
        <f t="shared" si="230"/>
        <v>0</v>
      </c>
      <c r="T230" s="65">
        <f t="shared" si="231"/>
        <v>50000</v>
      </c>
      <c r="U230" s="65">
        <f t="shared" si="232"/>
        <v>50000</v>
      </c>
      <c r="V230" s="65">
        <f t="shared" si="233"/>
        <v>50000</v>
      </c>
    </row>
    <row r="231" spans="1:22" ht="27.75" customHeight="1">
      <c r="A231" s="260"/>
      <c r="B231" s="82" t="s">
        <v>172</v>
      </c>
      <c r="C231" s="55" t="s">
        <v>10</v>
      </c>
      <c r="D231" s="55" t="s">
        <v>20</v>
      </c>
      <c r="E231" s="55" t="s">
        <v>98</v>
      </c>
      <c r="F231" s="55" t="s">
        <v>131</v>
      </c>
      <c r="G231" s="56" t="s">
        <v>31</v>
      </c>
      <c r="H231" s="65">
        <f t="shared" si="234"/>
        <v>50000</v>
      </c>
      <c r="I231" s="65">
        <f t="shared" si="234"/>
        <v>50000</v>
      </c>
      <c r="J231" s="65">
        <f t="shared" si="234"/>
        <v>50000</v>
      </c>
      <c r="K231" s="65">
        <f t="shared" si="234"/>
        <v>0</v>
      </c>
      <c r="L231" s="65">
        <f t="shared" si="234"/>
        <v>0</v>
      </c>
      <c r="M231" s="65">
        <f t="shared" si="234"/>
        <v>0</v>
      </c>
      <c r="N231" s="65">
        <f t="shared" si="220"/>
        <v>50000</v>
      </c>
      <c r="O231" s="65">
        <f t="shared" si="221"/>
        <v>50000</v>
      </c>
      <c r="P231" s="65">
        <f t="shared" si="222"/>
        <v>50000</v>
      </c>
      <c r="Q231" s="65">
        <f t="shared" si="230"/>
        <v>0</v>
      </c>
      <c r="R231" s="65">
        <f t="shared" si="230"/>
        <v>0</v>
      </c>
      <c r="S231" s="65">
        <f t="shared" si="230"/>
        <v>0</v>
      </c>
      <c r="T231" s="65">
        <f t="shared" si="231"/>
        <v>50000</v>
      </c>
      <c r="U231" s="65">
        <f t="shared" si="232"/>
        <v>50000</v>
      </c>
      <c r="V231" s="65">
        <f t="shared" si="233"/>
        <v>50000</v>
      </c>
    </row>
    <row r="232" spans="1:22" ht="26.4">
      <c r="A232" s="260"/>
      <c r="B232" s="86" t="s">
        <v>33</v>
      </c>
      <c r="C232" s="55" t="s">
        <v>10</v>
      </c>
      <c r="D232" s="55" t="s">
        <v>20</v>
      </c>
      <c r="E232" s="55" t="s">
        <v>98</v>
      </c>
      <c r="F232" s="55" t="s">
        <v>131</v>
      </c>
      <c r="G232" s="56" t="s">
        <v>32</v>
      </c>
      <c r="H232" s="62">
        <v>50000</v>
      </c>
      <c r="I232" s="62">
        <v>50000</v>
      </c>
      <c r="J232" s="62">
        <v>50000</v>
      </c>
      <c r="K232" s="62"/>
      <c r="L232" s="62"/>
      <c r="M232" s="62"/>
      <c r="N232" s="62">
        <f t="shared" si="220"/>
        <v>50000</v>
      </c>
      <c r="O232" s="62">
        <f t="shared" si="221"/>
        <v>50000</v>
      </c>
      <c r="P232" s="62">
        <f t="shared" si="222"/>
        <v>50000</v>
      </c>
      <c r="Q232" s="62"/>
      <c r="R232" s="62"/>
      <c r="S232" s="62"/>
      <c r="T232" s="62">
        <f t="shared" si="231"/>
        <v>50000</v>
      </c>
      <c r="U232" s="62">
        <f t="shared" si="232"/>
        <v>50000</v>
      </c>
      <c r="V232" s="62">
        <f t="shared" si="233"/>
        <v>50000</v>
      </c>
    </row>
    <row r="233" spans="1:22">
      <c r="A233" s="183"/>
      <c r="B233" s="85"/>
      <c r="C233" s="5"/>
      <c r="D233" s="5"/>
      <c r="E233" s="5"/>
      <c r="F233" s="6"/>
      <c r="G233" s="1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</row>
    <row r="234" spans="1:22" ht="41.4">
      <c r="A234" s="52" t="s">
        <v>5</v>
      </c>
      <c r="B234" s="96" t="s">
        <v>260</v>
      </c>
      <c r="C234" s="7" t="s">
        <v>83</v>
      </c>
      <c r="D234" s="7" t="s">
        <v>20</v>
      </c>
      <c r="E234" s="7" t="s">
        <v>98</v>
      </c>
      <c r="F234" s="7" t="s">
        <v>99</v>
      </c>
      <c r="G234" s="19"/>
      <c r="H234" s="59">
        <f>+H235+H242</f>
        <v>8194000</v>
      </c>
      <c r="I234" s="59">
        <f t="shared" ref="I234:J234" si="235">+I235+I242</f>
        <v>8241493.3599999994</v>
      </c>
      <c r="J234" s="59">
        <f t="shared" si="235"/>
        <v>8289728.29</v>
      </c>
      <c r="K234" s="59">
        <f t="shared" ref="K234:M234" si="236">+K235+K242</f>
        <v>355000</v>
      </c>
      <c r="L234" s="59">
        <f t="shared" si="236"/>
        <v>0</v>
      </c>
      <c r="M234" s="59">
        <f t="shared" si="236"/>
        <v>0</v>
      </c>
      <c r="N234" s="59">
        <f t="shared" si="220"/>
        <v>8549000</v>
      </c>
      <c r="O234" s="59">
        <f t="shared" si="221"/>
        <v>8241493.3599999994</v>
      </c>
      <c r="P234" s="59">
        <f t="shared" si="222"/>
        <v>8289728.29</v>
      </c>
      <c r="Q234" s="59">
        <f t="shared" ref="Q234:S234" si="237">+Q235+Q242</f>
        <v>209000</v>
      </c>
      <c r="R234" s="59">
        <f t="shared" si="237"/>
        <v>0</v>
      </c>
      <c r="S234" s="59">
        <f t="shared" si="237"/>
        <v>0</v>
      </c>
      <c r="T234" s="59">
        <f t="shared" ref="T234:T248" si="238">N234+Q234</f>
        <v>8758000</v>
      </c>
      <c r="U234" s="59">
        <f t="shared" ref="U234:U248" si="239">O234+R234</f>
        <v>8241493.3599999994</v>
      </c>
      <c r="V234" s="59">
        <f t="shared" ref="V234:V248" si="240">P234+S234</f>
        <v>8289728.29</v>
      </c>
    </row>
    <row r="235" spans="1:22" ht="39.6">
      <c r="A235" s="178"/>
      <c r="B235" s="87" t="s">
        <v>206</v>
      </c>
      <c r="C235" s="11" t="s">
        <v>83</v>
      </c>
      <c r="D235" s="6" t="s">
        <v>20</v>
      </c>
      <c r="E235" s="6" t="s">
        <v>98</v>
      </c>
      <c r="F235" s="101" t="s">
        <v>207</v>
      </c>
      <c r="G235" s="56"/>
      <c r="H235" s="61">
        <f>H236+H238+H240</f>
        <v>4256000</v>
      </c>
      <c r="I235" s="61">
        <f t="shared" ref="I235:J235" si="241">I236+I238+I240</f>
        <v>4281028.92</v>
      </c>
      <c r="J235" s="61">
        <f t="shared" si="241"/>
        <v>4306619.21</v>
      </c>
      <c r="K235" s="61">
        <f t="shared" ref="K235:M235" si="242">K236+K238+K240</f>
        <v>355000</v>
      </c>
      <c r="L235" s="61">
        <f t="shared" si="242"/>
        <v>0</v>
      </c>
      <c r="M235" s="61">
        <f t="shared" si="242"/>
        <v>0</v>
      </c>
      <c r="N235" s="61">
        <f t="shared" si="220"/>
        <v>4611000</v>
      </c>
      <c r="O235" s="61">
        <f t="shared" si="221"/>
        <v>4281028.92</v>
      </c>
      <c r="P235" s="61">
        <f t="shared" si="222"/>
        <v>4306619.21</v>
      </c>
      <c r="Q235" s="61">
        <f t="shared" ref="Q235:S235" si="243">Q236+Q238+Q240</f>
        <v>209000</v>
      </c>
      <c r="R235" s="61">
        <f t="shared" si="243"/>
        <v>0</v>
      </c>
      <c r="S235" s="61">
        <f t="shared" si="243"/>
        <v>0</v>
      </c>
      <c r="T235" s="61">
        <f t="shared" si="238"/>
        <v>4820000</v>
      </c>
      <c r="U235" s="61">
        <f t="shared" si="239"/>
        <v>4281028.92</v>
      </c>
      <c r="V235" s="61">
        <f t="shared" si="240"/>
        <v>4306619.21</v>
      </c>
    </row>
    <row r="236" spans="1:22" ht="39.6">
      <c r="A236" s="178"/>
      <c r="B236" s="82" t="s">
        <v>49</v>
      </c>
      <c r="C236" s="6" t="s">
        <v>83</v>
      </c>
      <c r="D236" s="6" t="s">
        <v>20</v>
      </c>
      <c r="E236" s="6" t="s">
        <v>98</v>
      </c>
      <c r="F236" s="101" t="s">
        <v>207</v>
      </c>
      <c r="G236" s="56" t="s">
        <v>47</v>
      </c>
      <c r="H236" s="61">
        <f>H237</f>
        <v>2581000</v>
      </c>
      <c r="I236" s="61">
        <f t="shared" ref="I236:M236" si="244">I237</f>
        <v>2606028.92</v>
      </c>
      <c r="J236" s="61">
        <f t="shared" si="244"/>
        <v>2631619.21</v>
      </c>
      <c r="K236" s="61">
        <f t="shared" si="244"/>
        <v>0</v>
      </c>
      <c r="L236" s="61">
        <f t="shared" si="244"/>
        <v>0</v>
      </c>
      <c r="M236" s="61">
        <f t="shared" si="244"/>
        <v>0</v>
      </c>
      <c r="N236" s="61">
        <f t="shared" si="220"/>
        <v>2581000</v>
      </c>
      <c r="O236" s="61">
        <f t="shared" si="221"/>
        <v>2606028.92</v>
      </c>
      <c r="P236" s="61">
        <f t="shared" si="222"/>
        <v>2631619.21</v>
      </c>
      <c r="Q236" s="61">
        <f t="shared" ref="Q236:S236" si="245">Q237</f>
        <v>0</v>
      </c>
      <c r="R236" s="61">
        <f t="shared" si="245"/>
        <v>0</v>
      </c>
      <c r="S236" s="61">
        <f t="shared" si="245"/>
        <v>0</v>
      </c>
      <c r="T236" s="61">
        <f t="shared" si="238"/>
        <v>2581000</v>
      </c>
      <c r="U236" s="61">
        <f t="shared" si="239"/>
        <v>2606028.92</v>
      </c>
      <c r="V236" s="61">
        <f t="shared" si="240"/>
        <v>2631619.21</v>
      </c>
    </row>
    <row r="237" spans="1:22">
      <c r="A237" s="178"/>
      <c r="B237" s="82" t="s">
        <v>62</v>
      </c>
      <c r="C237" s="6" t="s">
        <v>83</v>
      </c>
      <c r="D237" s="6" t="s">
        <v>20</v>
      </c>
      <c r="E237" s="6" t="s">
        <v>98</v>
      </c>
      <c r="F237" s="101" t="s">
        <v>207</v>
      </c>
      <c r="G237" s="56" t="s">
        <v>63</v>
      </c>
      <c r="H237" s="61">
        <v>2581000</v>
      </c>
      <c r="I237" s="61">
        <v>2606028.92</v>
      </c>
      <c r="J237" s="61">
        <v>2631619.21</v>
      </c>
      <c r="K237" s="61"/>
      <c r="L237" s="61"/>
      <c r="M237" s="61"/>
      <c r="N237" s="61">
        <f t="shared" si="220"/>
        <v>2581000</v>
      </c>
      <c r="O237" s="61">
        <f t="shared" si="221"/>
        <v>2606028.92</v>
      </c>
      <c r="P237" s="61">
        <f t="shared" si="222"/>
        <v>2631619.21</v>
      </c>
      <c r="Q237" s="61"/>
      <c r="R237" s="61"/>
      <c r="S237" s="61"/>
      <c r="T237" s="61">
        <f t="shared" si="238"/>
        <v>2581000</v>
      </c>
      <c r="U237" s="61">
        <f t="shared" si="239"/>
        <v>2606028.92</v>
      </c>
      <c r="V237" s="61">
        <f t="shared" si="240"/>
        <v>2631619.21</v>
      </c>
    </row>
    <row r="238" spans="1:22" ht="26.4">
      <c r="A238" s="178"/>
      <c r="B238" s="82" t="s">
        <v>172</v>
      </c>
      <c r="C238" s="6" t="s">
        <v>83</v>
      </c>
      <c r="D238" s="6" t="s">
        <v>20</v>
      </c>
      <c r="E238" s="6" t="s">
        <v>98</v>
      </c>
      <c r="F238" s="101" t="s">
        <v>207</v>
      </c>
      <c r="G238" s="56" t="s">
        <v>31</v>
      </c>
      <c r="H238" s="61">
        <f>H239</f>
        <v>1640000</v>
      </c>
      <c r="I238" s="61">
        <f t="shared" ref="I238:M238" si="246">I239</f>
        <v>1640000</v>
      </c>
      <c r="J238" s="61">
        <f t="shared" si="246"/>
        <v>1640000</v>
      </c>
      <c r="K238" s="61">
        <f t="shared" si="246"/>
        <v>355000</v>
      </c>
      <c r="L238" s="61">
        <f t="shared" si="246"/>
        <v>0</v>
      </c>
      <c r="M238" s="61">
        <f t="shared" si="246"/>
        <v>0</v>
      </c>
      <c r="N238" s="61">
        <f t="shared" si="220"/>
        <v>1995000</v>
      </c>
      <c r="O238" s="61">
        <f t="shared" si="221"/>
        <v>1640000</v>
      </c>
      <c r="P238" s="61">
        <f t="shared" si="222"/>
        <v>1640000</v>
      </c>
      <c r="Q238" s="61">
        <f t="shared" ref="Q238:S238" si="247">Q239</f>
        <v>209000</v>
      </c>
      <c r="R238" s="61">
        <f t="shared" si="247"/>
        <v>0</v>
      </c>
      <c r="S238" s="61">
        <f t="shared" si="247"/>
        <v>0</v>
      </c>
      <c r="T238" s="61">
        <f t="shared" si="238"/>
        <v>2204000</v>
      </c>
      <c r="U238" s="61">
        <f t="shared" si="239"/>
        <v>1640000</v>
      </c>
      <c r="V238" s="61">
        <f t="shared" si="240"/>
        <v>1640000</v>
      </c>
    </row>
    <row r="239" spans="1:22" ht="26.4">
      <c r="A239" s="178"/>
      <c r="B239" s="86" t="s">
        <v>33</v>
      </c>
      <c r="C239" s="6" t="s">
        <v>83</v>
      </c>
      <c r="D239" s="6" t="s">
        <v>20</v>
      </c>
      <c r="E239" s="6" t="s">
        <v>98</v>
      </c>
      <c r="F239" s="101" t="s">
        <v>207</v>
      </c>
      <c r="G239" s="56" t="s">
        <v>32</v>
      </c>
      <c r="H239" s="61">
        <v>1640000</v>
      </c>
      <c r="I239" s="61">
        <v>1640000</v>
      </c>
      <c r="J239" s="61">
        <v>1640000</v>
      </c>
      <c r="K239" s="61">
        <v>355000</v>
      </c>
      <c r="L239" s="61"/>
      <c r="M239" s="61"/>
      <c r="N239" s="61">
        <f t="shared" si="220"/>
        <v>1995000</v>
      </c>
      <c r="O239" s="61">
        <f t="shared" si="221"/>
        <v>1640000</v>
      </c>
      <c r="P239" s="61">
        <f t="shared" si="222"/>
        <v>1640000</v>
      </c>
      <c r="Q239" s="61">
        <v>209000</v>
      </c>
      <c r="R239" s="61"/>
      <c r="S239" s="61"/>
      <c r="T239" s="61">
        <f t="shared" si="238"/>
        <v>2204000</v>
      </c>
      <c r="U239" s="61">
        <f t="shared" si="239"/>
        <v>1640000</v>
      </c>
      <c r="V239" s="61">
        <f t="shared" si="240"/>
        <v>1640000</v>
      </c>
    </row>
    <row r="240" spans="1:22">
      <c r="A240" s="178"/>
      <c r="B240" s="72" t="s">
        <v>45</v>
      </c>
      <c r="C240" s="6" t="s">
        <v>83</v>
      </c>
      <c r="D240" s="6" t="s">
        <v>20</v>
      </c>
      <c r="E240" s="6" t="s">
        <v>98</v>
      </c>
      <c r="F240" s="101" t="s">
        <v>207</v>
      </c>
      <c r="G240" s="37" t="s">
        <v>43</v>
      </c>
      <c r="H240" s="61">
        <f>H241</f>
        <v>35000</v>
      </c>
      <c r="I240" s="61">
        <f t="shared" ref="I240:M240" si="248">I241</f>
        <v>35000</v>
      </c>
      <c r="J240" s="61">
        <f t="shared" si="248"/>
        <v>35000</v>
      </c>
      <c r="K240" s="61">
        <f t="shared" si="248"/>
        <v>0</v>
      </c>
      <c r="L240" s="61">
        <f t="shared" si="248"/>
        <v>0</v>
      </c>
      <c r="M240" s="61">
        <f t="shared" si="248"/>
        <v>0</v>
      </c>
      <c r="N240" s="61">
        <f t="shared" si="220"/>
        <v>35000</v>
      </c>
      <c r="O240" s="61">
        <f t="shared" si="221"/>
        <v>35000</v>
      </c>
      <c r="P240" s="61">
        <f t="shared" si="222"/>
        <v>35000</v>
      </c>
      <c r="Q240" s="61">
        <f t="shared" ref="Q240:S240" si="249">Q241</f>
        <v>0</v>
      </c>
      <c r="R240" s="61">
        <f t="shared" si="249"/>
        <v>0</v>
      </c>
      <c r="S240" s="61">
        <f t="shared" si="249"/>
        <v>0</v>
      </c>
      <c r="T240" s="61">
        <f t="shared" si="238"/>
        <v>35000</v>
      </c>
      <c r="U240" s="61">
        <f t="shared" si="239"/>
        <v>35000</v>
      </c>
      <c r="V240" s="61">
        <f t="shared" si="240"/>
        <v>35000</v>
      </c>
    </row>
    <row r="241" spans="1:22">
      <c r="A241" s="178"/>
      <c r="B241" s="143" t="s">
        <v>54</v>
      </c>
      <c r="C241" s="11" t="s">
        <v>83</v>
      </c>
      <c r="D241" s="6" t="s">
        <v>20</v>
      </c>
      <c r="E241" s="6" t="s">
        <v>98</v>
      </c>
      <c r="F241" s="101" t="s">
        <v>207</v>
      </c>
      <c r="G241" s="37" t="s">
        <v>55</v>
      </c>
      <c r="H241" s="61">
        <v>35000</v>
      </c>
      <c r="I241" s="61">
        <v>35000</v>
      </c>
      <c r="J241" s="61">
        <v>35000</v>
      </c>
      <c r="K241" s="61"/>
      <c r="L241" s="61"/>
      <c r="M241" s="61"/>
      <c r="N241" s="61">
        <f t="shared" si="220"/>
        <v>35000</v>
      </c>
      <c r="O241" s="61">
        <f t="shared" si="221"/>
        <v>35000</v>
      </c>
      <c r="P241" s="61">
        <f t="shared" si="222"/>
        <v>35000</v>
      </c>
      <c r="Q241" s="61"/>
      <c r="R241" s="61"/>
      <c r="S241" s="61"/>
      <c r="T241" s="61">
        <f t="shared" si="238"/>
        <v>35000</v>
      </c>
      <c r="U241" s="61">
        <f t="shared" si="239"/>
        <v>35000</v>
      </c>
      <c r="V241" s="61">
        <f t="shared" si="240"/>
        <v>35000</v>
      </c>
    </row>
    <row r="242" spans="1:22" ht="39.6">
      <c r="A242" s="178"/>
      <c r="B242" s="194" t="s">
        <v>208</v>
      </c>
      <c r="C242" s="6" t="s">
        <v>83</v>
      </c>
      <c r="D242" s="6" t="s">
        <v>20</v>
      </c>
      <c r="E242" s="6" t="s">
        <v>98</v>
      </c>
      <c r="F242" s="101" t="s">
        <v>209</v>
      </c>
      <c r="G242" s="56"/>
      <c r="H242" s="61">
        <f>H243+H245+H247</f>
        <v>3938000</v>
      </c>
      <c r="I242" s="61">
        <f t="shared" ref="I242:J242" si="250">I243+I245+I247</f>
        <v>3960464.44</v>
      </c>
      <c r="J242" s="61">
        <f t="shared" si="250"/>
        <v>3983109.08</v>
      </c>
      <c r="K242" s="61">
        <f t="shared" ref="K242:M242" si="251">K243+K245+K247</f>
        <v>0</v>
      </c>
      <c r="L242" s="61">
        <f t="shared" si="251"/>
        <v>0</v>
      </c>
      <c r="M242" s="61">
        <f t="shared" si="251"/>
        <v>0</v>
      </c>
      <c r="N242" s="61">
        <f t="shared" si="220"/>
        <v>3938000</v>
      </c>
      <c r="O242" s="61">
        <f t="shared" si="221"/>
        <v>3960464.44</v>
      </c>
      <c r="P242" s="61">
        <f t="shared" si="222"/>
        <v>3983109.08</v>
      </c>
      <c r="Q242" s="61">
        <f t="shared" ref="Q242:S242" si="252">Q243+Q245+Q247</f>
        <v>0</v>
      </c>
      <c r="R242" s="61">
        <f t="shared" si="252"/>
        <v>0</v>
      </c>
      <c r="S242" s="61">
        <f t="shared" si="252"/>
        <v>0</v>
      </c>
      <c r="T242" s="61">
        <f t="shared" si="238"/>
        <v>3938000</v>
      </c>
      <c r="U242" s="61">
        <f t="shared" si="239"/>
        <v>3960464.44</v>
      </c>
      <c r="V242" s="61">
        <f t="shared" si="240"/>
        <v>3983109.08</v>
      </c>
    </row>
    <row r="243" spans="1:22" ht="39.6">
      <c r="A243" s="178"/>
      <c r="B243" s="82" t="s">
        <v>49</v>
      </c>
      <c r="C243" s="6" t="s">
        <v>83</v>
      </c>
      <c r="D243" s="6" t="s">
        <v>20</v>
      </c>
      <c r="E243" s="6" t="s">
        <v>98</v>
      </c>
      <c r="F243" s="101" t="s">
        <v>209</v>
      </c>
      <c r="G243" s="56" t="s">
        <v>47</v>
      </c>
      <c r="H243" s="61">
        <f>H244</f>
        <v>2262000</v>
      </c>
      <c r="I243" s="61">
        <f t="shared" ref="I243:M243" si="253">I244</f>
        <v>2284464.44</v>
      </c>
      <c r="J243" s="61">
        <f t="shared" si="253"/>
        <v>2307109.08</v>
      </c>
      <c r="K243" s="61">
        <f t="shared" si="253"/>
        <v>0</v>
      </c>
      <c r="L243" s="61">
        <f t="shared" si="253"/>
        <v>0</v>
      </c>
      <c r="M243" s="61">
        <f t="shared" si="253"/>
        <v>0</v>
      </c>
      <c r="N243" s="61">
        <f t="shared" si="220"/>
        <v>2262000</v>
      </c>
      <c r="O243" s="61">
        <f t="shared" si="221"/>
        <v>2284464.44</v>
      </c>
      <c r="P243" s="61">
        <f t="shared" si="222"/>
        <v>2307109.08</v>
      </c>
      <c r="Q243" s="61">
        <f t="shared" ref="Q243:S243" si="254">Q244</f>
        <v>0</v>
      </c>
      <c r="R243" s="61">
        <f t="shared" si="254"/>
        <v>0</v>
      </c>
      <c r="S243" s="61">
        <f t="shared" si="254"/>
        <v>0</v>
      </c>
      <c r="T243" s="61">
        <f t="shared" si="238"/>
        <v>2262000</v>
      </c>
      <c r="U243" s="61">
        <f t="shared" si="239"/>
        <v>2284464.44</v>
      </c>
      <c r="V243" s="61">
        <f t="shared" si="240"/>
        <v>2307109.08</v>
      </c>
    </row>
    <row r="244" spans="1:22">
      <c r="A244" s="178"/>
      <c r="B244" s="82" t="s">
        <v>62</v>
      </c>
      <c r="C244" s="6" t="s">
        <v>83</v>
      </c>
      <c r="D244" s="6" t="s">
        <v>20</v>
      </c>
      <c r="E244" s="6" t="s">
        <v>98</v>
      </c>
      <c r="F244" s="101" t="s">
        <v>209</v>
      </c>
      <c r="G244" s="56" t="s">
        <v>63</v>
      </c>
      <c r="H244" s="61">
        <v>2262000</v>
      </c>
      <c r="I244" s="61">
        <v>2284464.44</v>
      </c>
      <c r="J244" s="61">
        <v>2307109.08</v>
      </c>
      <c r="K244" s="61"/>
      <c r="L244" s="61"/>
      <c r="M244" s="61"/>
      <c r="N244" s="61">
        <f t="shared" si="220"/>
        <v>2262000</v>
      </c>
      <c r="O244" s="61">
        <f t="shared" si="221"/>
        <v>2284464.44</v>
      </c>
      <c r="P244" s="61">
        <f t="shared" si="222"/>
        <v>2307109.08</v>
      </c>
      <c r="Q244" s="61"/>
      <c r="R244" s="61"/>
      <c r="S244" s="61"/>
      <c r="T244" s="61">
        <f t="shared" si="238"/>
        <v>2262000</v>
      </c>
      <c r="U244" s="61">
        <f t="shared" si="239"/>
        <v>2284464.44</v>
      </c>
      <c r="V244" s="61">
        <f t="shared" si="240"/>
        <v>2307109.08</v>
      </c>
    </row>
    <row r="245" spans="1:22" ht="26.4">
      <c r="A245" s="178"/>
      <c r="B245" s="82" t="s">
        <v>172</v>
      </c>
      <c r="C245" s="6" t="s">
        <v>83</v>
      </c>
      <c r="D245" s="6" t="s">
        <v>20</v>
      </c>
      <c r="E245" s="6" t="s">
        <v>98</v>
      </c>
      <c r="F245" s="101" t="s">
        <v>209</v>
      </c>
      <c r="G245" s="56" t="s">
        <v>31</v>
      </c>
      <c r="H245" s="61">
        <f>H246</f>
        <v>1639000</v>
      </c>
      <c r="I245" s="61">
        <f t="shared" ref="I245:M245" si="255">I246</f>
        <v>1639000</v>
      </c>
      <c r="J245" s="61">
        <f t="shared" si="255"/>
        <v>1639000</v>
      </c>
      <c r="K245" s="61">
        <f t="shared" si="255"/>
        <v>0</v>
      </c>
      <c r="L245" s="61">
        <f t="shared" si="255"/>
        <v>0</v>
      </c>
      <c r="M245" s="61">
        <f t="shared" si="255"/>
        <v>0</v>
      </c>
      <c r="N245" s="61">
        <f t="shared" si="220"/>
        <v>1639000</v>
      </c>
      <c r="O245" s="61">
        <f t="shared" si="221"/>
        <v>1639000</v>
      </c>
      <c r="P245" s="61">
        <f t="shared" si="222"/>
        <v>1639000</v>
      </c>
      <c r="Q245" s="61">
        <f t="shared" ref="Q245:S245" si="256">Q246</f>
        <v>0</v>
      </c>
      <c r="R245" s="61">
        <f t="shared" si="256"/>
        <v>0</v>
      </c>
      <c r="S245" s="61">
        <f t="shared" si="256"/>
        <v>0</v>
      </c>
      <c r="T245" s="61">
        <f t="shared" si="238"/>
        <v>1639000</v>
      </c>
      <c r="U245" s="61">
        <f t="shared" si="239"/>
        <v>1639000</v>
      </c>
      <c r="V245" s="61">
        <f t="shared" si="240"/>
        <v>1639000</v>
      </c>
    </row>
    <row r="246" spans="1:22" ht="26.4">
      <c r="A246" s="178"/>
      <c r="B246" s="86" t="s">
        <v>33</v>
      </c>
      <c r="C246" s="6" t="s">
        <v>83</v>
      </c>
      <c r="D246" s="6" t="s">
        <v>20</v>
      </c>
      <c r="E246" s="6" t="s">
        <v>98</v>
      </c>
      <c r="F246" s="101" t="s">
        <v>209</v>
      </c>
      <c r="G246" s="56" t="s">
        <v>32</v>
      </c>
      <c r="H246" s="61">
        <v>1639000</v>
      </c>
      <c r="I246" s="61">
        <v>1639000</v>
      </c>
      <c r="J246" s="61">
        <v>1639000</v>
      </c>
      <c r="K246" s="61"/>
      <c r="L246" s="61"/>
      <c r="M246" s="61"/>
      <c r="N246" s="61">
        <f t="shared" si="220"/>
        <v>1639000</v>
      </c>
      <c r="O246" s="61">
        <f t="shared" si="221"/>
        <v>1639000</v>
      </c>
      <c r="P246" s="61">
        <f t="shared" si="222"/>
        <v>1639000</v>
      </c>
      <c r="Q246" s="61"/>
      <c r="R246" s="61"/>
      <c r="S246" s="61"/>
      <c r="T246" s="61">
        <f t="shared" si="238"/>
        <v>1639000</v>
      </c>
      <c r="U246" s="61">
        <f t="shared" si="239"/>
        <v>1639000</v>
      </c>
      <c r="V246" s="61">
        <f t="shared" si="240"/>
        <v>1639000</v>
      </c>
    </row>
    <row r="247" spans="1:22">
      <c r="A247" s="178"/>
      <c r="B247" s="72" t="s">
        <v>45</v>
      </c>
      <c r="C247" s="6" t="s">
        <v>83</v>
      </c>
      <c r="D247" s="6" t="s">
        <v>20</v>
      </c>
      <c r="E247" s="6" t="s">
        <v>98</v>
      </c>
      <c r="F247" s="101" t="s">
        <v>209</v>
      </c>
      <c r="G247" s="37" t="s">
        <v>43</v>
      </c>
      <c r="H247" s="61">
        <f>H248</f>
        <v>37000</v>
      </c>
      <c r="I247" s="61">
        <f t="shared" ref="I247:M247" si="257">I248</f>
        <v>37000</v>
      </c>
      <c r="J247" s="61">
        <f t="shared" si="257"/>
        <v>37000</v>
      </c>
      <c r="K247" s="61">
        <f t="shared" si="257"/>
        <v>0</v>
      </c>
      <c r="L247" s="61">
        <f t="shared" si="257"/>
        <v>0</v>
      </c>
      <c r="M247" s="61">
        <f t="shared" si="257"/>
        <v>0</v>
      </c>
      <c r="N247" s="61">
        <f t="shared" si="220"/>
        <v>37000</v>
      </c>
      <c r="O247" s="61">
        <f t="shared" si="221"/>
        <v>37000</v>
      </c>
      <c r="P247" s="61">
        <f t="shared" si="222"/>
        <v>37000</v>
      </c>
      <c r="Q247" s="61">
        <f t="shared" ref="Q247:S247" si="258">Q248</f>
        <v>0</v>
      </c>
      <c r="R247" s="61">
        <f t="shared" si="258"/>
        <v>0</v>
      </c>
      <c r="S247" s="61">
        <f t="shared" si="258"/>
        <v>0</v>
      </c>
      <c r="T247" s="61">
        <f t="shared" si="238"/>
        <v>37000</v>
      </c>
      <c r="U247" s="61">
        <f t="shared" si="239"/>
        <v>37000</v>
      </c>
      <c r="V247" s="61">
        <f t="shared" si="240"/>
        <v>37000</v>
      </c>
    </row>
    <row r="248" spans="1:22">
      <c r="A248" s="178"/>
      <c r="B248" s="143" t="s">
        <v>54</v>
      </c>
      <c r="C248" s="6" t="s">
        <v>83</v>
      </c>
      <c r="D248" s="6" t="s">
        <v>20</v>
      </c>
      <c r="E248" s="6" t="s">
        <v>98</v>
      </c>
      <c r="F248" s="101" t="s">
        <v>209</v>
      </c>
      <c r="G248" s="37" t="s">
        <v>55</v>
      </c>
      <c r="H248" s="61">
        <v>37000</v>
      </c>
      <c r="I248" s="61">
        <v>37000</v>
      </c>
      <c r="J248" s="61">
        <v>37000</v>
      </c>
      <c r="K248" s="61"/>
      <c r="L248" s="61"/>
      <c r="M248" s="61"/>
      <c r="N248" s="61">
        <f t="shared" si="220"/>
        <v>37000</v>
      </c>
      <c r="O248" s="61">
        <f t="shared" si="221"/>
        <v>37000</v>
      </c>
      <c r="P248" s="61">
        <f t="shared" si="222"/>
        <v>37000</v>
      </c>
      <c r="Q248" s="61"/>
      <c r="R248" s="61"/>
      <c r="S248" s="61"/>
      <c r="T248" s="61">
        <f t="shared" si="238"/>
        <v>37000</v>
      </c>
      <c r="U248" s="61">
        <f t="shared" si="239"/>
        <v>37000</v>
      </c>
      <c r="V248" s="61">
        <f t="shared" si="240"/>
        <v>37000</v>
      </c>
    </row>
    <row r="249" spans="1:22">
      <c r="A249" s="106"/>
      <c r="B249" s="85"/>
      <c r="C249" s="5"/>
      <c r="D249" s="5"/>
      <c r="E249" s="5"/>
      <c r="F249" s="6"/>
      <c r="G249" s="1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</row>
    <row r="250" spans="1:22" ht="41.4">
      <c r="A250" s="184" t="s">
        <v>6</v>
      </c>
      <c r="B250" s="156" t="s">
        <v>261</v>
      </c>
      <c r="C250" s="9" t="s">
        <v>27</v>
      </c>
      <c r="D250" s="9" t="s">
        <v>20</v>
      </c>
      <c r="E250" s="9" t="s">
        <v>98</v>
      </c>
      <c r="F250" s="8" t="s">
        <v>99</v>
      </c>
      <c r="G250" s="19"/>
      <c r="H250" s="59">
        <f>H265+H254+H259+H268+H251</f>
        <v>8810695</v>
      </c>
      <c r="I250" s="59">
        <f t="shared" ref="I250:J250" si="259">I265+I254+I259+I268+I251</f>
        <v>89724575</v>
      </c>
      <c r="J250" s="59">
        <f t="shared" si="259"/>
        <v>200000</v>
      </c>
      <c r="K250" s="59">
        <f>K265+K254+K259+K268+K251+K262</f>
        <v>92528675.5</v>
      </c>
      <c r="L250" s="59">
        <f t="shared" ref="L250:M250" si="260">L265+L254+L259+L268+L251+L262</f>
        <v>6905090</v>
      </c>
      <c r="M250" s="59">
        <f t="shared" si="260"/>
        <v>0</v>
      </c>
      <c r="N250" s="59">
        <f t="shared" si="220"/>
        <v>101339370.5</v>
      </c>
      <c r="O250" s="59">
        <f t="shared" si="221"/>
        <v>96629665</v>
      </c>
      <c r="P250" s="59">
        <f t="shared" si="222"/>
        <v>200000</v>
      </c>
      <c r="Q250" s="59">
        <f>Q265+Q254+Q259+Q268+Q251+Q262</f>
        <v>0</v>
      </c>
      <c r="R250" s="59">
        <f t="shared" ref="R250:S250" si="261">R265+R254+R259+R268+R251+R262</f>
        <v>0</v>
      </c>
      <c r="S250" s="59">
        <f t="shared" si="261"/>
        <v>0</v>
      </c>
      <c r="T250" s="59">
        <f t="shared" ref="T250:T270" si="262">N250+Q250</f>
        <v>101339370.5</v>
      </c>
      <c r="U250" s="59">
        <f t="shared" ref="U250:U270" si="263">O250+R250</f>
        <v>96629665</v>
      </c>
      <c r="V250" s="59">
        <f t="shared" ref="V250:V270" si="264">P250+S250</f>
        <v>200000</v>
      </c>
    </row>
    <row r="251" spans="1:22">
      <c r="A251" s="230"/>
      <c r="B251" s="231" t="s">
        <v>324</v>
      </c>
      <c r="C251" s="188" t="s">
        <v>27</v>
      </c>
      <c r="D251" s="188" t="s">
        <v>20</v>
      </c>
      <c r="E251" s="188" t="s">
        <v>98</v>
      </c>
      <c r="F251" s="188" t="s">
        <v>325</v>
      </c>
      <c r="G251" s="202"/>
      <c r="H251" s="65">
        <f>H252</f>
        <v>3610695</v>
      </c>
      <c r="I251" s="65">
        <f t="shared" ref="I251:M251" si="265">I252</f>
        <v>3600695</v>
      </c>
      <c r="J251" s="65">
        <f t="shared" si="265"/>
        <v>0</v>
      </c>
      <c r="K251" s="65">
        <f t="shared" si="265"/>
        <v>-3610695</v>
      </c>
      <c r="L251" s="65">
        <f t="shared" si="265"/>
        <v>-3600695</v>
      </c>
      <c r="M251" s="65">
        <f t="shared" si="265"/>
        <v>0</v>
      </c>
      <c r="N251" s="65">
        <f t="shared" si="220"/>
        <v>0</v>
      </c>
      <c r="O251" s="65">
        <f t="shared" si="221"/>
        <v>0</v>
      </c>
      <c r="P251" s="65">
        <f t="shared" si="222"/>
        <v>0</v>
      </c>
      <c r="Q251" s="65">
        <f t="shared" ref="Q251:S252" si="266">Q252</f>
        <v>0</v>
      </c>
      <c r="R251" s="65">
        <f t="shared" si="266"/>
        <v>0</v>
      </c>
      <c r="S251" s="65">
        <f t="shared" si="266"/>
        <v>0</v>
      </c>
      <c r="T251" s="65">
        <f t="shared" si="262"/>
        <v>0</v>
      </c>
      <c r="U251" s="65">
        <f t="shared" si="263"/>
        <v>0</v>
      </c>
      <c r="V251" s="65">
        <f t="shared" si="264"/>
        <v>0</v>
      </c>
    </row>
    <row r="252" spans="1:22" ht="26.4">
      <c r="A252" s="230"/>
      <c r="B252" s="232" t="s">
        <v>40</v>
      </c>
      <c r="C252" s="188" t="s">
        <v>27</v>
      </c>
      <c r="D252" s="188" t="s">
        <v>20</v>
      </c>
      <c r="E252" s="188" t="s">
        <v>98</v>
      </c>
      <c r="F252" s="188" t="s">
        <v>325</v>
      </c>
      <c r="G252" s="202" t="s">
        <v>38</v>
      </c>
      <c r="H252" s="65">
        <f>H253</f>
        <v>3610695</v>
      </c>
      <c r="I252" s="65">
        <f t="shared" ref="I252:M252" si="267">I253</f>
        <v>3600695</v>
      </c>
      <c r="J252" s="65">
        <f t="shared" si="267"/>
        <v>0</v>
      </c>
      <c r="K252" s="65">
        <f t="shared" si="267"/>
        <v>-3610695</v>
      </c>
      <c r="L252" s="65">
        <f t="shared" si="267"/>
        <v>-3600695</v>
      </c>
      <c r="M252" s="65">
        <f t="shared" si="267"/>
        <v>0</v>
      </c>
      <c r="N252" s="65">
        <f t="shared" si="220"/>
        <v>0</v>
      </c>
      <c r="O252" s="65">
        <f t="shared" si="221"/>
        <v>0</v>
      </c>
      <c r="P252" s="65">
        <f t="shared" si="222"/>
        <v>0</v>
      </c>
      <c r="Q252" s="65">
        <f t="shared" si="266"/>
        <v>0</v>
      </c>
      <c r="R252" s="65">
        <f t="shared" si="266"/>
        <v>0</v>
      </c>
      <c r="S252" s="65">
        <f t="shared" si="266"/>
        <v>0</v>
      </c>
      <c r="T252" s="65">
        <f t="shared" si="262"/>
        <v>0</v>
      </c>
      <c r="U252" s="65">
        <f t="shared" si="263"/>
        <v>0</v>
      </c>
      <c r="V252" s="65">
        <f t="shared" si="264"/>
        <v>0</v>
      </c>
    </row>
    <row r="253" spans="1:22">
      <c r="A253" s="230"/>
      <c r="B253" s="233" t="s">
        <v>41</v>
      </c>
      <c r="C253" s="188" t="s">
        <v>27</v>
      </c>
      <c r="D253" s="188" t="s">
        <v>20</v>
      </c>
      <c r="E253" s="188" t="s">
        <v>98</v>
      </c>
      <c r="F253" s="188" t="s">
        <v>325</v>
      </c>
      <c r="G253" s="202" t="s">
        <v>39</v>
      </c>
      <c r="H253" s="65">
        <v>3610695</v>
      </c>
      <c r="I253" s="65">
        <v>3600695</v>
      </c>
      <c r="J253" s="65"/>
      <c r="K253" s="65">
        <v>-3610695</v>
      </c>
      <c r="L253" s="65">
        <v>-3600695</v>
      </c>
      <c r="M253" s="65"/>
      <c r="N253" s="65">
        <f t="shared" si="220"/>
        <v>0</v>
      </c>
      <c r="O253" s="65">
        <f t="shared" si="221"/>
        <v>0</v>
      </c>
      <c r="P253" s="65">
        <f t="shared" si="222"/>
        <v>0</v>
      </c>
      <c r="Q253" s="65"/>
      <c r="R253" s="65"/>
      <c r="S253" s="65"/>
      <c r="T253" s="65">
        <f t="shared" si="262"/>
        <v>0</v>
      </c>
      <c r="U253" s="65">
        <f t="shared" si="263"/>
        <v>0</v>
      </c>
      <c r="V253" s="65">
        <f t="shared" si="264"/>
        <v>0</v>
      </c>
    </row>
    <row r="254" spans="1:22">
      <c r="A254" s="178"/>
      <c r="B254" s="103" t="s">
        <v>162</v>
      </c>
      <c r="C254" s="36" t="s">
        <v>27</v>
      </c>
      <c r="D254" s="36" t="s">
        <v>20</v>
      </c>
      <c r="E254" s="36" t="s">
        <v>98</v>
      </c>
      <c r="F254" s="36" t="s">
        <v>161</v>
      </c>
      <c r="G254" s="37"/>
      <c r="H254" s="62">
        <f>H257</f>
        <v>5000000</v>
      </c>
      <c r="I254" s="62">
        <f>I257</f>
        <v>0</v>
      </c>
      <c r="J254" s="62">
        <f>J257</f>
        <v>0</v>
      </c>
      <c r="K254" s="62">
        <f>K257+K255</f>
        <v>7750000</v>
      </c>
      <c r="L254" s="62">
        <f t="shared" ref="L254:M254" si="268">L257+L255</f>
        <v>6999990</v>
      </c>
      <c r="M254" s="62">
        <f t="shared" si="268"/>
        <v>0</v>
      </c>
      <c r="N254" s="62">
        <f t="shared" si="220"/>
        <v>12750000</v>
      </c>
      <c r="O254" s="62">
        <f t="shared" si="221"/>
        <v>6999990</v>
      </c>
      <c r="P254" s="62">
        <f t="shared" si="222"/>
        <v>0</v>
      </c>
      <c r="Q254" s="62">
        <f>Q257+Q255</f>
        <v>0</v>
      </c>
      <c r="R254" s="62">
        <f t="shared" ref="R254:S254" si="269">R257+R255</f>
        <v>0</v>
      </c>
      <c r="S254" s="62">
        <f t="shared" si="269"/>
        <v>0</v>
      </c>
      <c r="T254" s="62">
        <f t="shared" si="262"/>
        <v>12750000</v>
      </c>
      <c r="U254" s="62">
        <f t="shared" si="263"/>
        <v>6999990</v>
      </c>
      <c r="V254" s="62">
        <f t="shared" si="264"/>
        <v>0</v>
      </c>
    </row>
    <row r="255" spans="1:22" ht="26.4">
      <c r="A255" s="246"/>
      <c r="B255" s="228" t="s">
        <v>319</v>
      </c>
      <c r="C255" s="36" t="s">
        <v>27</v>
      </c>
      <c r="D255" s="36" t="s">
        <v>20</v>
      </c>
      <c r="E255" s="36" t="s">
        <v>98</v>
      </c>
      <c r="F255" s="36" t="s">
        <v>161</v>
      </c>
      <c r="G255" s="37" t="s">
        <v>134</v>
      </c>
      <c r="H255" s="62"/>
      <c r="I255" s="62"/>
      <c r="J255" s="62"/>
      <c r="K255" s="62">
        <f>K256</f>
        <v>7000000</v>
      </c>
      <c r="L255" s="62">
        <f>L256</f>
        <v>6999990</v>
      </c>
      <c r="M255" s="62"/>
      <c r="N255" s="62">
        <f t="shared" ref="N255:N256" si="270">H255+K255</f>
        <v>7000000</v>
      </c>
      <c r="O255" s="62">
        <f t="shared" ref="O255:O256" si="271">I255+L255</f>
        <v>6999990</v>
      </c>
      <c r="P255" s="62">
        <f t="shared" ref="P255:P256" si="272">J255+M255</f>
        <v>0</v>
      </c>
      <c r="Q255" s="62">
        <f>Q256</f>
        <v>0</v>
      </c>
      <c r="R255" s="62">
        <f>R256</f>
        <v>0</v>
      </c>
      <c r="S255" s="62"/>
      <c r="T255" s="62">
        <f t="shared" si="262"/>
        <v>7000000</v>
      </c>
      <c r="U255" s="62">
        <f t="shared" si="263"/>
        <v>6999990</v>
      </c>
      <c r="V255" s="62">
        <f t="shared" si="264"/>
        <v>0</v>
      </c>
    </row>
    <row r="256" spans="1:22">
      <c r="A256" s="246"/>
      <c r="B256" s="217" t="s">
        <v>320</v>
      </c>
      <c r="C256" s="36" t="s">
        <v>27</v>
      </c>
      <c r="D256" s="36" t="s">
        <v>20</v>
      </c>
      <c r="E256" s="36" t="s">
        <v>98</v>
      </c>
      <c r="F256" s="36" t="s">
        <v>161</v>
      </c>
      <c r="G256" s="37" t="s">
        <v>135</v>
      </c>
      <c r="H256" s="62"/>
      <c r="I256" s="62"/>
      <c r="J256" s="62"/>
      <c r="K256" s="62">
        <v>7000000</v>
      </c>
      <c r="L256" s="62">
        <f>7000000-10</f>
        <v>6999990</v>
      </c>
      <c r="M256" s="62"/>
      <c r="N256" s="62">
        <f t="shared" si="270"/>
        <v>7000000</v>
      </c>
      <c r="O256" s="62">
        <f t="shared" si="271"/>
        <v>6999990</v>
      </c>
      <c r="P256" s="62">
        <f t="shared" si="272"/>
        <v>0</v>
      </c>
      <c r="Q256" s="62"/>
      <c r="R256" s="62"/>
      <c r="S256" s="62"/>
      <c r="T256" s="62">
        <f t="shared" si="262"/>
        <v>7000000</v>
      </c>
      <c r="U256" s="62">
        <f t="shared" si="263"/>
        <v>6999990</v>
      </c>
      <c r="V256" s="62">
        <f t="shared" si="264"/>
        <v>0</v>
      </c>
    </row>
    <row r="257" spans="1:22" ht="26.4">
      <c r="A257" s="178"/>
      <c r="B257" s="75" t="s">
        <v>40</v>
      </c>
      <c r="C257" s="36" t="s">
        <v>27</v>
      </c>
      <c r="D257" s="36" t="s">
        <v>20</v>
      </c>
      <c r="E257" s="36" t="s">
        <v>98</v>
      </c>
      <c r="F257" s="36" t="s">
        <v>161</v>
      </c>
      <c r="G257" s="37" t="s">
        <v>38</v>
      </c>
      <c r="H257" s="62">
        <f>H258</f>
        <v>5000000</v>
      </c>
      <c r="I257" s="62">
        <f t="shared" ref="I257:M257" si="273">I258</f>
        <v>0</v>
      </c>
      <c r="J257" s="62">
        <f t="shared" si="273"/>
        <v>0</v>
      </c>
      <c r="K257" s="62">
        <f t="shared" si="273"/>
        <v>750000</v>
      </c>
      <c r="L257" s="62">
        <f t="shared" si="273"/>
        <v>0</v>
      </c>
      <c r="M257" s="62">
        <f t="shared" si="273"/>
        <v>0</v>
      </c>
      <c r="N257" s="62">
        <f t="shared" si="220"/>
        <v>5750000</v>
      </c>
      <c r="O257" s="62">
        <f t="shared" si="221"/>
        <v>0</v>
      </c>
      <c r="P257" s="62">
        <f t="shared" si="222"/>
        <v>0</v>
      </c>
      <c r="Q257" s="62">
        <f t="shared" ref="Q257:S257" si="274">Q258</f>
        <v>0</v>
      </c>
      <c r="R257" s="62">
        <f t="shared" si="274"/>
        <v>0</v>
      </c>
      <c r="S257" s="62">
        <f t="shared" si="274"/>
        <v>0</v>
      </c>
      <c r="T257" s="62">
        <f t="shared" si="262"/>
        <v>5750000</v>
      </c>
      <c r="U257" s="62">
        <f t="shared" si="263"/>
        <v>0</v>
      </c>
      <c r="V257" s="62">
        <f t="shared" si="264"/>
        <v>0</v>
      </c>
    </row>
    <row r="258" spans="1:22">
      <c r="A258" s="225"/>
      <c r="B258" s="103" t="s">
        <v>41</v>
      </c>
      <c r="C258" s="36" t="s">
        <v>27</v>
      </c>
      <c r="D258" s="36" t="s">
        <v>20</v>
      </c>
      <c r="E258" s="36" t="s">
        <v>98</v>
      </c>
      <c r="F258" s="36" t="s">
        <v>161</v>
      </c>
      <c r="G258" s="37" t="s">
        <v>39</v>
      </c>
      <c r="H258" s="62">
        <v>5000000</v>
      </c>
      <c r="I258" s="62"/>
      <c r="J258" s="62"/>
      <c r="K258" s="62">
        <v>750000</v>
      </c>
      <c r="L258" s="62"/>
      <c r="M258" s="62"/>
      <c r="N258" s="62">
        <f t="shared" si="220"/>
        <v>5750000</v>
      </c>
      <c r="O258" s="62">
        <f t="shared" si="221"/>
        <v>0</v>
      </c>
      <c r="P258" s="62">
        <f t="shared" si="222"/>
        <v>0</v>
      </c>
      <c r="Q258" s="62"/>
      <c r="R258" s="62"/>
      <c r="S258" s="62"/>
      <c r="T258" s="62">
        <f t="shared" si="262"/>
        <v>5750000</v>
      </c>
      <c r="U258" s="62">
        <f t="shared" si="263"/>
        <v>0</v>
      </c>
      <c r="V258" s="62">
        <f t="shared" si="264"/>
        <v>0</v>
      </c>
    </row>
    <row r="259" spans="1:22" ht="39.6">
      <c r="A259" s="225"/>
      <c r="B259" s="199" t="s">
        <v>316</v>
      </c>
      <c r="C259" s="188" t="s">
        <v>27</v>
      </c>
      <c r="D259" s="188" t="s">
        <v>20</v>
      </c>
      <c r="E259" s="188" t="s">
        <v>98</v>
      </c>
      <c r="F259" s="188" t="s">
        <v>315</v>
      </c>
      <c r="G259" s="202"/>
      <c r="H259" s="62">
        <f>H260</f>
        <v>0</v>
      </c>
      <c r="I259" s="62">
        <f t="shared" ref="I259:M260" si="275">I260</f>
        <v>33631550</v>
      </c>
      <c r="J259" s="62">
        <f t="shared" si="275"/>
        <v>0</v>
      </c>
      <c r="K259" s="62">
        <f t="shared" si="275"/>
        <v>32197226</v>
      </c>
      <c r="L259" s="62">
        <f t="shared" si="275"/>
        <v>3565778</v>
      </c>
      <c r="M259" s="62">
        <f t="shared" si="275"/>
        <v>0</v>
      </c>
      <c r="N259" s="62">
        <f t="shared" si="220"/>
        <v>32197226</v>
      </c>
      <c r="O259" s="62">
        <f t="shared" si="221"/>
        <v>37197328</v>
      </c>
      <c r="P259" s="62">
        <f t="shared" si="222"/>
        <v>0</v>
      </c>
      <c r="Q259" s="62">
        <f t="shared" ref="Q259:S260" si="276">Q260</f>
        <v>0</v>
      </c>
      <c r="R259" s="62">
        <f t="shared" si="276"/>
        <v>0</v>
      </c>
      <c r="S259" s="62">
        <f t="shared" si="276"/>
        <v>0</v>
      </c>
      <c r="T259" s="62">
        <f t="shared" si="262"/>
        <v>32197226</v>
      </c>
      <c r="U259" s="62">
        <f t="shared" si="263"/>
        <v>37197328</v>
      </c>
      <c r="V259" s="62">
        <f t="shared" si="264"/>
        <v>0</v>
      </c>
    </row>
    <row r="260" spans="1:22" ht="26.4">
      <c r="A260" s="225"/>
      <c r="B260" s="200" t="s">
        <v>40</v>
      </c>
      <c r="C260" s="188" t="s">
        <v>27</v>
      </c>
      <c r="D260" s="188" t="s">
        <v>20</v>
      </c>
      <c r="E260" s="188" t="s">
        <v>98</v>
      </c>
      <c r="F260" s="188" t="s">
        <v>315</v>
      </c>
      <c r="G260" s="202" t="s">
        <v>38</v>
      </c>
      <c r="H260" s="62">
        <f>H261</f>
        <v>0</v>
      </c>
      <c r="I260" s="62">
        <f t="shared" si="275"/>
        <v>33631550</v>
      </c>
      <c r="J260" s="62">
        <f t="shared" si="275"/>
        <v>0</v>
      </c>
      <c r="K260" s="62">
        <f t="shared" si="275"/>
        <v>32197226</v>
      </c>
      <c r="L260" s="62">
        <f t="shared" si="275"/>
        <v>3565778</v>
      </c>
      <c r="M260" s="62">
        <f t="shared" si="275"/>
        <v>0</v>
      </c>
      <c r="N260" s="62">
        <f t="shared" si="220"/>
        <v>32197226</v>
      </c>
      <c r="O260" s="62">
        <f t="shared" si="221"/>
        <v>37197328</v>
      </c>
      <c r="P260" s="62">
        <f t="shared" si="222"/>
        <v>0</v>
      </c>
      <c r="Q260" s="62">
        <f t="shared" si="276"/>
        <v>0</v>
      </c>
      <c r="R260" s="62">
        <f t="shared" si="276"/>
        <v>0</v>
      </c>
      <c r="S260" s="62">
        <f t="shared" si="276"/>
        <v>0</v>
      </c>
      <c r="T260" s="62">
        <f t="shared" si="262"/>
        <v>32197226</v>
      </c>
      <c r="U260" s="62">
        <f t="shared" si="263"/>
        <v>37197328</v>
      </c>
      <c r="V260" s="62">
        <f t="shared" si="264"/>
        <v>0</v>
      </c>
    </row>
    <row r="261" spans="1:22" ht="14.25" customHeight="1">
      <c r="A261" s="225"/>
      <c r="B261" s="199" t="s">
        <v>41</v>
      </c>
      <c r="C261" s="188" t="s">
        <v>27</v>
      </c>
      <c r="D261" s="188" t="s">
        <v>20</v>
      </c>
      <c r="E261" s="188" t="s">
        <v>98</v>
      </c>
      <c r="F261" s="188" t="s">
        <v>315</v>
      </c>
      <c r="G261" s="202" t="s">
        <v>39</v>
      </c>
      <c r="H261" s="185"/>
      <c r="I261" s="185">
        <v>33631550</v>
      </c>
      <c r="J261" s="185"/>
      <c r="K261" s="185">
        <v>32197226</v>
      </c>
      <c r="L261" s="185">
        <v>3565778</v>
      </c>
      <c r="M261" s="185"/>
      <c r="N261" s="185">
        <f t="shared" si="220"/>
        <v>32197226</v>
      </c>
      <c r="O261" s="185">
        <f t="shared" si="221"/>
        <v>37197328</v>
      </c>
      <c r="P261" s="185">
        <f t="shared" si="222"/>
        <v>0</v>
      </c>
      <c r="Q261" s="185"/>
      <c r="R261" s="185"/>
      <c r="S261" s="185"/>
      <c r="T261" s="185">
        <f t="shared" si="262"/>
        <v>32197226</v>
      </c>
      <c r="U261" s="185">
        <f t="shared" si="263"/>
        <v>37197328</v>
      </c>
      <c r="V261" s="185">
        <f t="shared" si="264"/>
        <v>0</v>
      </c>
    </row>
    <row r="262" spans="1:22" ht="39.6">
      <c r="A262" s="246"/>
      <c r="B262" s="199" t="s">
        <v>351</v>
      </c>
      <c r="C262" s="36" t="s">
        <v>27</v>
      </c>
      <c r="D262" s="36" t="s">
        <v>20</v>
      </c>
      <c r="E262" s="36" t="s">
        <v>98</v>
      </c>
      <c r="F262" s="36" t="s">
        <v>350</v>
      </c>
      <c r="G262" s="37"/>
      <c r="H262" s="185"/>
      <c r="I262" s="185"/>
      <c r="J262" s="185"/>
      <c r="K262" s="185">
        <f>K263</f>
        <v>3959898</v>
      </c>
      <c r="L262" s="185">
        <f t="shared" ref="L262:M263" si="277">L263</f>
        <v>0</v>
      </c>
      <c r="M262" s="185">
        <f t="shared" si="277"/>
        <v>0</v>
      </c>
      <c r="N262" s="185">
        <f t="shared" ref="N262:N264" si="278">H262+K262</f>
        <v>3959898</v>
      </c>
      <c r="O262" s="185">
        <f t="shared" ref="O262:O264" si="279">I262+L262</f>
        <v>0</v>
      </c>
      <c r="P262" s="185">
        <f t="shared" ref="P262:P264" si="280">J262+M262</f>
        <v>0</v>
      </c>
      <c r="Q262" s="185">
        <f>Q263</f>
        <v>0</v>
      </c>
      <c r="R262" s="185">
        <f t="shared" ref="R262:S263" si="281">R263</f>
        <v>0</v>
      </c>
      <c r="S262" s="185">
        <f t="shared" si="281"/>
        <v>0</v>
      </c>
      <c r="T262" s="185">
        <f t="shared" si="262"/>
        <v>3959898</v>
      </c>
      <c r="U262" s="185">
        <f t="shared" si="263"/>
        <v>0</v>
      </c>
      <c r="V262" s="185">
        <f t="shared" si="264"/>
        <v>0</v>
      </c>
    </row>
    <row r="263" spans="1:22" ht="26.4">
      <c r="A263" s="246"/>
      <c r="B263" s="200" t="s">
        <v>40</v>
      </c>
      <c r="C263" s="36" t="s">
        <v>27</v>
      </c>
      <c r="D263" s="36" t="s">
        <v>20</v>
      </c>
      <c r="E263" s="36" t="s">
        <v>98</v>
      </c>
      <c r="F263" s="36" t="s">
        <v>350</v>
      </c>
      <c r="G263" s="37" t="s">
        <v>38</v>
      </c>
      <c r="H263" s="185"/>
      <c r="I263" s="185"/>
      <c r="J263" s="185"/>
      <c r="K263" s="185">
        <f>K264</f>
        <v>3959898</v>
      </c>
      <c r="L263" s="185">
        <f t="shared" si="277"/>
        <v>0</v>
      </c>
      <c r="M263" s="185">
        <f t="shared" si="277"/>
        <v>0</v>
      </c>
      <c r="N263" s="185">
        <f t="shared" si="278"/>
        <v>3959898</v>
      </c>
      <c r="O263" s="185">
        <f t="shared" si="279"/>
        <v>0</v>
      </c>
      <c r="P263" s="185">
        <f t="shared" si="280"/>
        <v>0</v>
      </c>
      <c r="Q263" s="185">
        <f>Q264</f>
        <v>0</v>
      </c>
      <c r="R263" s="185">
        <f t="shared" si="281"/>
        <v>0</v>
      </c>
      <c r="S263" s="185">
        <f t="shared" si="281"/>
        <v>0</v>
      </c>
      <c r="T263" s="185">
        <f t="shared" si="262"/>
        <v>3959898</v>
      </c>
      <c r="U263" s="185">
        <f t="shared" si="263"/>
        <v>0</v>
      </c>
      <c r="V263" s="185">
        <f t="shared" si="264"/>
        <v>0</v>
      </c>
    </row>
    <row r="264" spans="1:22" ht="14.25" customHeight="1">
      <c r="A264" s="246"/>
      <c r="B264" s="199" t="s">
        <v>41</v>
      </c>
      <c r="C264" s="36" t="s">
        <v>27</v>
      </c>
      <c r="D264" s="36" t="s">
        <v>20</v>
      </c>
      <c r="E264" s="36" t="s">
        <v>98</v>
      </c>
      <c r="F264" s="36" t="s">
        <v>350</v>
      </c>
      <c r="G264" s="37" t="s">
        <v>39</v>
      </c>
      <c r="H264" s="185"/>
      <c r="I264" s="185"/>
      <c r="J264" s="185"/>
      <c r="K264" s="185">
        <v>3959898</v>
      </c>
      <c r="L264" s="185"/>
      <c r="M264" s="185"/>
      <c r="N264" s="185">
        <f t="shared" si="278"/>
        <v>3959898</v>
      </c>
      <c r="O264" s="185">
        <f t="shared" si="279"/>
        <v>0</v>
      </c>
      <c r="P264" s="185">
        <f t="shared" si="280"/>
        <v>0</v>
      </c>
      <c r="Q264" s="185"/>
      <c r="R264" s="185"/>
      <c r="S264" s="185"/>
      <c r="T264" s="185">
        <f t="shared" si="262"/>
        <v>3959898</v>
      </c>
      <c r="U264" s="185">
        <f t="shared" si="263"/>
        <v>0</v>
      </c>
      <c r="V264" s="185">
        <f t="shared" si="264"/>
        <v>0</v>
      </c>
    </row>
    <row r="265" spans="1:22" ht="26.4">
      <c r="A265" s="257"/>
      <c r="B265" s="226" t="s">
        <v>309</v>
      </c>
      <c r="C265" s="6" t="s">
        <v>27</v>
      </c>
      <c r="D265" s="6" t="s">
        <v>20</v>
      </c>
      <c r="E265" s="6" t="s">
        <v>98</v>
      </c>
      <c r="F265" s="74" t="s">
        <v>310</v>
      </c>
      <c r="G265" s="18"/>
      <c r="H265" s="58">
        <f t="shared" ref="H265:M266" si="282">H266</f>
        <v>200000</v>
      </c>
      <c r="I265" s="58">
        <f t="shared" si="282"/>
        <v>200000</v>
      </c>
      <c r="J265" s="58">
        <f t="shared" si="282"/>
        <v>200000</v>
      </c>
      <c r="K265" s="58">
        <f t="shared" si="282"/>
        <v>0</v>
      </c>
      <c r="L265" s="58">
        <f t="shared" si="282"/>
        <v>0</v>
      </c>
      <c r="M265" s="58">
        <f t="shared" si="282"/>
        <v>0</v>
      </c>
      <c r="N265" s="58">
        <f t="shared" si="220"/>
        <v>200000</v>
      </c>
      <c r="O265" s="58">
        <f t="shared" si="221"/>
        <v>200000</v>
      </c>
      <c r="P265" s="58">
        <f t="shared" si="222"/>
        <v>200000</v>
      </c>
      <c r="Q265" s="58">
        <f t="shared" ref="Q265:S266" si="283">Q266</f>
        <v>0</v>
      </c>
      <c r="R265" s="58">
        <f t="shared" si="283"/>
        <v>0</v>
      </c>
      <c r="S265" s="58">
        <f t="shared" si="283"/>
        <v>0</v>
      </c>
      <c r="T265" s="58">
        <f t="shared" si="262"/>
        <v>200000</v>
      </c>
      <c r="U265" s="58">
        <f t="shared" si="263"/>
        <v>200000</v>
      </c>
      <c r="V265" s="58">
        <f t="shared" si="264"/>
        <v>200000</v>
      </c>
    </row>
    <row r="266" spans="1:22" ht="13.5" customHeight="1">
      <c r="A266" s="258"/>
      <c r="B266" s="85" t="s">
        <v>34</v>
      </c>
      <c r="C266" s="6" t="s">
        <v>27</v>
      </c>
      <c r="D266" s="6" t="s">
        <v>20</v>
      </c>
      <c r="E266" s="6" t="s">
        <v>98</v>
      </c>
      <c r="F266" s="74" t="s">
        <v>310</v>
      </c>
      <c r="G266" s="18" t="s">
        <v>35</v>
      </c>
      <c r="H266" s="58">
        <f t="shared" si="282"/>
        <v>200000</v>
      </c>
      <c r="I266" s="58">
        <f t="shared" si="282"/>
        <v>200000</v>
      </c>
      <c r="J266" s="58">
        <f t="shared" si="282"/>
        <v>200000</v>
      </c>
      <c r="K266" s="58">
        <f t="shared" si="282"/>
        <v>0</v>
      </c>
      <c r="L266" s="58">
        <f t="shared" si="282"/>
        <v>0</v>
      </c>
      <c r="M266" s="58">
        <f t="shared" si="282"/>
        <v>0</v>
      </c>
      <c r="N266" s="58">
        <f t="shared" si="220"/>
        <v>200000</v>
      </c>
      <c r="O266" s="58">
        <f t="shared" si="221"/>
        <v>200000</v>
      </c>
      <c r="P266" s="58">
        <f t="shared" si="222"/>
        <v>200000</v>
      </c>
      <c r="Q266" s="58">
        <f t="shared" si="283"/>
        <v>0</v>
      </c>
      <c r="R266" s="58">
        <f t="shared" si="283"/>
        <v>0</v>
      </c>
      <c r="S266" s="58">
        <f t="shared" si="283"/>
        <v>0</v>
      </c>
      <c r="T266" s="58">
        <f t="shared" si="262"/>
        <v>200000</v>
      </c>
      <c r="U266" s="58">
        <f t="shared" si="263"/>
        <v>200000</v>
      </c>
      <c r="V266" s="58">
        <f t="shared" si="264"/>
        <v>200000</v>
      </c>
    </row>
    <row r="267" spans="1:22" ht="14.25" customHeight="1">
      <c r="A267" s="261"/>
      <c r="B267" s="85" t="s">
        <v>37</v>
      </c>
      <c r="C267" s="6" t="s">
        <v>27</v>
      </c>
      <c r="D267" s="6" t="s">
        <v>20</v>
      </c>
      <c r="E267" s="6" t="s">
        <v>98</v>
      </c>
      <c r="F267" s="74" t="s">
        <v>310</v>
      </c>
      <c r="G267" s="18" t="s">
        <v>36</v>
      </c>
      <c r="H267" s="62">
        <v>200000</v>
      </c>
      <c r="I267" s="62">
        <v>200000</v>
      </c>
      <c r="J267" s="62">
        <v>200000</v>
      </c>
      <c r="K267" s="62"/>
      <c r="L267" s="62"/>
      <c r="M267" s="62"/>
      <c r="N267" s="62">
        <f t="shared" si="220"/>
        <v>200000</v>
      </c>
      <c r="O267" s="62">
        <f t="shared" si="221"/>
        <v>200000</v>
      </c>
      <c r="P267" s="62">
        <f t="shared" si="222"/>
        <v>200000</v>
      </c>
      <c r="Q267" s="62"/>
      <c r="R267" s="62"/>
      <c r="S267" s="62"/>
      <c r="T267" s="62">
        <f t="shared" si="262"/>
        <v>200000</v>
      </c>
      <c r="U267" s="62">
        <f t="shared" si="263"/>
        <v>200000</v>
      </c>
      <c r="V267" s="62">
        <f t="shared" si="264"/>
        <v>200000</v>
      </c>
    </row>
    <row r="268" spans="1:22" ht="26.4">
      <c r="A268" s="225"/>
      <c r="B268" s="213" t="s">
        <v>318</v>
      </c>
      <c r="C268" s="36" t="s">
        <v>27</v>
      </c>
      <c r="D268" s="36" t="s">
        <v>20</v>
      </c>
      <c r="E268" s="36" t="s">
        <v>98</v>
      </c>
      <c r="F268" s="36" t="s">
        <v>317</v>
      </c>
      <c r="G268" s="37"/>
      <c r="H268" s="62">
        <f>H269</f>
        <v>0</v>
      </c>
      <c r="I268" s="62">
        <f t="shared" ref="I268:M269" si="284">I269</f>
        <v>52292330</v>
      </c>
      <c r="J268" s="62">
        <f t="shared" si="284"/>
        <v>0</v>
      </c>
      <c r="K268" s="62">
        <f t="shared" si="284"/>
        <v>52232246.5</v>
      </c>
      <c r="L268" s="62">
        <f t="shared" si="284"/>
        <v>-59983</v>
      </c>
      <c r="M268" s="62">
        <f t="shared" si="284"/>
        <v>0</v>
      </c>
      <c r="N268" s="62">
        <f t="shared" si="220"/>
        <v>52232246.5</v>
      </c>
      <c r="O268" s="62">
        <f t="shared" si="221"/>
        <v>52232347</v>
      </c>
      <c r="P268" s="62">
        <f t="shared" si="222"/>
        <v>0</v>
      </c>
      <c r="Q268" s="62">
        <f t="shared" ref="Q268:S269" si="285">Q269</f>
        <v>0</v>
      </c>
      <c r="R268" s="62">
        <f t="shared" si="285"/>
        <v>0</v>
      </c>
      <c r="S268" s="62">
        <f t="shared" si="285"/>
        <v>0</v>
      </c>
      <c r="T268" s="62">
        <f t="shared" si="262"/>
        <v>52232246.5</v>
      </c>
      <c r="U268" s="62">
        <f t="shared" si="263"/>
        <v>52232347</v>
      </c>
      <c r="V268" s="62">
        <f t="shared" si="264"/>
        <v>0</v>
      </c>
    </row>
    <row r="269" spans="1:22" ht="14.25" customHeight="1">
      <c r="A269" s="225"/>
      <c r="B269" s="228" t="s">
        <v>319</v>
      </c>
      <c r="C269" s="36" t="s">
        <v>27</v>
      </c>
      <c r="D269" s="36" t="s">
        <v>20</v>
      </c>
      <c r="E269" s="36" t="s">
        <v>98</v>
      </c>
      <c r="F269" s="36" t="s">
        <v>317</v>
      </c>
      <c r="G269" s="37" t="s">
        <v>134</v>
      </c>
      <c r="H269" s="62">
        <f>H270</f>
        <v>0</v>
      </c>
      <c r="I269" s="62">
        <f t="shared" si="284"/>
        <v>52292330</v>
      </c>
      <c r="J269" s="62">
        <f t="shared" si="284"/>
        <v>0</v>
      </c>
      <c r="K269" s="62">
        <f t="shared" si="284"/>
        <v>52232246.5</v>
      </c>
      <c r="L269" s="62">
        <f t="shared" si="284"/>
        <v>-59983</v>
      </c>
      <c r="M269" s="62">
        <f t="shared" si="284"/>
        <v>0</v>
      </c>
      <c r="N269" s="62">
        <f t="shared" si="220"/>
        <v>52232246.5</v>
      </c>
      <c r="O269" s="62">
        <f t="shared" si="221"/>
        <v>52232347</v>
      </c>
      <c r="P269" s="62">
        <f t="shared" si="222"/>
        <v>0</v>
      </c>
      <c r="Q269" s="62">
        <f t="shared" si="285"/>
        <v>0</v>
      </c>
      <c r="R269" s="62">
        <f t="shared" si="285"/>
        <v>0</v>
      </c>
      <c r="S269" s="62">
        <f t="shared" si="285"/>
        <v>0</v>
      </c>
      <c r="T269" s="62">
        <f t="shared" si="262"/>
        <v>52232246.5</v>
      </c>
      <c r="U269" s="62">
        <f t="shared" si="263"/>
        <v>52232347</v>
      </c>
      <c r="V269" s="62">
        <f t="shared" si="264"/>
        <v>0</v>
      </c>
    </row>
    <row r="270" spans="1:22" ht="14.25" customHeight="1">
      <c r="A270" s="225"/>
      <c r="B270" s="217" t="s">
        <v>320</v>
      </c>
      <c r="C270" s="36" t="s">
        <v>27</v>
      </c>
      <c r="D270" s="36" t="s">
        <v>20</v>
      </c>
      <c r="E270" s="36" t="s">
        <v>98</v>
      </c>
      <c r="F270" s="36" t="s">
        <v>317</v>
      </c>
      <c r="G270" s="37" t="s">
        <v>135</v>
      </c>
      <c r="H270" s="62"/>
      <c r="I270" s="62">
        <v>52292330</v>
      </c>
      <c r="J270" s="62"/>
      <c r="K270" s="62">
        <v>52232246.5</v>
      </c>
      <c r="L270" s="62">
        <v>-59983</v>
      </c>
      <c r="M270" s="62"/>
      <c r="N270" s="62">
        <f t="shared" si="220"/>
        <v>52232246.5</v>
      </c>
      <c r="O270" s="62">
        <f t="shared" si="221"/>
        <v>52232347</v>
      </c>
      <c r="P270" s="62">
        <f t="shared" si="222"/>
        <v>0</v>
      </c>
      <c r="Q270" s="62"/>
      <c r="R270" s="62"/>
      <c r="S270" s="62"/>
      <c r="T270" s="62">
        <f t="shared" si="262"/>
        <v>52232246.5</v>
      </c>
      <c r="U270" s="62">
        <f t="shared" si="263"/>
        <v>52232347</v>
      </c>
      <c r="V270" s="62">
        <f t="shared" si="264"/>
        <v>0</v>
      </c>
    </row>
    <row r="271" spans="1:22" ht="14.25" customHeight="1">
      <c r="A271" s="225"/>
      <c r="B271" s="85"/>
      <c r="C271" s="6"/>
      <c r="D271" s="6"/>
      <c r="E271" s="6"/>
      <c r="F271" s="227"/>
      <c r="G271" s="18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</row>
    <row r="272" spans="1:22" ht="41.4">
      <c r="A272" s="184" t="s">
        <v>7</v>
      </c>
      <c r="B272" s="96" t="s">
        <v>262</v>
      </c>
      <c r="C272" s="21" t="s">
        <v>14</v>
      </c>
      <c r="D272" s="10" t="s">
        <v>20</v>
      </c>
      <c r="E272" s="10" t="s">
        <v>98</v>
      </c>
      <c r="F272" s="21" t="s">
        <v>99</v>
      </c>
      <c r="G272" s="18"/>
      <c r="H272" s="59">
        <f>H273+H278</f>
        <v>761000</v>
      </c>
      <c r="I272" s="59">
        <f t="shared" ref="I272:J272" si="286">I273+I278</f>
        <v>761000</v>
      </c>
      <c r="J272" s="59">
        <f t="shared" si="286"/>
        <v>761000</v>
      </c>
      <c r="K272" s="59">
        <f t="shared" ref="K272:M272" si="287">K273+K278</f>
        <v>0</v>
      </c>
      <c r="L272" s="59">
        <f t="shared" si="287"/>
        <v>0</v>
      </c>
      <c r="M272" s="59">
        <f t="shared" si="287"/>
        <v>0</v>
      </c>
      <c r="N272" s="59">
        <f t="shared" si="220"/>
        <v>761000</v>
      </c>
      <c r="O272" s="59">
        <f t="shared" si="221"/>
        <v>761000</v>
      </c>
      <c r="P272" s="59">
        <f t="shared" si="222"/>
        <v>761000</v>
      </c>
      <c r="Q272" s="59">
        <f>Q273+Q278+Q283</f>
        <v>6900</v>
      </c>
      <c r="R272" s="59">
        <f t="shared" ref="R272:S272" si="288">R273+R278+R283</f>
        <v>0</v>
      </c>
      <c r="S272" s="59">
        <f t="shared" si="288"/>
        <v>0</v>
      </c>
      <c r="T272" s="59">
        <f t="shared" ref="T272:T282" si="289">N272+Q272</f>
        <v>767900</v>
      </c>
      <c r="U272" s="59">
        <f t="shared" ref="U272:U282" si="290">O272+R272</f>
        <v>761000</v>
      </c>
      <c r="V272" s="59">
        <f t="shared" ref="V272:V282" si="291">P272+S272</f>
        <v>761000</v>
      </c>
    </row>
    <row r="273" spans="1:22">
      <c r="A273" s="262"/>
      <c r="B273" s="57" t="s">
        <v>210</v>
      </c>
      <c r="C273" s="6" t="s">
        <v>14</v>
      </c>
      <c r="D273" s="6" t="s">
        <v>20</v>
      </c>
      <c r="E273" s="6" t="s">
        <v>98</v>
      </c>
      <c r="F273" s="6" t="s">
        <v>113</v>
      </c>
      <c r="G273" s="18"/>
      <c r="H273" s="58">
        <f>H274+H276</f>
        <v>500000</v>
      </c>
      <c r="I273" s="58">
        <f t="shared" ref="I273:J273" si="292">I274+I276</f>
        <v>500000</v>
      </c>
      <c r="J273" s="58">
        <f t="shared" si="292"/>
        <v>500000</v>
      </c>
      <c r="K273" s="58">
        <f t="shared" ref="K273:M273" si="293">K274+K276</f>
        <v>0</v>
      </c>
      <c r="L273" s="58">
        <f t="shared" si="293"/>
        <v>0</v>
      </c>
      <c r="M273" s="58">
        <f t="shared" si="293"/>
        <v>0</v>
      </c>
      <c r="N273" s="58">
        <f t="shared" si="220"/>
        <v>500000</v>
      </c>
      <c r="O273" s="58">
        <f t="shared" si="221"/>
        <v>500000</v>
      </c>
      <c r="P273" s="58">
        <f t="shared" si="222"/>
        <v>500000</v>
      </c>
      <c r="Q273" s="58">
        <f t="shared" ref="Q273:S273" si="294">Q274+Q276</f>
        <v>0</v>
      </c>
      <c r="R273" s="58">
        <f t="shared" si="294"/>
        <v>0</v>
      </c>
      <c r="S273" s="58">
        <f t="shared" si="294"/>
        <v>0</v>
      </c>
      <c r="T273" s="58">
        <f t="shared" si="289"/>
        <v>500000</v>
      </c>
      <c r="U273" s="58">
        <f t="shared" si="290"/>
        <v>500000</v>
      </c>
      <c r="V273" s="58">
        <f t="shared" si="291"/>
        <v>500000</v>
      </c>
    </row>
    <row r="274" spans="1:22" ht="26.4">
      <c r="A274" s="258"/>
      <c r="B274" s="57" t="s">
        <v>172</v>
      </c>
      <c r="C274" s="6" t="s">
        <v>14</v>
      </c>
      <c r="D274" s="6" t="s">
        <v>20</v>
      </c>
      <c r="E274" s="6" t="s">
        <v>98</v>
      </c>
      <c r="F274" s="6" t="s">
        <v>113</v>
      </c>
      <c r="G274" s="18" t="s">
        <v>31</v>
      </c>
      <c r="H274" s="58">
        <f>H275</f>
        <v>415000</v>
      </c>
      <c r="I274" s="58">
        <f t="shared" ref="I274:M274" si="295">I275</f>
        <v>415000</v>
      </c>
      <c r="J274" s="58">
        <f t="shared" si="295"/>
        <v>415000</v>
      </c>
      <c r="K274" s="58">
        <f t="shared" si="295"/>
        <v>0</v>
      </c>
      <c r="L274" s="58">
        <f t="shared" si="295"/>
        <v>0</v>
      </c>
      <c r="M274" s="58">
        <f t="shared" si="295"/>
        <v>0</v>
      </c>
      <c r="N274" s="58">
        <f t="shared" si="220"/>
        <v>415000</v>
      </c>
      <c r="O274" s="58">
        <f t="shared" si="221"/>
        <v>415000</v>
      </c>
      <c r="P274" s="58">
        <f t="shared" si="222"/>
        <v>415000</v>
      </c>
      <c r="Q274" s="58">
        <f t="shared" ref="Q274:S274" si="296">Q275</f>
        <v>0</v>
      </c>
      <c r="R274" s="58">
        <f t="shared" si="296"/>
        <v>0</v>
      </c>
      <c r="S274" s="58">
        <f t="shared" si="296"/>
        <v>0</v>
      </c>
      <c r="T274" s="58">
        <f t="shared" si="289"/>
        <v>415000</v>
      </c>
      <c r="U274" s="58">
        <f t="shared" si="290"/>
        <v>415000</v>
      </c>
      <c r="V274" s="58">
        <f t="shared" si="291"/>
        <v>415000</v>
      </c>
    </row>
    <row r="275" spans="1:22" ht="26.4">
      <c r="A275" s="258"/>
      <c r="B275" s="29" t="s">
        <v>33</v>
      </c>
      <c r="C275" s="6" t="s">
        <v>14</v>
      </c>
      <c r="D275" s="6" t="s">
        <v>20</v>
      </c>
      <c r="E275" s="6" t="s">
        <v>98</v>
      </c>
      <c r="F275" s="6" t="s">
        <v>113</v>
      </c>
      <c r="G275" s="18" t="s">
        <v>32</v>
      </c>
      <c r="H275" s="61">
        <v>415000</v>
      </c>
      <c r="I275" s="61">
        <v>415000</v>
      </c>
      <c r="J275" s="61">
        <v>415000</v>
      </c>
      <c r="K275" s="61"/>
      <c r="L275" s="61"/>
      <c r="M275" s="61"/>
      <c r="N275" s="61">
        <f t="shared" si="220"/>
        <v>415000</v>
      </c>
      <c r="O275" s="61">
        <f t="shared" si="221"/>
        <v>415000</v>
      </c>
      <c r="P275" s="61">
        <f t="shared" si="222"/>
        <v>415000</v>
      </c>
      <c r="Q275" s="61"/>
      <c r="R275" s="61"/>
      <c r="S275" s="61"/>
      <c r="T275" s="61">
        <f t="shared" si="289"/>
        <v>415000</v>
      </c>
      <c r="U275" s="61">
        <f t="shared" si="290"/>
        <v>415000</v>
      </c>
      <c r="V275" s="61">
        <f t="shared" si="291"/>
        <v>415000</v>
      </c>
    </row>
    <row r="276" spans="1:22">
      <c r="A276" s="258"/>
      <c r="B276" s="57" t="s">
        <v>34</v>
      </c>
      <c r="C276" s="6" t="s">
        <v>14</v>
      </c>
      <c r="D276" s="6" t="s">
        <v>20</v>
      </c>
      <c r="E276" s="6" t="s">
        <v>98</v>
      </c>
      <c r="F276" s="6" t="s">
        <v>113</v>
      </c>
      <c r="G276" s="56" t="s">
        <v>35</v>
      </c>
      <c r="H276" s="61">
        <f>H277</f>
        <v>85000</v>
      </c>
      <c r="I276" s="61">
        <f t="shared" ref="I276:M276" si="297">I277</f>
        <v>85000</v>
      </c>
      <c r="J276" s="61">
        <f t="shared" si="297"/>
        <v>85000</v>
      </c>
      <c r="K276" s="61">
        <f t="shared" si="297"/>
        <v>0</v>
      </c>
      <c r="L276" s="61">
        <f t="shared" si="297"/>
        <v>0</v>
      </c>
      <c r="M276" s="61">
        <f t="shared" si="297"/>
        <v>0</v>
      </c>
      <c r="N276" s="61">
        <f t="shared" si="220"/>
        <v>85000</v>
      </c>
      <c r="O276" s="61">
        <f t="shared" si="221"/>
        <v>85000</v>
      </c>
      <c r="P276" s="61">
        <f t="shared" si="222"/>
        <v>85000</v>
      </c>
      <c r="Q276" s="61">
        <f t="shared" ref="Q276:S276" si="298">Q277</f>
        <v>0</v>
      </c>
      <c r="R276" s="61">
        <f t="shared" si="298"/>
        <v>0</v>
      </c>
      <c r="S276" s="61">
        <f t="shared" si="298"/>
        <v>0</v>
      </c>
      <c r="T276" s="61">
        <f t="shared" si="289"/>
        <v>85000</v>
      </c>
      <c r="U276" s="61">
        <f t="shared" si="290"/>
        <v>85000</v>
      </c>
      <c r="V276" s="61">
        <f t="shared" si="291"/>
        <v>85000</v>
      </c>
    </row>
    <row r="277" spans="1:22">
      <c r="A277" s="258"/>
      <c r="B277" s="57" t="s">
        <v>153</v>
      </c>
      <c r="C277" s="6" t="s">
        <v>14</v>
      </c>
      <c r="D277" s="6" t="s">
        <v>20</v>
      </c>
      <c r="E277" s="6" t="s">
        <v>98</v>
      </c>
      <c r="F277" s="6" t="s">
        <v>113</v>
      </c>
      <c r="G277" s="56" t="s">
        <v>154</v>
      </c>
      <c r="H277" s="61">
        <v>85000</v>
      </c>
      <c r="I277" s="61">
        <v>85000</v>
      </c>
      <c r="J277" s="61">
        <v>85000</v>
      </c>
      <c r="K277" s="61"/>
      <c r="L277" s="61"/>
      <c r="M277" s="61"/>
      <c r="N277" s="61">
        <f t="shared" si="220"/>
        <v>85000</v>
      </c>
      <c r="O277" s="61">
        <f t="shared" si="221"/>
        <v>85000</v>
      </c>
      <c r="P277" s="61">
        <f t="shared" si="222"/>
        <v>85000</v>
      </c>
      <c r="Q277" s="61"/>
      <c r="R277" s="61"/>
      <c r="S277" s="61"/>
      <c r="T277" s="61">
        <f t="shared" si="289"/>
        <v>85000</v>
      </c>
      <c r="U277" s="61">
        <f t="shared" si="290"/>
        <v>85000</v>
      </c>
      <c r="V277" s="61">
        <f t="shared" si="291"/>
        <v>85000</v>
      </c>
    </row>
    <row r="278" spans="1:22">
      <c r="A278" s="264"/>
      <c r="B278" s="57" t="s">
        <v>211</v>
      </c>
      <c r="C278" s="6" t="s">
        <v>14</v>
      </c>
      <c r="D278" s="6" t="s">
        <v>20</v>
      </c>
      <c r="E278" s="6" t="s">
        <v>98</v>
      </c>
      <c r="F278" s="6" t="s">
        <v>114</v>
      </c>
      <c r="G278" s="18"/>
      <c r="H278" s="58">
        <f>H279+H281</f>
        <v>261000</v>
      </c>
      <c r="I278" s="58">
        <f t="shared" ref="I278:J278" si="299">I279+I281</f>
        <v>261000</v>
      </c>
      <c r="J278" s="58">
        <f t="shared" si="299"/>
        <v>261000</v>
      </c>
      <c r="K278" s="58">
        <f t="shared" ref="K278:M278" si="300">K279+K281</f>
        <v>0</v>
      </c>
      <c r="L278" s="58">
        <f t="shared" si="300"/>
        <v>0</v>
      </c>
      <c r="M278" s="58">
        <f t="shared" si="300"/>
        <v>0</v>
      </c>
      <c r="N278" s="58">
        <f t="shared" si="220"/>
        <v>261000</v>
      </c>
      <c r="O278" s="58">
        <f t="shared" si="221"/>
        <v>261000</v>
      </c>
      <c r="P278" s="58">
        <f t="shared" si="222"/>
        <v>261000</v>
      </c>
      <c r="Q278" s="58">
        <f t="shared" ref="Q278:S278" si="301">Q279+Q281</f>
        <v>0</v>
      </c>
      <c r="R278" s="58">
        <f t="shared" si="301"/>
        <v>0</v>
      </c>
      <c r="S278" s="58">
        <f t="shared" si="301"/>
        <v>0</v>
      </c>
      <c r="T278" s="58">
        <f t="shared" si="289"/>
        <v>261000</v>
      </c>
      <c r="U278" s="58">
        <f t="shared" si="290"/>
        <v>261000</v>
      </c>
      <c r="V278" s="58">
        <f t="shared" si="291"/>
        <v>261000</v>
      </c>
    </row>
    <row r="279" spans="1:22" ht="26.4">
      <c r="A279" s="258"/>
      <c r="B279" s="57" t="s">
        <v>172</v>
      </c>
      <c r="C279" s="6" t="s">
        <v>14</v>
      </c>
      <c r="D279" s="6" t="s">
        <v>20</v>
      </c>
      <c r="E279" s="6" t="s">
        <v>98</v>
      </c>
      <c r="F279" s="6" t="s">
        <v>114</v>
      </c>
      <c r="G279" s="18" t="s">
        <v>31</v>
      </c>
      <c r="H279" s="58">
        <f>H280</f>
        <v>187000</v>
      </c>
      <c r="I279" s="58">
        <f t="shared" ref="I279:M279" si="302">I280</f>
        <v>187000</v>
      </c>
      <c r="J279" s="58">
        <f t="shared" si="302"/>
        <v>187000</v>
      </c>
      <c r="K279" s="58">
        <f t="shared" si="302"/>
        <v>0</v>
      </c>
      <c r="L279" s="58">
        <f t="shared" si="302"/>
        <v>0</v>
      </c>
      <c r="M279" s="58">
        <f t="shared" si="302"/>
        <v>0</v>
      </c>
      <c r="N279" s="58">
        <f t="shared" si="220"/>
        <v>187000</v>
      </c>
      <c r="O279" s="58">
        <f t="shared" si="221"/>
        <v>187000</v>
      </c>
      <c r="P279" s="58">
        <f t="shared" si="222"/>
        <v>187000</v>
      </c>
      <c r="Q279" s="58">
        <f t="shared" ref="Q279:S279" si="303">Q280</f>
        <v>0</v>
      </c>
      <c r="R279" s="58">
        <f t="shared" si="303"/>
        <v>0</v>
      </c>
      <c r="S279" s="58">
        <f t="shared" si="303"/>
        <v>0</v>
      </c>
      <c r="T279" s="58">
        <f t="shared" si="289"/>
        <v>187000</v>
      </c>
      <c r="U279" s="58">
        <f t="shared" si="290"/>
        <v>187000</v>
      </c>
      <c r="V279" s="58">
        <f t="shared" si="291"/>
        <v>187000</v>
      </c>
    </row>
    <row r="280" spans="1:22" ht="26.4">
      <c r="A280" s="261"/>
      <c r="B280" s="29" t="s">
        <v>33</v>
      </c>
      <c r="C280" s="6" t="s">
        <v>14</v>
      </c>
      <c r="D280" s="6" t="s">
        <v>20</v>
      </c>
      <c r="E280" s="6" t="s">
        <v>98</v>
      </c>
      <c r="F280" s="6" t="s">
        <v>114</v>
      </c>
      <c r="G280" s="18" t="s">
        <v>32</v>
      </c>
      <c r="H280" s="61">
        <v>187000</v>
      </c>
      <c r="I280" s="61">
        <v>187000</v>
      </c>
      <c r="J280" s="61">
        <v>187000</v>
      </c>
      <c r="K280" s="61"/>
      <c r="L280" s="61"/>
      <c r="M280" s="61"/>
      <c r="N280" s="61">
        <f t="shared" si="220"/>
        <v>187000</v>
      </c>
      <c r="O280" s="61">
        <f t="shared" si="221"/>
        <v>187000</v>
      </c>
      <c r="P280" s="61">
        <f t="shared" si="222"/>
        <v>187000</v>
      </c>
      <c r="Q280" s="61"/>
      <c r="R280" s="61"/>
      <c r="S280" s="61"/>
      <c r="T280" s="61">
        <f t="shared" si="289"/>
        <v>187000</v>
      </c>
      <c r="U280" s="61">
        <f t="shared" si="290"/>
        <v>187000</v>
      </c>
      <c r="V280" s="61">
        <f t="shared" si="291"/>
        <v>187000</v>
      </c>
    </row>
    <row r="281" spans="1:22">
      <c r="A281" s="183"/>
      <c r="B281" s="82" t="s">
        <v>34</v>
      </c>
      <c r="C281" s="6" t="s">
        <v>14</v>
      </c>
      <c r="D281" s="6" t="s">
        <v>20</v>
      </c>
      <c r="E281" s="6" t="s">
        <v>98</v>
      </c>
      <c r="F281" s="6" t="s">
        <v>114</v>
      </c>
      <c r="G281" s="56" t="s">
        <v>35</v>
      </c>
      <c r="H281" s="61">
        <f>H282</f>
        <v>74000</v>
      </c>
      <c r="I281" s="61">
        <f t="shared" ref="I281:M281" si="304">I282</f>
        <v>74000</v>
      </c>
      <c r="J281" s="61">
        <f t="shared" si="304"/>
        <v>74000</v>
      </c>
      <c r="K281" s="61">
        <f t="shared" si="304"/>
        <v>0</v>
      </c>
      <c r="L281" s="61">
        <f t="shared" si="304"/>
        <v>0</v>
      </c>
      <c r="M281" s="61">
        <f t="shared" si="304"/>
        <v>0</v>
      </c>
      <c r="N281" s="61">
        <f t="shared" si="220"/>
        <v>74000</v>
      </c>
      <c r="O281" s="61">
        <f t="shared" si="221"/>
        <v>74000</v>
      </c>
      <c r="P281" s="61">
        <f t="shared" si="222"/>
        <v>74000</v>
      </c>
      <c r="Q281" s="61">
        <f t="shared" ref="Q281:S281" si="305">Q282</f>
        <v>0</v>
      </c>
      <c r="R281" s="61">
        <f t="shared" si="305"/>
        <v>0</v>
      </c>
      <c r="S281" s="61">
        <f t="shared" si="305"/>
        <v>0</v>
      </c>
      <c r="T281" s="61">
        <f t="shared" si="289"/>
        <v>74000</v>
      </c>
      <c r="U281" s="61">
        <f t="shared" si="290"/>
        <v>74000</v>
      </c>
      <c r="V281" s="61">
        <f t="shared" si="291"/>
        <v>74000</v>
      </c>
    </row>
    <row r="282" spans="1:22">
      <c r="A282" s="183"/>
      <c r="B282" s="82" t="s">
        <v>153</v>
      </c>
      <c r="C282" s="6" t="s">
        <v>14</v>
      </c>
      <c r="D282" s="6" t="s">
        <v>20</v>
      </c>
      <c r="E282" s="6" t="s">
        <v>98</v>
      </c>
      <c r="F282" s="6" t="s">
        <v>114</v>
      </c>
      <c r="G282" s="56" t="s">
        <v>154</v>
      </c>
      <c r="H282" s="61">
        <v>74000</v>
      </c>
      <c r="I282" s="61">
        <v>74000</v>
      </c>
      <c r="J282" s="61">
        <v>74000</v>
      </c>
      <c r="K282" s="61"/>
      <c r="L282" s="61"/>
      <c r="M282" s="61"/>
      <c r="N282" s="61">
        <f t="shared" si="220"/>
        <v>74000</v>
      </c>
      <c r="O282" s="61">
        <f t="shared" si="221"/>
        <v>74000</v>
      </c>
      <c r="P282" s="61">
        <f t="shared" si="222"/>
        <v>74000</v>
      </c>
      <c r="Q282" s="61"/>
      <c r="R282" s="61"/>
      <c r="S282" s="61"/>
      <c r="T282" s="61">
        <f t="shared" si="289"/>
        <v>74000</v>
      </c>
      <c r="U282" s="61">
        <f t="shared" si="290"/>
        <v>74000</v>
      </c>
      <c r="V282" s="61">
        <f t="shared" si="291"/>
        <v>74000</v>
      </c>
    </row>
    <row r="283" spans="1:22">
      <c r="A283" s="106"/>
      <c r="B283" s="199" t="s">
        <v>162</v>
      </c>
      <c r="C283" s="188" t="s">
        <v>14</v>
      </c>
      <c r="D283" s="188" t="s">
        <v>20</v>
      </c>
      <c r="E283" s="188" t="s">
        <v>98</v>
      </c>
      <c r="F283" s="188" t="s">
        <v>161</v>
      </c>
      <c r="G283" s="202"/>
      <c r="H283" s="61"/>
      <c r="I283" s="61"/>
      <c r="J283" s="61"/>
      <c r="K283" s="61"/>
      <c r="L283" s="61"/>
      <c r="M283" s="61"/>
      <c r="N283" s="61"/>
      <c r="O283" s="61"/>
      <c r="P283" s="61"/>
      <c r="Q283" s="61">
        <f>Q284</f>
        <v>6900</v>
      </c>
      <c r="R283" s="61">
        <f t="shared" ref="R283:S284" si="306">R284</f>
        <v>0</v>
      </c>
      <c r="S283" s="61">
        <f t="shared" si="306"/>
        <v>0</v>
      </c>
      <c r="T283" s="61">
        <f t="shared" ref="T283:T285" si="307">N283+Q283</f>
        <v>6900</v>
      </c>
      <c r="U283" s="61">
        <f t="shared" ref="U283:U285" si="308">O283+R283</f>
        <v>0</v>
      </c>
      <c r="V283" s="61">
        <f t="shared" ref="V283:V285" si="309">P283+S283</f>
        <v>0</v>
      </c>
    </row>
    <row r="284" spans="1:22" ht="26.4">
      <c r="A284" s="251"/>
      <c r="B284" s="127" t="s">
        <v>172</v>
      </c>
      <c r="C284" s="188" t="s">
        <v>14</v>
      </c>
      <c r="D284" s="188" t="s">
        <v>20</v>
      </c>
      <c r="E284" s="188" t="s">
        <v>98</v>
      </c>
      <c r="F284" s="188" t="s">
        <v>161</v>
      </c>
      <c r="G284" s="202" t="s">
        <v>31</v>
      </c>
      <c r="H284" s="61"/>
      <c r="I284" s="61"/>
      <c r="J284" s="61"/>
      <c r="K284" s="61"/>
      <c r="L284" s="61"/>
      <c r="M284" s="61"/>
      <c r="N284" s="61"/>
      <c r="O284" s="61"/>
      <c r="P284" s="61"/>
      <c r="Q284" s="61">
        <f>Q285</f>
        <v>6900</v>
      </c>
      <c r="R284" s="61">
        <f t="shared" si="306"/>
        <v>0</v>
      </c>
      <c r="S284" s="61">
        <f t="shared" si="306"/>
        <v>0</v>
      </c>
      <c r="T284" s="61">
        <f t="shared" si="307"/>
        <v>6900</v>
      </c>
      <c r="U284" s="61">
        <f t="shared" si="308"/>
        <v>0</v>
      </c>
      <c r="V284" s="61">
        <f t="shared" si="309"/>
        <v>0</v>
      </c>
    </row>
    <row r="285" spans="1:22" ht="26.4">
      <c r="A285" s="251"/>
      <c r="B285" s="216" t="s">
        <v>33</v>
      </c>
      <c r="C285" s="188" t="s">
        <v>14</v>
      </c>
      <c r="D285" s="188" t="s">
        <v>20</v>
      </c>
      <c r="E285" s="188" t="s">
        <v>98</v>
      </c>
      <c r="F285" s="188" t="s">
        <v>161</v>
      </c>
      <c r="G285" s="202" t="s">
        <v>32</v>
      </c>
      <c r="H285" s="61"/>
      <c r="I285" s="61"/>
      <c r="J285" s="61"/>
      <c r="K285" s="61"/>
      <c r="L285" s="61"/>
      <c r="M285" s="61"/>
      <c r="N285" s="61"/>
      <c r="O285" s="61"/>
      <c r="P285" s="61"/>
      <c r="Q285" s="61">
        <v>6900</v>
      </c>
      <c r="R285" s="61"/>
      <c r="S285" s="61"/>
      <c r="T285" s="61">
        <f t="shared" si="307"/>
        <v>6900</v>
      </c>
      <c r="U285" s="61">
        <f t="shared" si="308"/>
        <v>0</v>
      </c>
      <c r="V285" s="61">
        <f t="shared" si="309"/>
        <v>0</v>
      </c>
    </row>
    <row r="286" spans="1:22">
      <c r="A286" s="183"/>
      <c r="B286" s="5"/>
      <c r="C286" s="5"/>
      <c r="D286" s="5"/>
      <c r="E286" s="5"/>
      <c r="F286" s="6"/>
      <c r="G286" s="1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</row>
    <row r="287" spans="1:22" ht="41.4">
      <c r="A287" s="84">
        <v>8</v>
      </c>
      <c r="B287" s="154" t="s">
        <v>263</v>
      </c>
      <c r="C287" s="8" t="s">
        <v>145</v>
      </c>
      <c r="D287" s="8" t="s">
        <v>20</v>
      </c>
      <c r="E287" s="8" t="s">
        <v>98</v>
      </c>
      <c r="F287" s="8" t="s">
        <v>99</v>
      </c>
      <c r="G287" s="17"/>
      <c r="H287" s="60">
        <f>+H288+H292</f>
        <v>760000</v>
      </c>
      <c r="I287" s="60">
        <f t="shared" ref="I287:J287" si="310">+I288+I292</f>
        <v>300000</v>
      </c>
      <c r="J287" s="60">
        <f t="shared" si="310"/>
        <v>300000</v>
      </c>
      <c r="K287" s="60">
        <f t="shared" ref="K287:M287" si="311">+K288+K292</f>
        <v>0</v>
      </c>
      <c r="L287" s="60">
        <f t="shared" si="311"/>
        <v>0</v>
      </c>
      <c r="M287" s="60">
        <f t="shared" si="311"/>
        <v>0</v>
      </c>
      <c r="N287" s="60">
        <f t="shared" si="220"/>
        <v>760000</v>
      </c>
      <c r="O287" s="60">
        <f t="shared" si="221"/>
        <v>300000</v>
      </c>
      <c r="P287" s="60">
        <f t="shared" si="222"/>
        <v>300000</v>
      </c>
      <c r="Q287" s="60">
        <f t="shared" ref="Q287:S287" si="312">+Q288+Q292</f>
        <v>0</v>
      </c>
      <c r="R287" s="60">
        <f t="shared" si="312"/>
        <v>0</v>
      </c>
      <c r="S287" s="60">
        <f t="shared" si="312"/>
        <v>0</v>
      </c>
      <c r="T287" s="60">
        <f t="shared" ref="T287:T295" si="313">N287+Q287</f>
        <v>760000</v>
      </c>
      <c r="U287" s="60">
        <f t="shared" ref="U287:U295" si="314">O287+R287</f>
        <v>300000</v>
      </c>
      <c r="V287" s="60">
        <f t="shared" ref="V287:V295" si="315">P287+S287</f>
        <v>300000</v>
      </c>
    </row>
    <row r="288" spans="1:22">
      <c r="A288" s="83" t="s">
        <v>337</v>
      </c>
      <c r="B288" s="239" t="s">
        <v>327</v>
      </c>
      <c r="C288" s="76" t="s">
        <v>145</v>
      </c>
      <c r="D288" s="76" t="s">
        <v>9</v>
      </c>
      <c r="E288" s="76" t="s">
        <v>98</v>
      </c>
      <c r="F288" s="76" t="s">
        <v>99</v>
      </c>
      <c r="G288" s="77"/>
      <c r="H288" s="59">
        <f>+H289</f>
        <v>460000</v>
      </c>
      <c r="I288" s="59">
        <f t="shared" ref="I288:M288" si="316">+I289</f>
        <v>0</v>
      </c>
      <c r="J288" s="59">
        <f t="shared" si="316"/>
        <v>0</v>
      </c>
      <c r="K288" s="59">
        <f t="shared" si="316"/>
        <v>0</v>
      </c>
      <c r="L288" s="59">
        <f t="shared" si="316"/>
        <v>0</v>
      </c>
      <c r="M288" s="59">
        <f t="shared" si="316"/>
        <v>0</v>
      </c>
      <c r="N288" s="59">
        <f t="shared" si="220"/>
        <v>460000</v>
      </c>
      <c r="O288" s="59">
        <f t="shared" si="221"/>
        <v>0</v>
      </c>
      <c r="P288" s="59">
        <f t="shared" si="222"/>
        <v>0</v>
      </c>
      <c r="Q288" s="59">
        <f t="shared" ref="Q288:S288" si="317">+Q289</f>
        <v>0</v>
      </c>
      <c r="R288" s="59">
        <f t="shared" si="317"/>
        <v>0</v>
      </c>
      <c r="S288" s="59">
        <f t="shared" si="317"/>
        <v>0</v>
      </c>
      <c r="T288" s="59">
        <f t="shared" si="313"/>
        <v>460000</v>
      </c>
      <c r="U288" s="59">
        <f t="shared" si="314"/>
        <v>0</v>
      </c>
      <c r="V288" s="59">
        <f t="shared" si="315"/>
        <v>0</v>
      </c>
    </row>
    <row r="289" spans="1:22" ht="26.4">
      <c r="A289" s="111"/>
      <c r="B289" s="240" t="s">
        <v>328</v>
      </c>
      <c r="C289" s="36" t="s">
        <v>145</v>
      </c>
      <c r="D289" s="36" t="s">
        <v>9</v>
      </c>
      <c r="E289" s="36" t="s">
        <v>98</v>
      </c>
      <c r="F289" s="36" t="s">
        <v>326</v>
      </c>
      <c r="G289" s="37"/>
      <c r="H289" s="65">
        <f t="shared" ref="H289:M290" si="318">H290</f>
        <v>460000</v>
      </c>
      <c r="I289" s="65">
        <f t="shared" si="318"/>
        <v>0</v>
      </c>
      <c r="J289" s="65">
        <f t="shared" si="318"/>
        <v>0</v>
      </c>
      <c r="K289" s="65">
        <f t="shared" si="318"/>
        <v>0</v>
      </c>
      <c r="L289" s="65">
        <f t="shared" si="318"/>
        <v>0</v>
      </c>
      <c r="M289" s="65">
        <f t="shared" si="318"/>
        <v>0</v>
      </c>
      <c r="N289" s="65">
        <f t="shared" si="220"/>
        <v>460000</v>
      </c>
      <c r="O289" s="65">
        <f t="shared" si="221"/>
        <v>0</v>
      </c>
      <c r="P289" s="65">
        <f t="shared" si="222"/>
        <v>0</v>
      </c>
      <c r="Q289" s="65">
        <f t="shared" ref="Q289:S290" si="319">Q290</f>
        <v>0</v>
      </c>
      <c r="R289" s="65">
        <f t="shared" si="319"/>
        <v>0</v>
      </c>
      <c r="S289" s="65">
        <f t="shared" si="319"/>
        <v>0</v>
      </c>
      <c r="T289" s="65">
        <f t="shared" si="313"/>
        <v>460000</v>
      </c>
      <c r="U289" s="65">
        <f t="shared" si="314"/>
        <v>0</v>
      </c>
      <c r="V289" s="65">
        <f t="shared" si="315"/>
        <v>0</v>
      </c>
    </row>
    <row r="290" spans="1:22" ht="26.4">
      <c r="A290" s="111"/>
      <c r="B290" s="214" t="s">
        <v>172</v>
      </c>
      <c r="C290" s="36" t="s">
        <v>145</v>
      </c>
      <c r="D290" s="36" t="s">
        <v>9</v>
      </c>
      <c r="E290" s="36" t="s">
        <v>98</v>
      </c>
      <c r="F290" s="36" t="s">
        <v>326</v>
      </c>
      <c r="G290" s="37" t="s">
        <v>31</v>
      </c>
      <c r="H290" s="65">
        <f t="shared" si="318"/>
        <v>460000</v>
      </c>
      <c r="I290" s="65">
        <f t="shared" si="318"/>
        <v>0</v>
      </c>
      <c r="J290" s="65">
        <f t="shared" si="318"/>
        <v>0</v>
      </c>
      <c r="K290" s="65">
        <f t="shared" si="318"/>
        <v>0</v>
      </c>
      <c r="L290" s="65">
        <f t="shared" si="318"/>
        <v>0</v>
      </c>
      <c r="M290" s="65">
        <f t="shared" si="318"/>
        <v>0</v>
      </c>
      <c r="N290" s="65">
        <f t="shared" si="220"/>
        <v>460000</v>
      </c>
      <c r="O290" s="65">
        <f t="shared" si="221"/>
        <v>0</v>
      </c>
      <c r="P290" s="65">
        <f t="shared" si="222"/>
        <v>0</v>
      </c>
      <c r="Q290" s="65">
        <f t="shared" si="319"/>
        <v>0</v>
      </c>
      <c r="R290" s="65">
        <f t="shared" si="319"/>
        <v>0</v>
      </c>
      <c r="S290" s="65">
        <f t="shared" si="319"/>
        <v>0</v>
      </c>
      <c r="T290" s="65">
        <f t="shared" si="313"/>
        <v>460000</v>
      </c>
      <c r="U290" s="65">
        <f t="shared" si="314"/>
        <v>0</v>
      </c>
      <c r="V290" s="65">
        <f t="shared" si="315"/>
        <v>0</v>
      </c>
    </row>
    <row r="291" spans="1:22" ht="26.4">
      <c r="A291" s="111"/>
      <c r="B291" s="215" t="s">
        <v>33</v>
      </c>
      <c r="C291" s="36" t="s">
        <v>145</v>
      </c>
      <c r="D291" s="36" t="s">
        <v>9</v>
      </c>
      <c r="E291" s="36" t="s">
        <v>98</v>
      </c>
      <c r="F291" s="36" t="s">
        <v>326</v>
      </c>
      <c r="G291" s="37" t="s">
        <v>32</v>
      </c>
      <c r="H291" s="61">
        <v>460000</v>
      </c>
      <c r="I291" s="61">
        <v>0</v>
      </c>
      <c r="J291" s="61">
        <v>0</v>
      </c>
      <c r="K291" s="61"/>
      <c r="L291" s="61"/>
      <c r="M291" s="61"/>
      <c r="N291" s="61">
        <f t="shared" si="220"/>
        <v>460000</v>
      </c>
      <c r="O291" s="61">
        <f t="shared" si="221"/>
        <v>0</v>
      </c>
      <c r="P291" s="61">
        <f t="shared" si="222"/>
        <v>0</v>
      </c>
      <c r="Q291" s="61"/>
      <c r="R291" s="61"/>
      <c r="S291" s="61"/>
      <c r="T291" s="61">
        <f t="shared" si="313"/>
        <v>460000</v>
      </c>
      <c r="U291" s="61">
        <f t="shared" si="314"/>
        <v>0</v>
      </c>
      <c r="V291" s="61">
        <f t="shared" si="315"/>
        <v>0</v>
      </c>
    </row>
    <row r="292" spans="1:22" ht="13.5" customHeight="1">
      <c r="A292" s="83" t="s">
        <v>149</v>
      </c>
      <c r="B292" s="81" t="s">
        <v>146</v>
      </c>
      <c r="C292" s="80" t="s">
        <v>145</v>
      </c>
      <c r="D292" s="80" t="s">
        <v>13</v>
      </c>
      <c r="E292" s="80" t="s">
        <v>98</v>
      </c>
      <c r="F292" s="76" t="s">
        <v>99</v>
      </c>
      <c r="G292" s="77"/>
      <c r="H292" s="59">
        <f>+H293</f>
        <v>300000</v>
      </c>
      <c r="I292" s="59">
        <f t="shared" ref="I292:M292" si="320">+I293</f>
        <v>300000</v>
      </c>
      <c r="J292" s="59">
        <f t="shared" si="320"/>
        <v>300000</v>
      </c>
      <c r="K292" s="59">
        <f t="shared" si="320"/>
        <v>0</v>
      </c>
      <c r="L292" s="59">
        <f t="shared" si="320"/>
        <v>0</v>
      </c>
      <c r="M292" s="59">
        <f t="shared" si="320"/>
        <v>0</v>
      </c>
      <c r="N292" s="59">
        <f t="shared" ref="N292:N359" si="321">H292+K292</f>
        <v>300000</v>
      </c>
      <c r="O292" s="59">
        <f t="shared" ref="O292:O359" si="322">I292+L292</f>
        <v>300000</v>
      </c>
      <c r="P292" s="59">
        <f t="shared" ref="P292:P359" si="323">J292+M292</f>
        <v>300000</v>
      </c>
      <c r="Q292" s="59">
        <f t="shared" ref="Q292:S292" si="324">+Q293</f>
        <v>0</v>
      </c>
      <c r="R292" s="59">
        <f t="shared" si="324"/>
        <v>0</v>
      </c>
      <c r="S292" s="59">
        <f t="shared" si="324"/>
        <v>0</v>
      </c>
      <c r="T292" s="59">
        <f t="shared" si="313"/>
        <v>300000</v>
      </c>
      <c r="U292" s="59">
        <f t="shared" si="314"/>
        <v>300000</v>
      </c>
      <c r="V292" s="59">
        <f t="shared" si="315"/>
        <v>300000</v>
      </c>
    </row>
    <row r="293" spans="1:22" ht="26.4">
      <c r="A293" s="183"/>
      <c r="B293" s="57" t="s">
        <v>147</v>
      </c>
      <c r="C293" s="79" t="s">
        <v>145</v>
      </c>
      <c r="D293" s="119" t="s">
        <v>13</v>
      </c>
      <c r="E293" s="79" t="s">
        <v>98</v>
      </c>
      <c r="F293" s="186" t="s">
        <v>148</v>
      </c>
      <c r="G293" s="37"/>
      <c r="H293" s="58">
        <f>H294</f>
        <v>300000</v>
      </c>
      <c r="I293" s="58">
        <f t="shared" ref="I293:M293" si="325">I294</f>
        <v>300000</v>
      </c>
      <c r="J293" s="58">
        <f t="shared" si="325"/>
        <v>300000</v>
      </c>
      <c r="K293" s="58">
        <f t="shared" si="325"/>
        <v>0</v>
      </c>
      <c r="L293" s="58">
        <f t="shared" si="325"/>
        <v>0</v>
      </c>
      <c r="M293" s="58">
        <f t="shared" si="325"/>
        <v>0</v>
      </c>
      <c r="N293" s="58">
        <f t="shared" si="321"/>
        <v>300000</v>
      </c>
      <c r="O293" s="58">
        <f t="shared" si="322"/>
        <v>300000</v>
      </c>
      <c r="P293" s="58">
        <f t="shared" si="323"/>
        <v>300000</v>
      </c>
      <c r="Q293" s="58">
        <f t="shared" ref="Q293:S294" si="326">Q294</f>
        <v>0</v>
      </c>
      <c r="R293" s="58">
        <f t="shared" si="326"/>
        <v>0</v>
      </c>
      <c r="S293" s="58">
        <f t="shared" si="326"/>
        <v>0</v>
      </c>
      <c r="T293" s="58">
        <f t="shared" si="313"/>
        <v>300000</v>
      </c>
      <c r="U293" s="58">
        <f t="shared" si="314"/>
        <v>300000</v>
      </c>
      <c r="V293" s="58">
        <f t="shared" si="315"/>
        <v>300000</v>
      </c>
    </row>
    <row r="294" spans="1:22" ht="26.4">
      <c r="A294" s="183"/>
      <c r="B294" s="57" t="s">
        <v>172</v>
      </c>
      <c r="C294" s="79" t="s">
        <v>145</v>
      </c>
      <c r="D294" s="119" t="s">
        <v>13</v>
      </c>
      <c r="E294" s="79" t="s">
        <v>98</v>
      </c>
      <c r="F294" s="186" t="s">
        <v>148</v>
      </c>
      <c r="G294" s="37" t="s">
        <v>31</v>
      </c>
      <c r="H294" s="58">
        <f>H295</f>
        <v>300000</v>
      </c>
      <c r="I294" s="58">
        <f t="shared" ref="I294:M294" si="327">I295</f>
        <v>300000</v>
      </c>
      <c r="J294" s="58">
        <f t="shared" si="327"/>
        <v>300000</v>
      </c>
      <c r="K294" s="58">
        <f t="shared" si="327"/>
        <v>0</v>
      </c>
      <c r="L294" s="58">
        <f t="shared" si="327"/>
        <v>0</v>
      </c>
      <c r="M294" s="58">
        <f t="shared" si="327"/>
        <v>0</v>
      </c>
      <c r="N294" s="58">
        <f t="shared" si="321"/>
        <v>300000</v>
      </c>
      <c r="O294" s="58">
        <f t="shared" si="322"/>
        <v>300000</v>
      </c>
      <c r="P294" s="58">
        <f t="shared" si="323"/>
        <v>300000</v>
      </c>
      <c r="Q294" s="58">
        <f t="shared" si="326"/>
        <v>0</v>
      </c>
      <c r="R294" s="58">
        <f t="shared" si="326"/>
        <v>0</v>
      </c>
      <c r="S294" s="58">
        <f t="shared" si="326"/>
        <v>0</v>
      </c>
      <c r="T294" s="58">
        <f t="shared" si="313"/>
        <v>300000</v>
      </c>
      <c r="U294" s="58">
        <f t="shared" si="314"/>
        <v>300000</v>
      </c>
      <c r="V294" s="58">
        <f t="shared" si="315"/>
        <v>300000</v>
      </c>
    </row>
    <row r="295" spans="1:22" ht="26.4">
      <c r="A295" s="183"/>
      <c r="B295" s="72" t="s">
        <v>33</v>
      </c>
      <c r="C295" s="79" t="s">
        <v>145</v>
      </c>
      <c r="D295" s="119" t="s">
        <v>13</v>
      </c>
      <c r="E295" s="79" t="s">
        <v>98</v>
      </c>
      <c r="F295" s="186" t="s">
        <v>148</v>
      </c>
      <c r="G295" s="37" t="s">
        <v>32</v>
      </c>
      <c r="H295" s="62">
        <v>300000</v>
      </c>
      <c r="I295" s="58">
        <v>300000</v>
      </c>
      <c r="J295" s="58">
        <v>300000</v>
      </c>
      <c r="K295" s="58"/>
      <c r="L295" s="58"/>
      <c r="M295" s="58"/>
      <c r="N295" s="58">
        <f t="shared" si="321"/>
        <v>300000</v>
      </c>
      <c r="O295" s="58">
        <f t="shared" si="322"/>
        <v>300000</v>
      </c>
      <c r="P295" s="58">
        <f t="shared" si="323"/>
        <v>300000</v>
      </c>
      <c r="Q295" s="58"/>
      <c r="R295" s="58"/>
      <c r="S295" s="58"/>
      <c r="T295" s="58">
        <f t="shared" si="313"/>
        <v>300000</v>
      </c>
      <c r="U295" s="58">
        <f t="shared" si="314"/>
        <v>300000</v>
      </c>
      <c r="V295" s="58">
        <f t="shared" si="315"/>
        <v>300000</v>
      </c>
    </row>
    <row r="296" spans="1:22">
      <c r="A296" s="183"/>
      <c r="B296" s="5"/>
      <c r="C296" s="5"/>
      <c r="D296" s="5"/>
      <c r="E296" s="5"/>
      <c r="F296" s="6"/>
      <c r="G296" s="1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</row>
    <row r="297" spans="1:22" ht="41.4">
      <c r="A297" s="84">
        <v>9</v>
      </c>
      <c r="B297" s="96" t="s">
        <v>264</v>
      </c>
      <c r="C297" s="128" t="s">
        <v>182</v>
      </c>
      <c r="D297" s="128" t="s">
        <v>20</v>
      </c>
      <c r="E297" s="128" t="s">
        <v>98</v>
      </c>
      <c r="F297" s="129" t="s">
        <v>99</v>
      </c>
      <c r="G297" s="130"/>
      <c r="H297" s="60">
        <f>H298+H306+H309+H312+H315+H318+H303</f>
        <v>16858610</v>
      </c>
      <c r="I297" s="60">
        <f t="shared" ref="I297:J297" si="328">I298+I306+I309+I312+I315+I318+I303</f>
        <v>16685496.98</v>
      </c>
      <c r="J297" s="60">
        <f t="shared" si="328"/>
        <v>16914554.990000002</v>
      </c>
      <c r="K297" s="60">
        <f t="shared" ref="K297:M297" si="329">K298+K306+K309+K312+K315+K318+K303</f>
        <v>0</v>
      </c>
      <c r="L297" s="60">
        <f t="shared" si="329"/>
        <v>0</v>
      </c>
      <c r="M297" s="60">
        <f t="shared" si="329"/>
        <v>0</v>
      </c>
      <c r="N297" s="60">
        <f t="shared" si="321"/>
        <v>16858610</v>
      </c>
      <c r="O297" s="60">
        <f t="shared" si="322"/>
        <v>16685496.98</v>
      </c>
      <c r="P297" s="60">
        <f t="shared" si="323"/>
        <v>16914554.990000002</v>
      </c>
      <c r="Q297" s="60">
        <f t="shared" ref="Q297:S297" si="330">Q298+Q306+Q309+Q312+Q315+Q318+Q303</f>
        <v>0</v>
      </c>
      <c r="R297" s="60">
        <f t="shared" si="330"/>
        <v>0</v>
      </c>
      <c r="S297" s="60">
        <f t="shared" si="330"/>
        <v>0</v>
      </c>
      <c r="T297" s="60">
        <f t="shared" ref="T297:T320" si="331">N297+Q297</f>
        <v>16858610</v>
      </c>
      <c r="U297" s="60">
        <f t="shared" ref="U297:U320" si="332">O297+R297</f>
        <v>16685496.98</v>
      </c>
      <c r="V297" s="60">
        <f t="shared" ref="V297:V320" si="333">P297+S297</f>
        <v>16914554.990000002</v>
      </c>
    </row>
    <row r="298" spans="1:22" ht="26.4">
      <c r="A298" s="106"/>
      <c r="B298" s="103" t="s">
        <v>53</v>
      </c>
      <c r="C298" s="119" t="s">
        <v>182</v>
      </c>
      <c r="D298" s="119" t="s">
        <v>20</v>
      </c>
      <c r="E298" s="119" t="s">
        <v>98</v>
      </c>
      <c r="F298" s="36" t="s">
        <v>120</v>
      </c>
      <c r="G298" s="37"/>
      <c r="H298" s="58">
        <f>H299+H301</f>
        <v>12071000</v>
      </c>
      <c r="I298" s="58">
        <f t="shared" ref="I298:J298" si="334">I299+I301</f>
        <v>12186062.58</v>
      </c>
      <c r="J298" s="58">
        <f t="shared" si="334"/>
        <v>12302823.210000001</v>
      </c>
      <c r="K298" s="58">
        <f t="shared" ref="K298:M298" si="335">K299+K301</f>
        <v>0</v>
      </c>
      <c r="L298" s="58">
        <f t="shared" si="335"/>
        <v>0</v>
      </c>
      <c r="M298" s="58">
        <f t="shared" si="335"/>
        <v>0</v>
      </c>
      <c r="N298" s="58">
        <f t="shared" si="321"/>
        <v>12071000</v>
      </c>
      <c r="O298" s="58">
        <f t="shared" si="322"/>
        <v>12186062.58</v>
      </c>
      <c r="P298" s="58">
        <f t="shared" si="323"/>
        <v>12302823.210000001</v>
      </c>
      <c r="Q298" s="58">
        <f t="shared" ref="Q298:S298" si="336">Q299+Q301</f>
        <v>0</v>
      </c>
      <c r="R298" s="58">
        <f t="shared" si="336"/>
        <v>0</v>
      </c>
      <c r="S298" s="58">
        <f t="shared" si="336"/>
        <v>0</v>
      </c>
      <c r="T298" s="58">
        <f t="shared" si="331"/>
        <v>12071000</v>
      </c>
      <c r="U298" s="58">
        <f t="shared" si="332"/>
        <v>12186062.58</v>
      </c>
      <c r="V298" s="58">
        <f t="shared" si="333"/>
        <v>12302823.210000001</v>
      </c>
    </row>
    <row r="299" spans="1:22" ht="39.6">
      <c r="A299" s="183"/>
      <c r="B299" s="72" t="s">
        <v>49</v>
      </c>
      <c r="C299" s="119" t="s">
        <v>182</v>
      </c>
      <c r="D299" s="119" t="s">
        <v>20</v>
      </c>
      <c r="E299" s="119" t="s">
        <v>98</v>
      </c>
      <c r="F299" s="36" t="s">
        <v>120</v>
      </c>
      <c r="G299" s="37" t="s">
        <v>47</v>
      </c>
      <c r="H299" s="58">
        <f>H300</f>
        <v>11831000</v>
      </c>
      <c r="I299" s="58">
        <f t="shared" ref="I299:M299" si="337">I300</f>
        <v>11946062.58</v>
      </c>
      <c r="J299" s="58">
        <f t="shared" si="337"/>
        <v>12062823.210000001</v>
      </c>
      <c r="K299" s="58">
        <f t="shared" si="337"/>
        <v>0</v>
      </c>
      <c r="L299" s="58">
        <f t="shared" si="337"/>
        <v>0</v>
      </c>
      <c r="M299" s="58">
        <f t="shared" si="337"/>
        <v>0</v>
      </c>
      <c r="N299" s="58">
        <f t="shared" si="321"/>
        <v>11831000</v>
      </c>
      <c r="O299" s="58">
        <f t="shared" si="322"/>
        <v>11946062.58</v>
      </c>
      <c r="P299" s="58">
        <f t="shared" si="323"/>
        <v>12062823.210000001</v>
      </c>
      <c r="Q299" s="58">
        <f t="shared" ref="Q299:S299" si="338">Q300</f>
        <v>0</v>
      </c>
      <c r="R299" s="58">
        <f t="shared" si="338"/>
        <v>0</v>
      </c>
      <c r="S299" s="58">
        <f t="shared" si="338"/>
        <v>0</v>
      </c>
      <c r="T299" s="58">
        <f t="shared" si="331"/>
        <v>11831000</v>
      </c>
      <c r="U299" s="58">
        <f t="shared" si="332"/>
        <v>11946062.58</v>
      </c>
      <c r="V299" s="58">
        <f t="shared" si="333"/>
        <v>12062823.210000001</v>
      </c>
    </row>
    <row r="300" spans="1:22">
      <c r="A300" s="183"/>
      <c r="B300" s="72" t="s">
        <v>50</v>
      </c>
      <c r="C300" s="119" t="s">
        <v>182</v>
      </c>
      <c r="D300" s="119" t="s">
        <v>20</v>
      </c>
      <c r="E300" s="119" t="s">
        <v>98</v>
      </c>
      <c r="F300" s="36" t="s">
        <v>120</v>
      </c>
      <c r="G300" s="37" t="s">
        <v>48</v>
      </c>
      <c r="H300" s="61">
        <v>11831000</v>
      </c>
      <c r="I300" s="61">
        <v>11946062.58</v>
      </c>
      <c r="J300" s="61">
        <v>12062823.210000001</v>
      </c>
      <c r="K300" s="61"/>
      <c r="L300" s="61"/>
      <c r="M300" s="61"/>
      <c r="N300" s="61">
        <f t="shared" si="321"/>
        <v>11831000</v>
      </c>
      <c r="O300" s="61">
        <f t="shared" si="322"/>
        <v>11946062.58</v>
      </c>
      <c r="P300" s="61">
        <f t="shared" si="323"/>
        <v>12062823.210000001</v>
      </c>
      <c r="Q300" s="61"/>
      <c r="R300" s="61"/>
      <c r="S300" s="61"/>
      <c r="T300" s="61">
        <f t="shared" si="331"/>
        <v>11831000</v>
      </c>
      <c r="U300" s="61">
        <f t="shared" si="332"/>
        <v>11946062.58</v>
      </c>
      <c r="V300" s="61">
        <f t="shared" si="333"/>
        <v>12062823.210000001</v>
      </c>
    </row>
    <row r="301" spans="1:22" ht="26.4">
      <c r="A301" s="183"/>
      <c r="B301" s="127" t="s">
        <v>172</v>
      </c>
      <c r="C301" s="119" t="s">
        <v>182</v>
      </c>
      <c r="D301" s="119" t="s">
        <v>20</v>
      </c>
      <c r="E301" s="119" t="s">
        <v>98</v>
      </c>
      <c r="F301" s="36" t="s">
        <v>120</v>
      </c>
      <c r="G301" s="37" t="s">
        <v>31</v>
      </c>
      <c r="H301" s="58">
        <f>H302</f>
        <v>240000</v>
      </c>
      <c r="I301" s="58">
        <f t="shared" ref="I301:M301" si="339">I302</f>
        <v>240000</v>
      </c>
      <c r="J301" s="58">
        <f t="shared" si="339"/>
        <v>240000</v>
      </c>
      <c r="K301" s="58">
        <f t="shared" si="339"/>
        <v>0</v>
      </c>
      <c r="L301" s="58">
        <f t="shared" si="339"/>
        <v>0</v>
      </c>
      <c r="M301" s="58">
        <f t="shared" si="339"/>
        <v>0</v>
      </c>
      <c r="N301" s="58">
        <f t="shared" si="321"/>
        <v>240000</v>
      </c>
      <c r="O301" s="58">
        <f t="shared" si="322"/>
        <v>240000</v>
      </c>
      <c r="P301" s="58">
        <f t="shared" si="323"/>
        <v>240000</v>
      </c>
      <c r="Q301" s="58">
        <f t="shared" ref="Q301:S301" si="340">Q302</f>
        <v>0</v>
      </c>
      <c r="R301" s="58">
        <f t="shared" si="340"/>
        <v>0</v>
      </c>
      <c r="S301" s="58">
        <f t="shared" si="340"/>
        <v>0</v>
      </c>
      <c r="T301" s="58">
        <f t="shared" si="331"/>
        <v>240000</v>
      </c>
      <c r="U301" s="58">
        <f t="shared" si="332"/>
        <v>240000</v>
      </c>
      <c r="V301" s="58">
        <f t="shared" si="333"/>
        <v>240000</v>
      </c>
    </row>
    <row r="302" spans="1:22" ht="26.4">
      <c r="A302" s="183"/>
      <c r="B302" s="72" t="s">
        <v>33</v>
      </c>
      <c r="C302" s="119" t="s">
        <v>182</v>
      </c>
      <c r="D302" s="119" t="s">
        <v>20</v>
      </c>
      <c r="E302" s="119" t="s">
        <v>98</v>
      </c>
      <c r="F302" s="36" t="s">
        <v>120</v>
      </c>
      <c r="G302" s="37" t="s">
        <v>32</v>
      </c>
      <c r="H302" s="61">
        <v>240000</v>
      </c>
      <c r="I302" s="61">
        <v>240000</v>
      </c>
      <c r="J302" s="61">
        <v>240000</v>
      </c>
      <c r="K302" s="61"/>
      <c r="L302" s="61"/>
      <c r="M302" s="61"/>
      <c r="N302" s="61">
        <f t="shared" si="321"/>
        <v>240000</v>
      </c>
      <c r="O302" s="61">
        <f t="shared" si="322"/>
        <v>240000</v>
      </c>
      <c r="P302" s="61">
        <f t="shared" si="323"/>
        <v>240000</v>
      </c>
      <c r="Q302" s="61"/>
      <c r="R302" s="61"/>
      <c r="S302" s="61"/>
      <c r="T302" s="61">
        <f t="shared" si="331"/>
        <v>240000</v>
      </c>
      <c r="U302" s="61">
        <f t="shared" si="332"/>
        <v>240000</v>
      </c>
      <c r="V302" s="61">
        <f t="shared" si="333"/>
        <v>240000</v>
      </c>
    </row>
    <row r="303" spans="1:22">
      <c r="A303" s="106"/>
      <c r="B303" s="217" t="s">
        <v>293</v>
      </c>
      <c r="C303" s="188" t="s">
        <v>182</v>
      </c>
      <c r="D303" s="188" t="s">
        <v>20</v>
      </c>
      <c r="E303" s="188" t="s">
        <v>98</v>
      </c>
      <c r="F303" s="188" t="s">
        <v>294</v>
      </c>
      <c r="G303" s="202"/>
      <c r="H303" s="61">
        <f>H304</f>
        <v>50000</v>
      </c>
      <c r="I303" s="61">
        <f t="shared" ref="I303:M304" si="341">I304</f>
        <v>50000</v>
      </c>
      <c r="J303" s="61">
        <f t="shared" si="341"/>
        <v>50000</v>
      </c>
      <c r="K303" s="61">
        <f t="shared" si="341"/>
        <v>0</v>
      </c>
      <c r="L303" s="61">
        <f t="shared" si="341"/>
        <v>0</v>
      </c>
      <c r="M303" s="61">
        <f t="shared" si="341"/>
        <v>0</v>
      </c>
      <c r="N303" s="61">
        <f t="shared" si="321"/>
        <v>50000</v>
      </c>
      <c r="O303" s="61">
        <f t="shared" si="322"/>
        <v>50000</v>
      </c>
      <c r="P303" s="61">
        <f t="shared" si="323"/>
        <v>50000</v>
      </c>
      <c r="Q303" s="61">
        <f t="shared" ref="Q303:S304" si="342">Q304</f>
        <v>0</v>
      </c>
      <c r="R303" s="61">
        <f t="shared" si="342"/>
        <v>0</v>
      </c>
      <c r="S303" s="61">
        <f t="shared" si="342"/>
        <v>0</v>
      </c>
      <c r="T303" s="61">
        <f t="shared" si="331"/>
        <v>50000</v>
      </c>
      <c r="U303" s="61">
        <f t="shared" si="332"/>
        <v>50000</v>
      </c>
      <c r="V303" s="61">
        <f t="shared" si="333"/>
        <v>50000</v>
      </c>
    </row>
    <row r="304" spans="1:22" ht="26.4">
      <c r="A304" s="229"/>
      <c r="B304" s="127" t="s">
        <v>172</v>
      </c>
      <c r="C304" s="188" t="s">
        <v>182</v>
      </c>
      <c r="D304" s="188" t="s">
        <v>20</v>
      </c>
      <c r="E304" s="188" t="s">
        <v>98</v>
      </c>
      <c r="F304" s="188" t="s">
        <v>294</v>
      </c>
      <c r="G304" s="202" t="s">
        <v>31</v>
      </c>
      <c r="H304" s="61">
        <f>H305</f>
        <v>50000</v>
      </c>
      <c r="I304" s="61">
        <f t="shared" si="341"/>
        <v>50000</v>
      </c>
      <c r="J304" s="61">
        <f t="shared" si="341"/>
        <v>50000</v>
      </c>
      <c r="K304" s="61">
        <f t="shared" si="341"/>
        <v>0</v>
      </c>
      <c r="L304" s="61">
        <f t="shared" si="341"/>
        <v>0</v>
      </c>
      <c r="M304" s="61">
        <f t="shared" si="341"/>
        <v>0</v>
      </c>
      <c r="N304" s="61">
        <f t="shared" si="321"/>
        <v>50000</v>
      </c>
      <c r="O304" s="61">
        <f t="shared" si="322"/>
        <v>50000</v>
      </c>
      <c r="P304" s="61">
        <f t="shared" si="323"/>
        <v>50000</v>
      </c>
      <c r="Q304" s="61">
        <f t="shared" si="342"/>
        <v>0</v>
      </c>
      <c r="R304" s="61">
        <f t="shared" si="342"/>
        <v>0</v>
      </c>
      <c r="S304" s="61">
        <f t="shared" si="342"/>
        <v>0</v>
      </c>
      <c r="T304" s="61">
        <f t="shared" si="331"/>
        <v>50000</v>
      </c>
      <c r="U304" s="61">
        <f t="shared" si="332"/>
        <v>50000</v>
      </c>
      <c r="V304" s="61">
        <f t="shared" si="333"/>
        <v>50000</v>
      </c>
    </row>
    <row r="305" spans="1:22" ht="26.4">
      <c r="A305" s="229"/>
      <c r="B305" s="216" t="s">
        <v>33</v>
      </c>
      <c r="C305" s="188" t="s">
        <v>182</v>
      </c>
      <c r="D305" s="188" t="s">
        <v>20</v>
      </c>
      <c r="E305" s="188" t="s">
        <v>98</v>
      </c>
      <c r="F305" s="188" t="s">
        <v>294</v>
      </c>
      <c r="G305" s="202" t="s">
        <v>32</v>
      </c>
      <c r="H305" s="61">
        <v>50000</v>
      </c>
      <c r="I305" s="61">
        <v>50000</v>
      </c>
      <c r="J305" s="61">
        <v>50000</v>
      </c>
      <c r="K305" s="61"/>
      <c r="L305" s="61"/>
      <c r="M305" s="61"/>
      <c r="N305" s="61">
        <f t="shared" si="321"/>
        <v>50000</v>
      </c>
      <c r="O305" s="61">
        <f t="shared" si="322"/>
        <v>50000</v>
      </c>
      <c r="P305" s="61">
        <f t="shared" si="323"/>
        <v>50000</v>
      </c>
      <c r="Q305" s="61"/>
      <c r="R305" s="61"/>
      <c r="S305" s="61"/>
      <c r="T305" s="61">
        <f t="shared" si="331"/>
        <v>50000</v>
      </c>
      <c r="U305" s="61">
        <f t="shared" si="332"/>
        <v>50000</v>
      </c>
      <c r="V305" s="61">
        <f t="shared" si="333"/>
        <v>50000</v>
      </c>
    </row>
    <row r="306" spans="1:22" ht="26.4">
      <c r="A306" s="183"/>
      <c r="B306" s="220" t="s">
        <v>212</v>
      </c>
      <c r="C306" s="119" t="s">
        <v>182</v>
      </c>
      <c r="D306" s="119" t="s">
        <v>20</v>
      </c>
      <c r="E306" s="119" t="s">
        <v>98</v>
      </c>
      <c r="F306" s="144" t="s">
        <v>213</v>
      </c>
      <c r="G306" s="37"/>
      <c r="H306" s="58">
        <f>H307</f>
        <v>3700000</v>
      </c>
      <c r="I306" s="58">
        <f t="shared" ref="I306:M307" si="343">I307</f>
        <v>3800000</v>
      </c>
      <c r="J306" s="58">
        <f t="shared" si="343"/>
        <v>3900000</v>
      </c>
      <c r="K306" s="58">
        <f t="shared" si="343"/>
        <v>0</v>
      </c>
      <c r="L306" s="58">
        <f t="shared" si="343"/>
        <v>0</v>
      </c>
      <c r="M306" s="58">
        <f t="shared" si="343"/>
        <v>0</v>
      </c>
      <c r="N306" s="58">
        <f t="shared" si="321"/>
        <v>3700000</v>
      </c>
      <c r="O306" s="58">
        <f t="shared" si="322"/>
        <v>3800000</v>
      </c>
      <c r="P306" s="58">
        <f t="shared" si="323"/>
        <v>3900000</v>
      </c>
      <c r="Q306" s="58">
        <f t="shared" ref="Q306:S307" si="344">Q307</f>
        <v>0</v>
      </c>
      <c r="R306" s="58">
        <f t="shared" si="344"/>
        <v>0</v>
      </c>
      <c r="S306" s="58">
        <f t="shared" si="344"/>
        <v>0</v>
      </c>
      <c r="T306" s="58">
        <f t="shared" si="331"/>
        <v>3700000</v>
      </c>
      <c r="U306" s="58">
        <f t="shared" si="332"/>
        <v>3800000</v>
      </c>
      <c r="V306" s="58">
        <f t="shared" si="333"/>
        <v>3900000</v>
      </c>
    </row>
    <row r="307" spans="1:22" ht="26.4">
      <c r="A307" s="183"/>
      <c r="B307" s="127" t="s">
        <v>172</v>
      </c>
      <c r="C307" s="119" t="s">
        <v>182</v>
      </c>
      <c r="D307" s="119" t="s">
        <v>20</v>
      </c>
      <c r="E307" s="119" t="s">
        <v>98</v>
      </c>
      <c r="F307" s="144" t="s">
        <v>213</v>
      </c>
      <c r="G307" s="37" t="s">
        <v>31</v>
      </c>
      <c r="H307" s="58">
        <f>H308</f>
        <v>3700000</v>
      </c>
      <c r="I307" s="58">
        <f t="shared" si="343"/>
        <v>3800000</v>
      </c>
      <c r="J307" s="58">
        <f t="shared" si="343"/>
        <v>3900000</v>
      </c>
      <c r="K307" s="58">
        <f t="shared" si="343"/>
        <v>0</v>
      </c>
      <c r="L307" s="58">
        <f t="shared" si="343"/>
        <v>0</v>
      </c>
      <c r="M307" s="58">
        <f t="shared" si="343"/>
        <v>0</v>
      </c>
      <c r="N307" s="58">
        <f t="shared" si="321"/>
        <v>3700000</v>
      </c>
      <c r="O307" s="58">
        <f t="shared" si="322"/>
        <v>3800000</v>
      </c>
      <c r="P307" s="58">
        <f t="shared" si="323"/>
        <v>3900000</v>
      </c>
      <c r="Q307" s="58">
        <f t="shared" si="344"/>
        <v>0</v>
      </c>
      <c r="R307" s="58">
        <f t="shared" si="344"/>
        <v>0</v>
      </c>
      <c r="S307" s="58">
        <f t="shared" si="344"/>
        <v>0</v>
      </c>
      <c r="T307" s="58">
        <f t="shared" si="331"/>
        <v>3700000</v>
      </c>
      <c r="U307" s="58">
        <f t="shared" si="332"/>
        <v>3800000</v>
      </c>
      <c r="V307" s="58">
        <f t="shared" si="333"/>
        <v>3900000</v>
      </c>
    </row>
    <row r="308" spans="1:22" ht="26.4">
      <c r="A308" s="183"/>
      <c r="B308" s="72" t="s">
        <v>33</v>
      </c>
      <c r="C308" s="119" t="s">
        <v>182</v>
      </c>
      <c r="D308" s="119" t="s">
        <v>20</v>
      </c>
      <c r="E308" s="119" t="s">
        <v>98</v>
      </c>
      <c r="F308" s="144" t="s">
        <v>213</v>
      </c>
      <c r="G308" s="37" t="s">
        <v>32</v>
      </c>
      <c r="H308" s="69">
        <v>3700000</v>
      </c>
      <c r="I308" s="69">
        <v>3800000</v>
      </c>
      <c r="J308" s="69">
        <v>3900000</v>
      </c>
      <c r="K308" s="69"/>
      <c r="L308" s="69"/>
      <c r="M308" s="69"/>
      <c r="N308" s="69">
        <f t="shared" si="321"/>
        <v>3700000</v>
      </c>
      <c r="O308" s="69">
        <f t="shared" si="322"/>
        <v>3800000</v>
      </c>
      <c r="P308" s="69">
        <f t="shared" si="323"/>
        <v>3900000</v>
      </c>
      <c r="Q308" s="69"/>
      <c r="R308" s="69"/>
      <c r="S308" s="69"/>
      <c r="T308" s="69">
        <f t="shared" si="331"/>
        <v>3700000</v>
      </c>
      <c r="U308" s="69">
        <f t="shared" si="332"/>
        <v>3800000</v>
      </c>
      <c r="V308" s="69">
        <f t="shared" si="333"/>
        <v>3900000</v>
      </c>
    </row>
    <row r="309" spans="1:22">
      <c r="A309" s="183"/>
      <c r="B309" s="82" t="s">
        <v>214</v>
      </c>
      <c r="C309" s="119" t="s">
        <v>182</v>
      </c>
      <c r="D309" s="119" t="s">
        <v>20</v>
      </c>
      <c r="E309" s="119" t="s">
        <v>98</v>
      </c>
      <c r="F309" s="36" t="s">
        <v>215</v>
      </c>
      <c r="G309" s="37"/>
      <c r="H309" s="69">
        <f>H310</f>
        <v>295610</v>
      </c>
      <c r="I309" s="69">
        <f t="shared" ref="I309:M309" si="345">I310</f>
        <v>307434.40000000002</v>
      </c>
      <c r="J309" s="69">
        <f t="shared" si="345"/>
        <v>319731.78000000003</v>
      </c>
      <c r="K309" s="69">
        <f t="shared" si="345"/>
        <v>0</v>
      </c>
      <c r="L309" s="69">
        <f t="shared" si="345"/>
        <v>0</v>
      </c>
      <c r="M309" s="69">
        <f t="shared" si="345"/>
        <v>0</v>
      </c>
      <c r="N309" s="69">
        <f t="shared" si="321"/>
        <v>295610</v>
      </c>
      <c r="O309" s="69">
        <f t="shared" si="322"/>
        <v>307434.40000000002</v>
      </c>
      <c r="P309" s="69">
        <f t="shared" si="323"/>
        <v>319731.78000000003</v>
      </c>
      <c r="Q309" s="69">
        <f t="shared" ref="Q309:S310" si="346">Q310</f>
        <v>0</v>
      </c>
      <c r="R309" s="69">
        <f t="shared" si="346"/>
        <v>0</v>
      </c>
      <c r="S309" s="69">
        <f t="shared" si="346"/>
        <v>0</v>
      </c>
      <c r="T309" s="69">
        <f t="shared" si="331"/>
        <v>295610</v>
      </c>
      <c r="U309" s="69">
        <f t="shared" si="332"/>
        <v>307434.40000000002</v>
      </c>
      <c r="V309" s="69">
        <f t="shared" si="333"/>
        <v>319731.78000000003</v>
      </c>
    </row>
    <row r="310" spans="1:22" ht="26.4">
      <c r="A310" s="183"/>
      <c r="B310" s="127" t="s">
        <v>172</v>
      </c>
      <c r="C310" s="119" t="s">
        <v>182</v>
      </c>
      <c r="D310" s="119" t="s">
        <v>20</v>
      </c>
      <c r="E310" s="119" t="s">
        <v>98</v>
      </c>
      <c r="F310" s="36" t="s">
        <v>215</v>
      </c>
      <c r="G310" s="37" t="s">
        <v>31</v>
      </c>
      <c r="H310" s="69">
        <f>H311</f>
        <v>295610</v>
      </c>
      <c r="I310" s="69">
        <f t="shared" ref="I310:M310" si="347">I311</f>
        <v>307434.40000000002</v>
      </c>
      <c r="J310" s="69">
        <f t="shared" si="347"/>
        <v>319731.78000000003</v>
      </c>
      <c r="K310" s="69">
        <f t="shared" si="347"/>
        <v>0</v>
      </c>
      <c r="L310" s="69">
        <f t="shared" si="347"/>
        <v>0</v>
      </c>
      <c r="M310" s="69">
        <f t="shared" si="347"/>
        <v>0</v>
      </c>
      <c r="N310" s="69">
        <f t="shared" si="321"/>
        <v>295610</v>
      </c>
      <c r="O310" s="69">
        <f t="shared" si="322"/>
        <v>307434.40000000002</v>
      </c>
      <c r="P310" s="69">
        <f t="shared" si="323"/>
        <v>319731.78000000003</v>
      </c>
      <c r="Q310" s="69">
        <f t="shared" si="346"/>
        <v>0</v>
      </c>
      <c r="R310" s="69">
        <f t="shared" si="346"/>
        <v>0</v>
      </c>
      <c r="S310" s="69">
        <f t="shared" si="346"/>
        <v>0</v>
      </c>
      <c r="T310" s="69">
        <f t="shared" si="331"/>
        <v>295610</v>
      </c>
      <c r="U310" s="69">
        <f t="shared" si="332"/>
        <v>307434.40000000002</v>
      </c>
      <c r="V310" s="69">
        <f t="shared" si="333"/>
        <v>319731.78000000003</v>
      </c>
    </row>
    <row r="311" spans="1:22" ht="26.4">
      <c r="A311" s="183"/>
      <c r="B311" s="72" t="s">
        <v>33</v>
      </c>
      <c r="C311" s="119" t="s">
        <v>182</v>
      </c>
      <c r="D311" s="119" t="s">
        <v>20</v>
      </c>
      <c r="E311" s="119" t="s">
        <v>98</v>
      </c>
      <c r="F311" s="36" t="s">
        <v>215</v>
      </c>
      <c r="G311" s="37" t="s">
        <v>32</v>
      </c>
      <c r="H311" s="61">
        <v>295610</v>
      </c>
      <c r="I311" s="61">
        <v>307434.40000000002</v>
      </c>
      <c r="J311" s="61">
        <v>319731.78000000003</v>
      </c>
      <c r="K311" s="61"/>
      <c r="L311" s="61"/>
      <c r="M311" s="61"/>
      <c r="N311" s="61">
        <f t="shared" si="321"/>
        <v>295610</v>
      </c>
      <c r="O311" s="61">
        <f t="shared" si="322"/>
        <v>307434.40000000002</v>
      </c>
      <c r="P311" s="61">
        <f t="shared" si="323"/>
        <v>319731.78000000003</v>
      </c>
      <c r="Q311" s="61"/>
      <c r="R311" s="61"/>
      <c r="S311" s="61"/>
      <c r="T311" s="61">
        <f t="shared" si="331"/>
        <v>295610</v>
      </c>
      <c r="U311" s="61">
        <f t="shared" si="332"/>
        <v>307434.40000000002</v>
      </c>
      <c r="V311" s="61">
        <f t="shared" si="333"/>
        <v>319731.78000000003</v>
      </c>
    </row>
    <row r="312" spans="1:22" ht="26.4">
      <c r="A312" s="183"/>
      <c r="B312" s="72" t="s">
        <v>216</v>
      </c>
      <c r="C312" s="119" t="s">
        <v>182</v>
      </c>
      <c r="D312" s="119" t="s">
        <v>20</v>
      </c>
      <c r="E312" s="119" t="s">
        <v>98</v>
      </c>
      <c r="F312" s="36" t="s">
        <v>217</v>
      </c>
      <c r="G312" s="37"/>
      <c r="H312" s="61">
        <f>H313</f>
        <v>300000</v>
      </c>
      <c r="I312" s="61">
        <f t="shared" ref="I312:M312" si="348">I313</f>
        <v>200000</v>
      </c>
      <c r="J312" s="61">
        <f t="shared" si="348"/>
        <v>200000</v>
      </c>
      <c r="K312" s="61">
        <f t="shared" si="348"/>
        <v>0</v>
      </c>
      <c r="L312" s="61">
        <f t="shared" si="348"/>
        <v>0</v>
      </c>
      <c r="M312" s="61">
        <f t="shared" si="348"/>
        <v>0</v>
      </c>
      <c r="N312" s="61">
        <f t="shared" si="321"/>
        <v>300000</v>
      </c>
      <c r="O312" s="61">
        <f t="shared" si="322"/>
        <v>200000</v>
      </c>
      <c r="P312" s="61">
        <f t="shared" si="323"/>
        <v>200000</v>
      </c>
      <c r="Q312" s="61">
        <f t="shared" ref="Q312:S313" si="349">Q313</f>
        <v>0</v>
      </c>
      <c r="R312" s="61">
        <f t="shared" si="349"/>
        <v>0</v>
      </c>
      <c r="S312" s="61">
        <f t="shared" si="349"/>
        <v>0</v>
      </c>
      <c r="T312" s="61">
        <f t="shared" si="331"/>
        <v>300000</v>
      </c>
      <c r="U312" s="61">
        <f t="shared" si="332"/>
        <v>200000</v>
      </c>
      <c r="V312" s="61">
        <f t="shared" si="333"/>
        <v>200000</v>
      </c>
    </row>
    <row r="313" spans="1:22" ht="26.4">
      <c r="A313" s="183"/>
      <c r="B313" s="127" t="s">
        <v>172</v>
      </c>
      <c r="C313" s="119" t="s">
        <v>182</v>
      </c>
      <c r="D313" s="119" t="s">
        <v>20</v>
      </c>
      <c r="E313" s="119" t="s">
        <v>98</v>
      </c>
      <c r="F313" s="36" t="s">
        <v>217</v>
      </c>
      <c r="G313" s="37" t="s">
        <v>31</v>
      </c>
      <c r="H313" s="61">
        <f>H314</f>
        <v>300000</v>
      </c>
      <c r="I313" s="61">
        <f t="shared" ref="I313:M313" si="350">I314</f>
        <v>200000</v>
      </c>
      <c r="J313" s="61">
        <f t="shared" si="350"/>
        <v>200000</v>
      </c>
      <c r="K313" s="61">
        <f t="shared" si="350"/>
        <v>0</v>
      </c>
      <c r="L313" s="61">
        <f t="shared" si="350"/>
        <v>0</v>
      </c>
      <c r="M313" s="61">
        <f t="shared" si="350"/>
        <v>0</v>
      </c>
      <c r="N313" s="61">
        <f t="shared" si="321"/>
        <v>300000</v>
      </c>
      <c r="O313" s="61">
        <f t="shared" si="322"/>
        <v>200000</v>
      </c>
      <c r="P313" s="61">
        <f t="shared" si="323"/>
        <v>200000</v>
      </c>
      <c r="Q313" s="61">
        <f t="shared" si="349"/>
        <v>0</v>
      </c>
      <c r="R313" s="61">
        <f t="shared" si="349"/>
        <v>0</v>
      </c>
      <c r="S313" s="61">
        <f t="shared" si="349"/>
        <v>0</v>
      </c>
      <c r="T313" s="61">
        <f t="shared" si="331"/>
        <v>300000</v>
      </c>
      <c r="U313" s="61">
        <f t="shared" si="332"/>
        <v>200000</v>
      </c>
      <c r="V313" s="61">
        <f t="shared" si="333"/>
        <v>200000</v>
      </c>
    </row>
    <row r="314" spans="1:22" ht="26.4">
      <c r="A314" s="183"/>
      <c r="B314" s="72" t="s">
        <v>33</v>
      </c>
      <c r="C314" s="119" t="s">
        <v>182</v>
      </c>
      <c r="D314" s="119" t="s">
        <v>20</v>
      </c>
      <c r="E314" s="119" t="s">
        <v>98</v>
      </c>
      <c r="F314" s="36" t="s">
        <v>217</v>
      </c>
      <c r="G314" s="37" t="s">
        <v>32</v>
      </c>
      <c r="H314" s="61">
        <v>300000</v>
      </c>
      <c r="I314" s="61">
        <v>200000</v>
      </c>
      <c r="J314" s="61">
        <v>200000</v>
      </c>
      <c r="K314" s="61"/>
      <c r="L314" s="61"/>
      <c r="M314" s="61"/>
      <c r="N314" s="61">
        <f t="shared" si="321"/>
        <v>300000</v>
      </c>
      <c r="O314" s="61">
        <f t="shared" si="322"/>
        <v>200000</v>
      </c>
      <c r="P314" s="61">
        <f t="shared" si="323"/>
        <v>200000</v>
      </c>
      <c r="Q314" s="61"/>
      <c r="R314" s="61"/>
      <c r="S314" s="61"/>
      <c r="T314" s="61">
        <f t="shared" si="331"/>
        <v>300000</v>
      </c>
      <c r="U314" s="61">
        <f t="shared" si="332"/>
        <v>200000</v>
      </c>
      <c r="V314" s="61">
        <f t="shared" si="333"/>
        <v>200000</v>
      </c>
    </row>
    <row r="315" spans="1:22">
      <c r="A315" s="183"/>
      <c r="B315" s="75" t="s">
        <v>218</v>
      </c>
      <c r="C315" s="119" t="s">
        <v>182</v>
      </c>
      <c r="D315" s="119" t="s">
        <v>20</v>
      </c>
      <c r="E315" s="119" t="s">
        <v>98</v>
      </c>
      <c r="F315" s="36" t="s">
        <v>178</v>
      </c>
      <c r="G315" s="37"/>
      <c r="H315" s="61">
        <f>H316</f>
        <v>400000</v>
      </c>
      <c r="I315" s="61">
        <f t="shared" ref="I315:M315" si="351">I316</f>
        <v>100000</v>
      </c>
      <c r="J315" s="61">
        <f t="shared" si="351"/>
        <v>100000</v>
      </c>
      <c r="K315" s="61">
        <f t="shared" si="351"/>
        <v>0</v>
      </c>
      <c r="L315" s="61">
        <f t="shared" si="351"/>
        <v>0</v>
      </c>
      <c r="M315" s="61">
        <f t="shared" si="351"/>
        <v>0</v>
      </c>
      <c r="N315" s="61">
        <f t="shared" si="321"/>
        <v>400000</v>
      </c>
      <c r="O315" s="61">
        <f t="shared" si="322"/>
        <v>100000</v>
      </c>
      <c r="P315" s="61">
        <f t="shared" si="323"/>
        <v>100000</v>
      </c>
      <c r="Q315" s="61">
        <f t="shared" ref="Q315:S316" si="352">Q316</f>
        <v>0</v>
      </c>
      <c r="R315" s="61">
        <f t="shared" si="352"/>
        <v>0</v>
      </c>
      <c r="S315" s="61">
        <f t="shared" si="352"/>
        <v>0</v>
      </c>
      <c r="T315" s="61">
        <f t="shared" si="331"/>
        <v>400000</v>
      </c>
      <c r="U315" s="61">
        <f t="shared" si="332"/>
        <v>100000</v>
      </c>
      <c r="V315" s="61">
        <f t="shared" si="333"/>
        <v>100000</v>
      </c>
    </row>
    <row r="316" spans="1:22" ht="26.4">
      <c r="A316" s="183"/>
      <c r="B316" s="127" t="s">
        <v>172</v>
      </c>
      <c r="C316" s="119" t="s">
        <v>182</v>
      </c>
      <c r="D316" s="119" t="s">
        <v>20</v>
      </c>
      <c r="E316" s="119" t="s">
        <v>98</v>
      </c>
      <c r="F316" s="36" t="s">
        <v>178</v>
      </c>
      <c r="G316" s="37" t="s">
        <v>31</v>
      </c>
      <c r="H316" s="61">
        <f>H317</f>
        <v>400000</v>
      </c>
      <c r="I316" s="61">
        <f t="shared" ref="I316:M316" si="353">I317</f>
        <v>100000</v>
      </c>
      <c r="J316" s="61">
        <f t="shared" si="353"/>
        <v>100000</v>
      </c>
      <c r="K316" s="61">
        <f t="shared" si="353"/>
        <v>0</v>
      </c>
      <c r="L316" s="61">
        <f t="shared" si="353"/>
        <v>0</v>
      </c>
      <c r="M316" s="61">
        <f t="shared" si="353"/>
        <v>0</v>
      </c>
      <c r="N316" s="61">
        <f t="shared" si="321"/>
        <v>400000</v>
      </c>
      <c r="O316" s="61">
        <f t="shared" si="322"/>
        <v>100000</v>
      </c>
      <c r="P316" s="61">
        <f t="shared" si="323"/>
        <v>100000</v>
      </c>
      <c r="Q316" s="61">
        <f t="shared" si="352"/>
        <v>0</v>
      </c>
      <c r="R316" s="61">
        <f t="shared" si="352"/>
        <v>0</v>
      </c>
      <c r="S316" s="61">
        <f t="shared" si="352"/>
        <v>0</v>
      </c>
      <c r="T316" s="61">
        <f t="shared" si="331"/>
        <v>400000</v>
      </c>
      <c r="U316" s="61">
        <f t="shared" si="332"/>
        <v>100000</v>
      </c>
      <c r="V316" s="61">
        <f t="shared" si="333"/>
        <v>100000</v>
      </c>
    </row>
    <row r="317" spans="1:22" ht="26.4">
      <c r="A317" s="183"/>
      <c r="B317" s="72" t="s">
        <v>33</v>
      </c>
      <c r="C317" s="119" t="s">
        <v>182</v>
      </c>
      <c r="D317" s="119" t="s">
        <v>20</v>
      </c>
      <c r="E317" s="119" t="s">
        <v>98</v>
      </c>
      <c r="F317" s="36" t="s">
        <v>178</v>
      </c>
      <c r="G317" s="37" t="s">
        <v>32</v>
      </c>
      <c r="H317" s="61">
        <v>400000</v>
      </c>
      <c r="I317" s="61">
        <v>100000</v>
      </c>
      <c r="J317" s="61">
        <v>100000</v>
      </c>
      <c r="K317" s="61"/>
      <c r="L317" s="61"/>
      <c r="M317" s="61"/>
      <c r="N317" s="61">
        <f t="shared" si="321"/>
        <v>400000</v>
      </c>
      <c r="O317" s="61">
        <f t="shared" si="322"/>
        <v>100000</v>
      </c>
      <c r="P317" s="61">
        <f t="shared" si="323"/>
        <v>100000</v>
      </c>
      <c r="Q317" s="61"/>
      <c r="R317" s="61"/>
      <c r="S317" s="61"/>
      <c r="T317" s="61">
        <f t="shared" si="331"/>
        <v>400000</v>
      </c>
      <c r="U317" s="61">
        <f t="shared" si="332"/>
        <v>100000</v>
      </c>
      <c r="V317" s="61">
        <f t="shared" si="333"/>
        <v>100000</v>
      </c>
    </row>
    <row r="318" spans="1:22" ht="39.6">
      <c r="A318" s="183"/>
      <c r="B318" s="198" t="s">
        <v>57</v>
      </c>
      <c r="C318" s="119" t="s">
        <v>182</v>
      </c>
      <c r="D318" s="119" t="s">
        <v>20</v>
      </c>
      <c r="E318" s="119" t="s">
        <v>98</v>
      </c>
      <c r="F318" s="188" t="s">
        <v>287</v>
      </c>
      <c r="G318" s="37"/>
      <c r="H318" s="61">
        <f>H319</f>
        <v>42000</v>
      </c>
      <c r="I318" s="61">
        <f t="shared" ref="I318:M318" si="354">I319</f>
        <v>42000</v>
      </c>
      <c r="J318" s="61">
        <f t="shared" si="354"/>
        <v>42000</v>
      </c>
      <c r="K318" s="61">
        <f t="shared" si="354"/>
        <v>0</v>
      </c>
      <c r="L318" s="61">
        <f t="shared" si="354"/>
        <v>0</v>
      </c>
      <c r="M318" s="61">
        <f t="shared" si="354"/>
        <v>0</v>
      </c>
      <c r="N318" s="61">
        <f t="shared" si="321"/>
        <v>42000</v>
      </c>
      <c r="O318" s="61">
        <f t="shared" si="322"/>
        <v>42000</v>
      </c>
      <c r="P318" s="61">
        <f t="shared" si="323"/>
        <v>42000</v>
      </c>
      <c r="Q318" s="61">
        <f t="shared" ref="Q318:S319" si="355">Q319</f>
        <v>0</v>
      </c>
      <c r="R318" s="61">
        <f t="shared" si="355"/>
        <v>0</v>
      </c>
      <c r="S318" s="61">
        <f t="shared" si="355"/>
        <v>0</v>
      </c>
      <c r="T318" s="61">
        <f t="shared" si="331"/>
        <v>42000</v>
      </c>
      <c r="U318" s="61">
        <f t="shared" si="332"/>
        <v>42000</v>
      </c>
      <c r="V318" s="61">
        <f t="shared" si="333"/>
        <v>42000</v>
      </c>
    </row>
    <row r="319" spans="1:22" ht="26.4">
      <c r="A319" s="183"/>
      <c r="B319" s="127" t="s">
        <v>172</v>
      </c>
      <c r="C319" s="119" t="s">
        <v>182</v>
      </c>
      <c r="D319" s="119" t="s">
        <v>20</v>
      </c>
      <c r="E319" s="119" t="s">
        <v>98</v>
      </c>
      <c r="F319" s="188" t="s">
        <v>287</v>
      </c>
      <c r="G319" s="37" t="s">
        <v>31</v>
      </c>
      <c r="H319" s="61">
        <f>H320</f>
        <v>42000</v>
      </c>
      <c r="I319" s="61">
        <f t="shared" ref="I319:M319" si="356">I320</f>
        <v>42000</v>
      </c>
      <c r="J319" s="61">
        <f t="shared" si="356"/>
        <v>42000</v>
      </c>
      <c r="K319" s="61">
        <f t="shared" si="356"/>
        <v>0</v>
      </c>
      <c r="L319" s="61">
        <f t="shared" si="356"/>
        <v>0</v>
      </c>
      <c r="M319" s="61">
        <f t="shared" si="356"/>
        <v>0</v>
      </c>
      <c r="N319" s="61">
        <f t="shared" si="321"/>
        <v>42000</v>
      </c>
      <c r="O319" s="61">
        <f t="shared" si="322"/>
        <v>42000</v>
      </c>
      <c r="P319" s="61">
        <f t="shared" si="323"/>
        <v>42000</v>
      </c>
      <c r="Q319" s="61">
        <f t="shared" si="355"/>
        <v>0</v>
      </c>
      <c r="R319" s="61">
        <f t="shared" si="355"/>
        <v>0</v>
      </c>
      <c r="S319" s="61">
        <f t="shared" si="355"/>
        <v>0</v>
      </c>
      <c r="T319" s="61">
        <f t="shared" si="331"/>
        <v>42000</v>
      </c>
      <c r="U319" s="61">
        <f t="shared" si="332"/>
        <v>42000</v>
      </c>
      <c r="V319" s="61">
        <f t="shared" si="333"/>
        <v>42000</v>
      </c>
    </row>
    <row r="320" spans="1:22" ht="26.4">
      <c r="A320" s="183"/>
      <c r="B320" s="72" t="s">
        <v>33</v>
      </c>
      <c r="C320" s="119" t="s">
        <v>182</v>
      </c>
      <c r="D320" s="119" t="s">
        <v>20</v>
      </c>
      <c r="E320" s="119" t="s">
        <v>98</v>
      </c>
      <c r="F320" s="188" t="s">
        <v>287</v>
      </c>
      <c r="G320" s="37" t="s">
        <v>32</v>
      </c>
      <c r="H320" s="61">
        <v>42000</v>
      </c>
      <c r="I320" s="61">
        <v>42000</v>
      </c>
      <c r="J320" s="61">
        <v>42000</v>
      </c>
      <c r="K320" s="61"/>
      <c r="L320" s="61"/>
      <c r="M320" s="61"/>
      <c r="N320" s="61">
        <f t="shared" si="321"/>
        <v>42000</v>
      </c>
      <c r="O320" s="61">
        <f t="shared" si="322"/>
        <v>42000</v>
      </c>
      <c r="P320" s="61">
        <f t="shared" si="323"/>
        <v>42000</v>
      </c>
      <c r="Q320" s="61"/>
      <c r="R320" s="61"/>
      <c r="S320" s="61"/>
      <c r="T320" s="61">
        <f t="shared" si="331"/>
        <v>42000</v>
      </c>
      <c r="U320" s="61">
        <f t="shared" si="332"/>
        <v>42000</v>
      </c>
      <c r="V320" s="61">
        <f t="shared" si="333"/>
        <v>42000</v>
      </c>
    </row>
    <row r="321" spans="1:22">
      <c r="A321" s="183"/>
      <c r="B321" s="5"/>
      <c r="C321" s="5"/>
      <c r="D321" s="5"/>
      <c r="E321" s="5"/>
      <c r="F321" s="6"/>
      <c r="G321" s="1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</row>
    <row r="322" spans="1:22" s="137" customFormat="1" ht="41.4">
      <c r="A322" s="97">
        <v>10</v>
      </c>
      <c r="B322" s="256" t="s">
        <v>357</v>
      </c>
      <c r="C322" s="253" t="s">
        <v>338</v>
      </c>
      <c r="D322" s="253" t="s">
        <v>20</v>
      </c>
      <c r="E322" s="253" t="s">
        <v>98</v>
      </c>
      <c r="F322" s="253" t="s">
        <v>99</v>
      </c>
      <c r="G322" s="254"/>
      <c r="H322" s="60"/>
      <c r="I322" s="60"/>
      <c r="J322" s="60"/>
      <c r="K322" s="60"/>
      <c r="L322" s="60"/>
      <c r="M322" s="60"/>
      <c r="N322" s="60"/>
      <c r="O322" s="60"/>
      <c r="P322" s="60"/>
      <c r="Q322" s="60">
        <f>Q323</f>
        <v>200000</v>
      </c>
      <c r="R322" s="60">
        <f t="shared" ref="R322:S324" si="357">R323</f>
        <v>0</v>
      </c>
      <c r="S322" s="60">
        <f t="shared" si="357"/>
        <v>0</v>
      </c>
      <c r="T322" s="255">
        <f t="shared" ref="T322:T325" si="358">N322+Q322</f>
        <v>200000</v>
      </c>
      <c r="U322" s="255">
        <f t="shared" ref="U322:U325" si="359">O322+R322</f>
        <v>0</v>
      </c>
      <c r="V322" s="255">
        <f t="shared" ref="V322:V325" si="360">P322+S322</f>
        <v>0</v>
      </c>
    </row>
    <row r="323" spans="1:22">
      <c r="A323" s="251"/>
      <c r="B323" s="198" t="s">
        <v>358</v>
      </c>
      <c r="C323" s="188" t="s">
        <v>338</v>
      </c>
      <c r="D323" s="188" t="s">
        <v>20</v>
      </c>
      <c r="E323" s="188" t="s">
        <v>98</v>
      </c>
      <c r="F323" s="188" t="s">
        <v>359</v>
      </c>
      <c r="G323" s="202"/>
      <c r="H323" s="58"/>
      <c r="I323" s="58"/>
      <c r="J323" s="58"/>
      <c r="K323" s="58"/>
      <c r="L323" s="58"/>
      <c r="M323" s="58"/>
      <c r="N323" s="58"/>
      <c r="O323" s="58"/>
      <c r="P323" s="58"/>
      <c r="Q323" s="58">
        <f>Q324</f>
        <v>200000</v>
      </c>
      <c r="R323" s="58">
        <f t="shared" si="357"/>
        <v>0</v>
      </c>
      <c r="S323" s="58">
        <f t="shared" si="357"/>
        <v>0</v>
      </c>
      <c r="T323" s="61">
        <f t="shared" si="358"/>
        <v>200000</v>
      </c>
      <c r="U323" s="61">
        <f t="shared" si="359"/>
        <v>0</v>
      </c>
      <c r="V323" s="61">
        <f t="shared" si="360"/>
        <v>0</v>
      </c>
    </row>
    <row r="324" spans="1:22" ht="26.4">
      <c r="A324" s="251"/>
      <c r="B324" s="127" t="s">
        <v>172</v>
      </c>
      <c r="C324" s="188" t="s">
        <v>338</v>
      </c>
      <c r="D324" s="188" t="s">
        <v>20</v>
      </c>
      <c r="E324" s="188" t="s">
        <v>98</v>
      </c>
      <c r="F324" s="188" t="s">
        <v>359</v>
      </c>
      <c r="G324" s="202" t="s">
        <v>31</v>
      </c>
      <c r="H324" s="58"/>
      <c r="I324" s="58"/>
      <c r="J324" s="58"/>
      <c r="K324" s="58"/>
      <c r="L324" s="58"/>
      <c r="M324" s="58"/>
      <c r="N324" s="58"/>
      <c r="O324" s="58"/>
      <c r="P324" s="58"/>
      <c r="Q324" s="58">
        <f>Q325</f>
        <v>200000</v>
      </c>
      <c r="R324" s="58">
        <f t="shared" si="357"/>
        <v>0</v>
      </c>
      <c r="S324" s="58">
        <f t="shared" si="357"/>
        <v>0</v>
      </c>
      <c r="T324" s="61">
        <f t="shared" si="358"/>
        <v>200000</v>
      </c>
      <c r="U324" s="61">
        <f t="shared" si="359"/>
        <v>0</v>
      </c>
      <c r="V324" s="61">
        <f t="shared" si="360"/>
        <v>0</v>
      </c>
    </row>
    <row r="325" spans="1:22" ht="26.4">
      <c r="A325" s="251"/>
      <c r="B325" s="216" t="s">
        <v>33</v>
      </c>
      <c r="C325" s="188" t="s">
        <v>338</v>
      </c>
      <c r="D325" s="188" t="s">
        <v>20</v>
      </c>
      <c r="E325" s="188" t="s">
        <v>98</v>
      </c>
      <c r="F325" s="188" t="s">
        <v>359</v>
      </c>
      <c r="G325" s="202" t="s">
        <v>32</v>
      </c>
      <c r="H325" s="58"/>
      <c r="I325" s="58"/>
      <c r="J325" s="58"/>
      <c r="K325" s="58"/>
      <c r="L325" s="58"/>
      <c r="M325" s="58"/>
      <c r="N325" s="58"/>
      <c r="O325" s="58"/>
      <c r="P325" s="58"/>
      <c r="Q325" s="58">
        <v>200000</v>
      </c>
      <c r="R325" s="58"/>
      <c r="S325" s="58"/>
      <c r="T325" s="61">
        <f t="shared" si="358"/>
        <v>200000</v>
      </c>
      <c r="U325" s="61">
        <f t="shared" si="359"/>
        <v>0</v>
      </c>
      <c r="V325" s="61">
        <f t="shared" si="360"/>
        <v>0</v>
      </c>
    </row>
    <row r="326" spans="1:22">
      <c r="A326" s="251"/>
      <c r="B326" s="252"/>
      <c r="C326" s="5"/>
      <c r="D326" s="5"/>
      <c r="E326" s="5"/>
      <c r="F326" s="6"/>
      <c r="G326" s="1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</row>
    <row r="327" spans="1:22" ht="41.4">
      <c r="A327" s="184" t="s">
        <v>16</v>
      </c>
      <c r="B327" s="152" t="s">
        <v>265</v>
      </c>
      <c r="C327" s="7" t="s">
        <v>16</v>
      </c>
      <c r="D327" s="7" t="s">
        <v>20</v>
      </c>
      <c r="E327" s="7" t="s">
        <v>98</v>
      </c>
      <c r="F327" s="7" t="s">
        <v>99</v>
      </c>
      <c r="G327" s="19"/>
      <c r="H327" s="59">
        <f>H328+H334</f>
        <v>19269600</v>
      </c>
      <c r="I327" s="59">
        <f>I328+I334</f>
        <v>19446976.399999999</v>
      </c>
      <c r="J327" s="59">
        <f>J328+J334</f>
        <v>19629112.16</v>
      </c>
      <c r="K327" s="59">
        <f t="shared" ref="K327:M327" si="361">K328+K334</f>
        <v>0</v>
      </c>
      <c r="L327" s="59">
        <f t="shared" si="361"/>
        <v>0</v>
      </c>
      <c r="M327" s="59">
        <f t="shared" si="361"/>
        <v>0</v>
      </c>
      <c r="N327" s="59">
        <f t="shared" si="321"/>
        <v>19269600</v>
      </c>
      <c r="O327" s="59">
        <f t="shared" si="322"/>
        <v>19446976.399999999</v>
      </c>
      <c r="P327" s="59">
        <f t="shared" si="323"/>
        <v>19629112.16</v>
      </c>
      <c r="Q327" s="59">
        <f t="shared" ref="Q327:S327" si="362">Q328+Q334</f>
        <v>0</v>
      </c>
      <c r="R327" s="59">
        <f t="shared" si="362"/>
        <v>0</v>
      </c>
      <c r="S327" s="59">
        <f t="shared" si="362"/>
        <v>0</v>
      </c>
      <c r="T327" s="59">
        <f t="shared" ref="T327:T337" si="363">N327+Q327</f>
        <v>19269600</v>
      </c>
      <c r="U327" s="59">
        <f t="shared" ref="U327:U337" si="364">O327+R327</f>
        <v>19446976.399999999</v>
      </c>
      <c r="V327" s="59">
        <f t="shared" ref="V327:V337" si="365">P327+S327</f>
        <v>19629112.16</v>
      </c>
    </row>
    <row r="328" spans="1:22" ht="26.4">
      <c r="A328" s="179" t="s">
        <v>360</v>
      </c>
      <c r="B328" s="153" t="s">
        <v>183</v>
      </c>
      <c r="C328" s="7" t="s">
        <v>16</v>
      </c>
      <c r="D328" s="7" t="s">
        <v>3</v>
      </c>
      <c r="E328" s="7" t="s">
        <v>98</v>
      </c>
      <c r="F328" s="7" t="s">
        <v>99</v>
      </c>
      <c r="G328" s="56"/>
      <c r="H328" s="59">
        <f>H329</f>
        <v>19260000</v>
      </c>
      <c r="I328" s="59">
        <f t="shared" ref="I328:M328" si="366">I329</f>
        <v>19440576.399999999</v>
      </c>
      <c r="J328" s="59">
        <f t="shared" si="366"/>
        <v>19622312.16</v>
      </c>
      <c r="K328" s="59">
        <f t="shared" si="366"/>
        <v>0</v>
      </c>
      <c r="L328" s="59">
        <f t="shared" si="366"/>
        <v>0</v>
      </c>
      <c r="M328" s="59">
        <f t="shared" si="366"/>
        <v>0</v>
      </c>
      <c r="N328" s="59">
        <f t="shared" si="321"/>
        <v>19260000</v>
      </c>
      <c r="O328" s="59">
        <f t="shared" si="322"/>
        <v>19440576.399999999</v>
      </c>
      <c r="P328" s="59">
        <f t="shared" si="323"/>
        <v>19622312.16</v>
      </c>
      <c r="Q328" s="59">
        <f t="shared" ref="Q328:S328" si="367">Q329</f>
        <v>0</v>
      </c>
      <c r="R328" s="59">
        <f t="shared" si="367"/>
        <v>0</v>
      </c>
      <c r="S328" s="59">
        <f t="shared" si="367"/>
        <v>0</v>
      </c>
      <c r="T328" s="59">
        <f t="shared" si="363"/>
        <v>19260000</v>
      </c>
      <c r="U328" s="59">
        <f t="shared" si="364"/>
        <v>19440576.399999999</v>
      </c>
      <c r="V328" s="59">
        <f t="shared" si="365"/>
        <v>19622312.16</v>
      </c>
    </row>
    <row r="329" spans="1:22" ht="17.25" customHeight="1">
      <c r="A329" s="263"/>
      <c r="B329" s="113" t="s">
        <v>53</v>
      </c>
      <c r="C329" s="55" t="s">
        <v>16</v>
      </c>
      <c r="D329" s="55" t="s">
        <v>3</v>
      </c>
      <c r="E329" s="55" t="s">
        <v>98</v>
      </c>
      <c r="F329" s="55" t="s">
        <v>120</v>
      </c>
      <c r="G329" s="56"/>
      <c r="H329" s="65">
        <f>H330+H332</f>
        <v>19260000</v>
      </c>
      <c r="I329" s="65">
        <f t="shared" ref="I329:J329" si="368">I330+I332</f>
        <v>19440576.399999999</v>
      </c>
      <c r="J329" s="65">
        <f t="shared" si="368"/>
        <v>19622312.16</v>
      </c>
      <c r="K329" s="65">
        <f t="shared" ref="K329:M329" si="369">K330+K332</f>
        <v>0</v>
      </c>
      <c r="L329" s="65">
        <f t="shared" si="369"/>
        <v>0</v>
      </c>
      <c r="M329" s="65">
        <f t="shared" si="369"/>
        <v>0</v>
      </c>
      <c r="N329" s="65">
        <f t="shared" si="321"/>
        <v>19260000</v>
      </c>
      <c r="O329" s="65">
        <f t="shared" si="322"/>
        <v>19440576.399999999</v>
      </c>
      <c r="P329" s="65">
        <f t="shared" si="323"/>
        <v>19622312.16</v>
      </c>
      <c r="Q329" s="65">
        <f t="shared" ref="Q329:S329" si="370">Q330+Q332</f>
        <v>0</v>
      </c>
      <c r="R329" s="65">
        <f t="shared" si="370"/>
        <v>0</v>
      </c>
      <c r="S329" s="65">
        <f t="shared" si="370"/>
        <v>0</v>
      </c>
      <c r="T329" s="65">
        <f t="shared" si="363"/>
        <v>19260000</v>
      </c>
      <c r="U329" s="65">
        <f t="shared" si="364"/>
        <v>19440576.399999999</v>
      </c>
      <c r="V329" s="65">
        <f t="shared" si="365"/>
        <v>19622312.16</v>
      </c>
    </row>
    <row r="330" spans="1:22" ht="39.6">
      <c r="A330" s="258"/>
      <c r="B330" s="72" t="s">
        <v>49</v>
      </c>
      <c r="C330" s="55" t="s">
        <v>16</v>
      </c>
      <c r="D330" s="55" t="s">
        <v>3</v>
      </c>
      <c r="E330" s="55" t="s">
        <v>98</v>
      </c>
      <c r="F330" s="55" t="s">
        <v>120</v>
      </c>
      <c r="G330" s="56" t="s">
        <v>47</v>
      </c>
      <c r="H330" s="65">
        <f>H331</f>
        <v>18520000</v>
      </c>
      <c r="I330" s="65">
        <f t="shared" ref="I330:M330" si="371">I331</f>
        <v>18700576.399999999</v>
      </c>
      <c r="J330" s="65">
        <f t="shared" si="371"/>
        <v>18882312.16</v>
      </c>
      <c r="K330" s="65">
        <f t="shared" si="371"/>
        <v>0</v>
      </c>
      <c r="L330" s="65">
        <f t="shared" si="371"/>
        <v>0</v>
      </c>
      <c r="M330" s="65">
        <f t="shared" si="371"/>
        <v>0</v>
      </c>
      <c r="N330" s="65">
        <f t="shared" si="321"/>
        <v>18520000</v>
      </c>
      <c r="O330" s="65">
        <f t="shared" si="322"/>
        <v>18700576.399999999</v>
      </c>
      <c r="P330" s="65">
        <f t="shared" si="323"/>
        <v>18882312.16</v>
      </c>
      <c r="Q330" s="65">
        <f t="shared" ref="Q330:S330" si="372">Q331</f>
        <v>0</v>
      </c>
      <c r="R330" s="65">
        <f t="shared" si="372"/>
        <v>0</v>
      </c>
      <c r="S330" s="65">
        <f t="shared" si="372"/>
        <v>0</v>
      </c>
      <c r="T330" s="65">
        <f t="shared" si="363"/>
        <v>18520000</v>
      </c>
      <c r="U330" s="65">
        <f t="shared" si="364"/>
        <v>18700576.399999999</v>
      </c>
      <c r="V330" s="65">
        <f t="shared" si="365"/>
        <v>18882312.16</v>
      </c>
    </row>
    <row r="331" spans="1:22">
      <c r="A331" s="258"/>
      <c r="B331" s="72" t="s">
        <v>50</v>
      </c>
      <c r="C331" s="55" t="s">
        <v>16</v>
      </c>
      <c r="D331" s="55" t="s">
        <v>3</v>
      </c>
      <c r="E331" s="55" t="s">
        <v>98</v>
      </c>
      <c r="F331" s="55" t="s">
        <v>120</v>
      </c>
      <c r="G331" s="56" t="s">
        <v>48</v>
      </c>
      <c r="H331" s="61">
        <v>18520000</v>
      </c>
      <c r="I331" s="61">
        <v>18700576.399999999</v>
      </c>
      <c r="J331" s="61">
        <v>18882312.16</v>
      </c>
      <c r="K331" s="61"/>
      <c r="L331" s="61"/>
      <c r="M331" s="61"/>
      <c r="N331" s="61">
        <f t="shared" si="321"/>
        <v>18520000</v>
      </c>
      <c r="O331" s="61">
        <f t="shared" si="322"/>
        <v>18700576.399999999</v>
      </c>
      <c r="P331" s="61">
        <f t="shared" si="323"/>
        <v>18882312.16</v>
      </c>
      <c r="Q331" s="61"/>
      <c r="R331" s="61"/>
      <c r="S331" s="61"/>
      <c r="T331" s="61">
        <f t="shared" si="363"/>
        <v>18520000</v>
      </c>
      <c r="U331" s="61">
        <f t="shared" si="364"/>
        <v>18700576.399999999</v>
      </c>
      <c r="V331" s="61">
        <f t="shared" si="365"/>
        <v>18882312.16</v>
      </c>
    </row>
    <row r="332" spans="1:22" ht="26.4">
      <c r="A332" s="258"/>
      <c r="B332" s="57" t="s">
        <v>172</v>
      </c>
      <c r="C332" s="55" t="s">
        <v>16</v>
      </c>
      <c r="D332" s="55" t="s">
        <v>3</v>
      </c>
      <c r="E332" s="55" t="s">
        <v>98</v>
      </c>
      <c r="F332" s="55" t="s">
        <v>120</v>
      </c>
      <c r="G332" s="56" t="s">
        <v>31</v>
      </c>
      <c r="H332" s="65">
        <f>H333</f>
        <v>740000</v>
      </c>
      <c r="I332" s="65">
        <f t="shared" ref="I332:M332" si="373">I333</f>
        <v>740000</v>
      </c>
      <c r="J332" s="65">
        <f t="shared" si="373"/>
        <v>740000</v>
      </c>
      <c r="K332" s="65">
        <f t="shared" si="373"/>
        <v>0</v>
      </c>
      <c r="L332" s="65">
        <f t="shared" si="373"/>
        <v>0</v>
      </c>
      <c r="M332" s="65">
        <f t="shared" si="373"/>
        <v>0</v>
      </c>
      <c r="N332" s="65">
        <f t="shared" si="321"/>
        <v>740000</v>
      </c>
      <c r="O332" s="65">
        <f t="shared" si="322"/>
        <v>740000</v>
      </c>
      <c r="P332" s="65">
        <f t="shared" si="323"/>
        <v>740000</v>
      </c>
      <c r="Q332" s="65">
        <f t="shared" ref="Q332:S332" si="374">Q333</f>
        <v>0</v>
      </c>
      <c r="R332" s="65">
        <f t="shared" si="374"/>
        <v>0</v>
      </c>
      <c r="S332" s="65">
        <f t="shared" si="374"/>
        <v>0</v>
      </c>
      <c r="T332" s="65">
        <f t="shared" si="363"/>
        <v>740000</v>
      </c>
      <c r="U332" s="65">
        <f t="shared" si="364"/>
        <v>740000</v>
      </c>
      <c r="V332" s="65">
        <f t="shared" si="365"/>
        <v>740000</v>
      </c>
    </row>
    <row r="333" spans="1:22" ht="26.4">
      <c r="A333" s="258"/>
      <c r="B333" s="72" t="s">
        <v>33</v>
      </c>
      <c r="C333" s="55" t="s">
        <v>16</v>
      </c>
      <c r="D333" s="55" t="s">
        <v>3</v>
      </c>
      <c r="E333" s="55" t="s">
        <v>98</v>
      </c>
      <c r="F333" s="55" t="s">
        <v>120</v>
      </c>
      <c r="G333" s="56" t="s">
        <v>32</v>
      </c>
      <c r="H333" s="61">
        <v>740000</v>
      </c>
      <c r="I333" s="61">
        <v>740000</v>
      </c>
      <c r="J333" s="61">
        <v>740000</v>
      </c>
      <c r="K333" s="61"/>
      <c r="L333" s="61"/>
      <c r="M333" s="61"/>
      <c r="N333" s="61">
        <f t="shared" si="321"/>
        <v>740000</v>
      </c>
      <c r="O333" s="61">
        <f t="shared" si="322"/>
        <v>740000</v>
      </c>
      <c r="P333" s="61">
        <f t="shared" si="323"/>
        <v>740000</v>
      </c>
      <c r="Q333" s="61"/>
      <c r="R333" s="61"/>
      <c r="S333" s="61"/>
      <c r="T333" s="61">
        <f t="shared" si="363"/>
        <v>740000</v>
      </c>
      <c r="U333" s="61">
        <f t="shared" si="364"/>
        <v>740000</v>
      </c>
      <c r="V333" s="61">
        <f t="shared" si="365"/>
        <v>740000</v>
      </c>
    </row>
    <row r="334" spans="1:22" ht="27.6">
      <c r="A334" s="184" t="s">
        <v>361</v>
      </c>
      <c r="B334" s="164" t="s">
        <v>184</v>
      </c>
      <c r="C334" s="109" t="s">
        <v>16</v>
      </c>
      <c r="D334" s="109" t="s">
        <v>9</v>
      </c>
      <c r="E334" s="109" t="s">
        <v>98</v>
      </c>
      <c r="F334" s="109" t="s">
        <v>99</v>
      </c>
      <c r="G334" s="77"/>
      <c r="H334" s="59">
        <f t="shared" ref="H334:M336" si="375">H335</f>
        <v>9600</v>
      </c>
      <c r="I334" s="59">
        <f t="shared" si="375"/>
        <v>6400</v>
      </c>
      <c r="J334" s="59">
        <f t="shared" si="375"/>
        <v>6800</v>
      </c>
      <c r="K334" s="59">
        <f t="shared" si="375"/>
        <v>0</v>
      </c>
      <c r="L334" s="59">
        <f t="shared" si="375"/>
        <v>0</v>
      </c>
      <c r="M334" s="59">
        <f t="shared" si="375"/>
        <v>0</v>
      </c>
      <c r="N334" s="59">
        <f t="shared" si="321"/>
        <v>9600</v>
      </c>
      <c r="O334" s="59">
        <f t="shared" si="322"/>
        <v>6400</v>
      </c>
      <c r="P334" s="59">
        <f t="shared" si="323"/>
        <v>6800</v>
      </c>
      <c r="Q334" s="59">
        <f t="shared" ref="Q334:S336" si="376">Q335</f>
        <v>0</v>
      </c>
      <c r="R334" s="59">
        <f t="shared" si="376"/>
        <v>0</v>
      </c>
      <c r="S334" s="59">
        <f t="shared" si="376"/>
        <v>0</v>
      </c>
      <c r="T334" s="59">
        <f t="shared" si="363"/>
        <v>9600</v>
      </c>
      <c r="U334" s="59">
        <f t="shared" si="364"/>
        <v>6400</v>
      </c>
      <c r="V334" s="59">
        <f t="shared" si="365"/>
        <v>6800</v>
      </c>
    </row>
    <row r="335" spans="1:22">
      <c r="A335" s="259"/>
      <c r="B335" s="82" t="s">
        <v>67</v>
      </c>
      <c r="C335" s="35" t="s">
        <v>16</v>
      </c>
      <c r="D335" s="35" t="s">
        <v>9</v>
      </c>
      <c r="E335" s="35" t="s">
        <v>98</v>
      </c>
      <c r="F335" s="35" t="s">
        <v>125</v>
      </c>
      <c r="G335" s="38"/>
      <c r="H335" s="65">
        <f t="shared" si="375"/>
        <v>9600</v>
      </c>
      <c r="I335" s="65">
        <f t="shared" si="375"/>
        <v>6400</v>
      </c>
      <c r="J335" s="65">
        <f t="shared" si="375"/>
        <v>6800</v>
      </c>
      <c r="K335" s="65">
        <f t="shared" si="375"/>
        <v>0</v>
      </c>
      <c r="L335" s="65">
        <f t="shared" si="375"/>
        <v>0</v>
      </c>
      <c r="M335" s="65">
        <f t="shared" si="375"/>
        <v>0</v>
      </c>
      <c r="N335" s="65">
        <f t="shared" si="321"/>
        <v>9600</v>
      </c>
      <c r="O335" s="65">
        <f t="shared" si="322"/>
        <v>6400</v>
      </c>
      <c r="P335" s="65">
        <f t="shared" si="323"/>
        <v>6800</v>
      </c>
      <c r="Q335" s="65">
        <f t="shared" si="376"/>
        <v>0</v>
      </c>
      <c r="R335" s="65">
        <f t="shared" si="376"/>
        <v>0</v>
      </c>
      <c r="S335" s="65">
        <f t="shared" si="376"/>
        <v>0</v>
      </c>
      <c r="T335" s="65">
        <f t="shared" si="363"/>
        <v>9600</v>
      </c>
      <c r="U335" s="65">
        <f t="shared" si="364"/>
        <v>6400</v>
      </c>
      <c r="V335" s="65">
        <f t="shared" si="365"/>
        <v>6800</v>
      </c>
    </row>
    <row r="336" spans="1:22">
      <c r="A336" s="258"/>
      <c r="B336" s="82" t="s">
        <v>68</v>
      </c>
      <c r="C336" s="35" t="s">
        <v>16</v>
      </c>
      <c r="D336" s="35" t="s">
        <v>9</v>
      </c>
      <c r="E336" s="35" t="s">
        <v>98</v>
      </c>
      <c r="F336" s="35" t="s">
        <v>125</v>
      </c>
      <c r="G336" s="38" t="s">
        <v>69</v>
      </c>
      <c r="H336" s="65">
        <f t="shared" si="375"/>
        <v>9600</v>
      </c>
      <c r="I336" s="65">
        <f t="shared" si="375"/>
        <v>6400</v>
      </c>
      <c r="J336" s="65">
        <f t="shared" si="375"/>
        <v>6800</v>
      </c>
      <c r="K336" s="65">
        <f t="shared" si="375"/>
        <v>0</v>
      </c>
      <c r="L336" s="65">
        <f t="shared" si="375"/>
        <v>0</v>
      </c>
      <c r="M336" s="65">
        <f t="shared" si="375"/>
        <v>0</v>
      </c>
      <c r="N336" s="65">
        <f t="shared" si="321"/>
        <v>9600</v>
      </c>
      <c r="O336" s="65">
        <f t="shared" si="322"/>
        <v>6400</v>
      </c>
      <c r="P336" s="65">
        <f t="shared" si="323"/>
        <v>6800</v>
      </c>
      <c r="Q336" s="65">
        <f t="shared" si="376"/>
        <v>0</v>
      </c>
      <c r="R336" s="65">
        <f t="shared" si="376"/>
        <v>0</v>
      </c>
      <c r="S336" s="65">
        <f t="shared" si="376"/>
        <v>0</v>
      </c>
      <c r="T336" s="65">
        <f t="shared" si="363"/>
        <v>9600</v>
      </c>
      <c r="U336" s="65">
        <f t="shared" si="364"/>
        <v>6400</v>
      </c>
      <c r="V336" s="65">
        <f t="shared" si="365"/>
        <v>6800</v>
      </c>
    </row>
    <row r="337" spans="1:22">
      <c r="A337" s="261"/>
      <c r="B337" s="82" t="s">
        <v>67</v>
      </c>
      <c r="C337" s="35" t="s">
        <v>16</v>
      </c>
      <c r="D337" s="35" t="s">
        <v>9</v>
      </c>
      <c r="E337" s="35" t="s">
        <v>98</v>
      </c>
      <c r="F337" s="36" t="s">
        <v>125</v>
      </c>
      <c r="G337" s="38" t="s">
        <v>70</v>
      </c>
      <c r="H337" s="61">
        <v>9600</v>
      </c>
      <c r="I337" s="61">
        <v>6400</v>
      </c>
      <c r="J337" s="61">
        <v>6800</v>
      </c>
      <c r="K337" s="61"/>
      <c r="L337" s="61"/>
      <c r="M337" s="61"/>
      <c r="N337" s="61">
        <f t="shared" si="321"/>
        <v>9600</v>
      </c>
      <c r="O337" s="61">
        <f t="shared" si="322"/>
        <v>6400</v>
      </c>
      <c r="P337" s="61">
        <f t="shared" si="323"/>
        <v>6800</v>
      </c>
      <c r="Q337" s="61"/>
      <c r="R337" s="61"/>
      <c r="S337" s="61"/>
      <c r="T337" s="61">
        <f t="shared" si="363"/>
        <v>9600</v>
      </c>
      <c r="U337" s="61">
        <f t="shared" si="364"/>
        <v>6400</v>
      </c>
      <c r="V337" s="61">
        <f t="shared" si="365"/>
        <v>6800</v>
      </c>
    </row>
    <row r="338" spans="1:22">
      <c r="A338" s="106"/>
      <c r="B338" s="85"/>
      <c r="C338" s="35"/>
      <c r="D338" s="110"/>
      <c r="E338" s="110"/>
      <c r="F338" s="47"/>
      <c r="G338" s="3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</row>
    <row r="339" spans="1:22" ht="41.4">
      <c r="A339" s="184" t="s">
        <v>11</v>
      </c>
      <c r="B339" s="163" t="s">
        <v>266</v>
      </c>
      <c r="C339" s="21" t="s">
        <v>11</v>
      </c>
      <c r="D339" s="8" t="s">
        <v>20</v>
      </c>
      <c r="E339" s="8" t="s">
        <v>98</v>
      </c>
      <c r="F339" s="8" t="s">
        <v>99</v>
      </c>
      <c r="G339" s="19"/>
      <c r="H339" s="59">
        <f t="shared" ref="H339:M341" si="377">H340</f>
        <v>50000</v>
      </c>
      <c r="I339" s="59">
        <f t="shared" si="377"/>
        <v>50000</v>
      </c>
      <c r="J339" s="59">
        <f t="shared" si="377"/>
        <v>50000</v>
      </c>
      <c r="K339" s="59">
        <f t="shared" si="377"/>
        <v>0</v>
      </c>
      <c r="L339" s="59">
        <f t="shared" si="377"/>
        <v>0</v>
      </c>
      <c r="M339" s="59">
        <f t="shared" si="377"/>
        <v>0</v>
      </c>
      <c r="N339" s="59">
        <f t="shared" si="321"/>
        <v>50000</v>
      </c>
      <c r="O339" s="59">
        <f t="shared" si="322"/>
        <v>50000</v>
      </c>
      <c r="P339" s="59">
        <f t="shared" si="323"/>
        <v>50000</v>
      </c>
      <c r="Q339" s="59">
        <f t="shared" ref="Q339:S341" si="378">Q340</f>
        <v>0</v>
      </c>
      <c r="R339" s="59">
        <f t="shared" si="378"/>
        <v>0</v>
      </c>
      <c r="S339" s="59">
        <f t="shared" si="378"/>
        <v>0</v>
      </c>
      <c r="T339" s="59">
        <f t="shared" ref="T339:T342" si="379">N339+Q339</f>
        <v>50000</v>
      </c>
      <c r="U339" s="59">
        <f t="shared" ref="U339:U342" si="380">O339+R339</f>
        <v>50000</v>
      </c>
      <c r="V339" s="59">
        <f t="shared" ref="V339:V342" si="381">P339+S339</f>
        <v>50000</v>
      </c>
    </row>
    <row r="340" spans="1:22" ht="18" customHeight="1">
      <c r="A340" s="268"/>
      <c r="B340" s="57" t="s">
        <v>28</v>
      </c>
      <c r="C340" s="6" t="s">
        <v>11</v>
      </c>
      <c r="D340" s="6" t="s">
        <v>20</v>
      </c>
      <c r="E340" s="6" t="s">
        <v>98</v>
      </c>
      <c r="F340" s="6" t="s">
        <v>115</v>
      </c>
      <c r="G340" s="18"/>
      <c r="H340" s="58">
        <f t="shared" si="377"/>
        <v>50000</v>
      </c>
      <c r="I340" s="58">
        <f t="shared" si="377"/>
        <v>50000</v>
      </c>
      <c r="J340" s="58">
        <f t="shared" si="377"/>
        <v>50000</v>
      </c>
      <c r="K340" s="58">
        <f t="shared" si="377"/>
        <v>0</v>
      </c>
      <c r="L340" s="58">
        <f t="shared" si="377"/>
        <v>0</v>
      </c>
      <c r="M340" s="58">
        <f t="shared" si="377"/>
        <v>0</v>
      </c>
      <c r="N340" s="58">
        <f t="shared" si="321"/>
        <v>50000</v>
      </c>
      <c r="O340" s="58">
        <f t="shared" si="322"/>
        <v>50000</v>
      </c>
      <c r="P340" s="58">
        <f t="shared" si="323"/>
        <v>50000</v>
      </c>
      <c r="Q340" s="58">
        <f t="shared" si="378"/>
        <v>0</v>
      </c>
      <c r="R340" s="58">
        <f t="shared" si="378"/>
        <v>0</v>
      </c>
      <c r="S340" s="58">
        <f t="shared" si="378"/>
        <v>0</v>
      </c>
      <c r="T340" s="58">
        <f t="shared" si="379"/>
        <v>50000</v>
      </c>
      <c r="U340" s="58">
        <f t="shared" si="380"/>
        <v>50000</v>
      </c>
      <c r="V340" s="58">
        <f t="shared" si="381"/>
        <v>50000</v>
      </c>
    </row>
    <row r="341" spans="1:22" ht="26.4">
      <c r="A341" s="258"/>
      <c r="B341" s="57" t="s">
        <v>172</v>
      </c>
      <c r="C341" s="6" t="s">
        <v>11</v>
      </c>
      <c r="D341" s="6" t="s">
        <v>20</v>
      </c>
      <c r="E341" s="6" t="s">
        <v>98</v>
      </c>
      <c r="F341" s="6" t="s">
        <v>115</v>
      </c>
      <c r="G341" s="18" t="s">
        <v>31</v>
      </c>
      <c r="H341" s="58">
        <f t="shared" si="377"/>
        <v>50000</v>
      </c>
      <c r="I341" s="58">
        <f t="shared" si="377"/>
        <v>50000</v>
      </c>
      <c r="J341" s="58">
        <f t="shared" si="377"/>
        <v>50000</v>
      </c>
      <c r="K341" s="58">
        <f t="shared" si="377"/>
        <v>0</v>
      </c>
      <c r="L341" s="58">
        <f t="shared" si="377"/>
        <v>0</v>
      </c>
      <c r="M341" s="58">
        <f t="shared" si="377"/>
        <v>0</v>
      </c>
      <c r="N341" s="58">
        <f t="shared" si="321"/>
        <v>50000</v>
      </c>
      <c r="O341" s="58">
        <f t="shared" si="322"/>
        <v>50000</v>
      </c>
      <c r="P341" s="58">
        <f t="shared" si="323"/>
        <v>50000</v>
      </c>
      <c r="Q341" s="58">
        <f t="shared" si="378"/>
        <v>0</v>
      </c>
      <c r="R341" s="58">
        <f t="shared" si="378"/>
        <v>0</v>
      </c>
      <c r="S341" s="58">
        <f t="shared" si="378"/>
        <v>0</v>
      </c>
      <c r="T341" s="58">
        <f t="shared" si="379"/>
        <v>50000</v>
      </c>
      <c r="U341" s="58">
        <f t="shared" si="380"/>
        <v>50000</v>
      </c>
      <c r="V341" s="58">
        <f t="shared" si="381"/>
        <v>50000</v>
      </c>
    </row>
    <row r="342" spans="1:22" ht="26.4">
      <c r="A342" s="258"/>
      <c r="B342" s="29" t="s">
        <v>33</v>
      </c>
      <c r="C342" s="6" t="s">
        <v>11</v>
      </c>
      <c r="D342" s="6" t="s">
        <v>20</v>
      </c>
      <c r="E342" s="6" t="s">
        <v>98</v>
      </c>
      <c r="F342" s="6" t="s">
        <v>115</v>
      </c>
      <c r="G342" s="18" t="s">
        <v>32</v>
      </c>
      <c r="H342" s="62">
        <v>50000</v>
      </c>
      <c r="I342" s="62">
        <v>50000</v>
      </c>
      <c r="J342" s="62">
        <v>50000</v>
      </c>
      <c r="K342" s="62"/>
      <c r="L342" s="62"/>
      <c r="M342" s="62"/>
      <c r="N342" s="62">
        <f t="shared" si="321"/>
        <v>50000</v>
      </c>
      <c r="O342" s="62">
        <f t="shared" si="322"/>
        <v>50000</v>
      </c>
      <c r="P342" s="62">
        <f t="shared" si="323"/>
        <v>50000</v>
      </c>
      <c r="Q342" s="62"/>
      <c r="R342" s="62"/>
      <c r="S342" s="62"/>
      <c r="T342" s="62">
        <f t="shared" si="379"/>
        <v>50000</v>
      </c>
      <c r="U342" s="62">
        <f t="shared" si="380"/>
        <v>50000</v>
      </c>
      <c r="V342" s="62">
        <f t="shared" si="381"/>
        <v>50000</v>
      </c>
    </row>
    <row r="343" spans="1:22">
      <c r="A343" s="106"/>
      <c r="B343" s="85"/>
      <c r="C343" s="5"/>
      <c r="D343" s="5"/>
      <c r="E343" s="5"/>
      <c r="F343" s="6"/>
      <c r="G343" s="1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</row>
    <row r="344" spans="1:22" s="137" customFormat="1" ht="41.4">
      <c r="A344" s="97">
        <v>13</v>
      </c>
      <c r="B344" s="134" t="s">
        <v>267</v>
      </c>
      <c r="C344" s="135" t="s">
        <v>189</v>
      </c>
      <c r="D344" s="135" t="s">
        <v>20</v>
      </c>
      <c r="E344" s="135" t="s">
        <v>98</v>
      </c>
      <c r="F344" s="135" t="s">
        <v>99</v>
      </c>
      <c r="G344" s="136"/>
      <c r="H344" s="60">
        <f t="shared" ref="H344:M346" si="382">H345</f>
        <v>5000</v>
      </c>
      <c r="I344" s="60">
        <f t="shared" si="382"/>
        <v>5000</v>
      </c>
      <c r="J344" s="60">
        <f t="shared" si="382"/>
        <v>5000</v>
      </c>
      <c r="K344" s="60">
        <f t="shared" si="382"/>
        <v>0</v>
      </c>
      <c r="L344" s="60">
        <f t="shared" si="382"/>
        <v>0</v>
      </c>
      <c r="M344" s="60">
        <f t="shared" si="382"/>
        <v>0</v>
      </c>
      <c r="N344" s="60">
        <f t="shared" si="321"/>
        <v>5000</v>
      </c>
      <c r="O344" s="60">
        <f t="shared" si="322"/>
        <v>5000</v>
      </c>
      <c r="P344" s="60">
        <f t="shared" si="323"/>
        <v>5000</v>
      </c>
      <c r="Q344" s="60">
        <f t="shared" ref="Q344:S346" si="383">Q345</f>
        <v>0</v>
      </c>
      <c r="R344" s="60">
        <f t="shared" si="383"/>
        <v>0</v>
      </c>
      <c r="S344" s="60">
        <f t="shared" si="383"/>
        <v>0</v>
      </c>
      <c r="T344" s="60">
        <f t="shared" ref="T344:T347" si="384">N344+Q344</f>
        <v>5000</v>
      </c>
      <c r="U344" s="60">
        <f t="shared" ref="U344:U347" si="385">O344+R344</f>
        <v>5000</v>
      </c>
      <c r="V344" s="60">
        <f t="shared" ref="V344:V347" si="386">P344+S344</f>
        <v>5000</v>
      </c>
    </row>
    <row r="345" spans="1:22" ht="26.4">
      <c r="A345" s="106"/>
      <c r="B345" s="72" t="s">
        <v>219</v>
      </c>
      <c r="C345" s="138" t="s">
        <v>189</v>
      </c>
      <c r="D345" s="138" t="s">
        <v>20</v>
      </c>
      <c r="E345" s="138" t="s">
        <v>98</v>
      </c>
      <c r="F345" s="138" t="s">
        <v>190</v>
      </c>
      <c r="G345" s="71"/>
      <c r="H345" s="65">
        <f t="shared" si="382"/>
        <v>5000</v>
      </c>
      <c r="I345" s="65">
        <f t="shared" si="382"/>
        <v>5000</v>
      </c>
      <c r="J345" s="65">
        <f t="shared" si="382"/>
        <v>5000</v>
      </c>
      <c r="K345" s="65">
        <f t="shared" si="382"/>
        <v>0</v>
      </c>
      <c r="L345" s="65">
        <f t="shared" si="382"/>
        <v>0</v>
      </c>
      <c r="M345" s="65">
        <f t="shared" si="382"/>
        <v>0</v>
      </c>
      <c r="N345" s="65">
        <f t="shared" si="321"/>
        <v>5000</v>
      </c>
      <c r="O345" s="65">
        <f t="shared" si="322"/>
        <v>5000</v>
      </c>
      <c r="P345" s="65">
        <f t="shared" si="323"/>
        <v>5000</v>
      </c>
      <c r="Q345" s="65">
        <f t="shared" si="383"/>
        <v>0</v>
      </c>
      <c r="R345" s="65">
        <f t="shared" si="383"/>
        <v>0</v>
      </c>
      <c r="S345" s="65">
        <f t="shared" si="383"/>
        <v>0</v>
      </c>
      <c r="T345" s="65">
        <f t="shared" si="384"/>
        <v>5000</v>
      </c>
      <c r="U345" s="65">
        <f t="shared" si="385"/>
        <v>5000</v>
      </c>
      <c r="V345" s="65">
        <f t="shared" si="386"/>
        <v>5000</v>
      </c>
    </row>
    <row r="346" spans="1:22" ht="26.4">
      <c r="A346" s="106"/>
      <c r="B346" s="127" t="s">
        <v>172</v>
      </c>
      <c r="C346" s="138" t="s">
        <v>189</v>
      </c>
      <c r="D346" s="138" t="s">
        <v>20</v>
      </c>
      <c r="E346" s="138" t="s">
        <v>98</v>
      </c>
      <c r="F346" s="138" t="s">
        <v>190</v>
      </c>
      <c r="G346" s="71" t="s">
        <v>31</v>
      </c>
      <c r="H346" s="65">
        <f t="shared" si="382"/>
        <v>5000</v>
      </c>
      <c r="I346" s="65">
        <f t="shared" si="382"/>
        <v>5000</v>
      </c>
      <c r="J346" s="65">
        <f t="shared" si="382"/>
        <v>5000</v>
      </c>
      <c r="K346" s="65">
        <f t="shared" si="382"/>
        <v>0</v>
      </c>
      <c r="L346" s="65">
        <f t="shared" si="382"/>
        <v>0</v>
      </c>
      <c r="M346" s="65">
        <f t="shared" si="382"/>
        <v>0</v>
      </c>
      <c r="N346" s="65">
        <f t="shared" si="321"/>
        <v>5000</v>
      </c>
      <c r="O346" s="65">
        <f t="shared" si="322"/>
        <v>5000</v>
      </c>
      <c r="P346" s="65">
        <f t="shared" si="323"/>
        <v>5000</v>
      </c>
      <c r="Q346" s="65">
        <f t="shared" si="383"/>
        <v>0</v>
      </c>
      <c r="R346" s="65">
        <f t="shared" si="383"/>
        <v>0</v>
      </c>
      <c r="S346" s="65">
        <f t="shared" si="383"/>
        <v>0</v>
      </c>
      <c r="T346" s="65">
        <f t="shared" si="384"/>
        <v>5000</v>
      </c>
      <c r="U346" s="65">
        <f t="shared" si="385"/>
        <v>5000</v>
      </c>
      <c r="V346" s="65">
        <f t="shared" si="386"/>
        <v>5000</v>
      </c>
    </row>
    <row r="347" spans="1:22" ht="26.4">
      <c r="A347" s="106"/>
      <c r="B347" s="72" t="s">
        <v>33</v>
      </c>
      <c r="C347" s="138" t="s">
        <v>189</v>
      </c>
      <c r="D347" s="138" t="s">
        <v>20</v>
      </c>
      <c r="E347" s="138" t="s">
        <v>98</v>
      </c>
      <c r="F347" s="138" t="s">
        <v>190</v>
      </c>
      <c r="G347" s="71" t="s">
        <v>32</v>
      </c>
      <c r="H347" s="65">
        <v>5000</v>
      </c>
      <c r="I347" s="65">
        <v>5000</v>
      </c>
      <c r="J347" s="61">
        <v>5000</v>
      </c>
      <c r="K347" s="61"/>
      <c r="L347" s="61"/>
      <c r="M347" s="61"/>
      <c r="N347" s="61">
        <f t="shared" si="321"/>
        <v>5000</v>
      </c>
      <c r="O347" s="61">
        <f t="shared" si="322"/>
        <v>5000</v>
      </c>
      <c r="P347" s="61">
        <f t="shared" si="323"/>
        <v>5000</v>
      </c>
      <c r="Q347" s="61"/>
      <c r="R347" s="61"/>
      <c r="S347" s="61"/>
      <c r="T347" s="61">
        <f t="shared" si="384"/>
        <v>5000</v>
      </c>
      <c r="U347" s="61">
        <f t="shared" si="385"/>
        <v>5000</v>
      </c>
      <c r="V347" s="61">
        <f t="shared" si="386"/>
        <v>5000</v>
      </c>
    </row>
    <row r="348" spans="1:22">
      <c r="A348" s="106"/>
      <c r="B348" s="72"/>
      <c r="C348" s="138"/>
      <c r="D348" s="138"/>
      <c r="E348" s="139"/>
      <c r="F348" s="139"/>
      <c r="G348" s="71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</row>
    <row r="349" spans="1:22" ht="27.6">
      <c r="A349" s="184" t="s">
        <v>189</v>
      </c>
      <c r="B349" s="157" t="s">
        <v>268</v>
      </c>
      <c r="C349" s="21" t="s">
        <v>18</v>
      </c>
      <c r="D349" s="21" t="s">
        <v>20</v>
      </c>
      <c r="E349" s="8" t="s">
        <v>98</v>
      </c>
      <c r="F349" s="8" t="s">
        <v>99</v>
      </c>
      <c r="G349" s="12"/>
      <c r="H349" s="59">
        <f>H350</f>
        <v>220000</v>
      </c>
      <c r="I349" s="59">
        <f t="shared" ref="I349:M349" si="387">I350</f>
        <v>220000</v>
      </c>
      <c r="J349" s="59">
        <f t="shared" si="387"/>
        <v>220000</v>
      </c>
      <c r="K349" s="59">
        <f t="shared" si="387"/>
        <v>0</v>
      </c>
      <c r="L349" s="59">
        <f t="shared" si="387"/>
        <v>0</v>
      </c>
      <c r="M349" s="59">
        <f t="shared" si="387"/>
        <v>0</v>
      </c>
      <c r="N349" s="59">
        <f t="shared" si="321"/>
        <v>220000</v>
      </c>
      <c r="O349" s="59">
        <f t="shared" si="322"/>
        <v>220000</v>
      </c>
      <c r="P349" s="59">
        <f t="shared" si="323"/>
        <v>220000</v>
      </c>
      <c r="Q349" s="59">
        <f t="shared" ref="Q349:S351" si="388">Q350</f>
        <v>0</v>
      </c>
      <c r="R349" s="59">
        <f t="shared" si="388"/>
        <v>0</v>
      </c>
      <c r="S349" s="59">
        <f t="shared" si="388"/>
        <v>0</v>
      </c>
      <c r="T349" s="59">
        <f t="shared" ref="T349:T352" si="389">N349+Q349</f>
        <v>220000</v>
      </c>
      <c r="U349" s="59">
        <f t="shared" ref="U349:U352" si="390">O349+R349</f>
        <v>220000</v>
      </c>
      <c r="V349" s="59">
        <f t="shared" ref="V349:V352" si="391">P349+S349</f>
        <v>220000</v>
      </c>
    </row>
    <row r="350" spans="1:22">
      <c r="A350" s="263"/>
      <c r="B350" s="57" t="s">
        <v>220</v>
      </c>
      <c r="C350" s="11" t="s">
        <v>18</v>
      </c>
      <c r="D350" s="11" t="s">
        <v>20</v>
      </c>
      <c r="E350" s="6" t="s">
        <v>98</v>
      </c>
      <c r="F350" s="6" t="s">
        <v>118</v>
      </c>
      <c r="G350" s="12"/>
      <c r="H350" s="58">
        <f t="shared" ref="H350:M351" si="392">H351</f>
        <v>220000</v>
      </c>
      <c r="I350" s="58">
        <f t="shared" si="392"/>
        <v>220000</v>
      </c>
      <c r="J350" s="58">
        <f t="shared" si="392"/>
        <v>220000</v>
      </c>
      <c r="K350" s="58">
        <f t="shared" si="392"/>
        <v>0</v>
      </c>
      <c r="L350" s="58">
        <f t="shared" si="392"/>
        <v>0</v>
      </c>
      <c r="M350" s="58">
        <f t="shared" si="392"/>
        <v>0</v>
      </c>
      <c r="N350" s="58">
        <f t="shared" si="321"/>
        <v>220000</v>
      </c>
      <c r="O350" s="58">
        <f t="shared" si="322"/>
        <v>220000</v>
      </c>
      <c r="P350" s="58">
        <f t="shared" si="323"/>
        <v>220000</v>
      </c>
      <c r="Q350" s="58">
        <f t="shared" si="388"/>
        <v>0</v>
      </c>
      <c r="R350" s="58">
        <f t="shared" si="388"/>
        <v>0</v>
      </c>
      <c r="S350" s="58">
        <f t="shared" si="388"/>
        <v>0</v>
      </c>
      <c r="T350" s="58">
        <f t="shared" si="389"/>
        <v>220000</v>
      </c>
      <c r="U350" s="58">
        <f t="shared" si="390"/>
        <v>220000</v>
      </c>
      <c r="V350" s="58">
        <f t="shared" si="391"/>
        <v>220000</v>
      </c>
    </row>
    <row r="351" spans="1:22" ht="26.4">
      <c r="A351" s="258"/>
      <c r="B351" s="57" t="s">
        <v>172</v>
      </c>
      <c r="C351" s="11" t="s">
        <v>18</v>
      </c>
      <c r="D351" s="11" t="s">
        <v>20</v>
      </c>
      <c r="E351" s="6" t="s">
        <v>98</v>
      </c>
      <c r="F351" s="6" t="s">
        <v>118</v>
      </c>
      <c r="G351" s="12" t="s">
        <v>31</v>
      </c>
      <c r="H351" s="58">
        <f t="shared" si="392"/>
        <v>220000</v>
      </c>
      <c r="I351" s="58">
        <f t="shared" si="392"/>
        <v>220000</v>
      </c>
      <c r="J351" s="58">
        <f t="shared" si="392"/>
        <v>220000</v>
      </c>
      <c r="K351" s="58">
        <f t="shared" si="392"/>
        <v>0</v>
      </c>
      <c r="L351" s="58">
        <f t="shared" si="392"/>
        <v>0</v>
      </c>
      <c r="M351" s="58">
        <f t="shared" si="392"/>
        <v>0</v>
      </c>
      <c r="N351" s="58">
        <f t="shared" si="321"/>
        <v>220000</v>
      </c>
      <c r="O351" s="58">
        <f t="shared" si="322"/>
        <v>220000</v>
      </c>
      <c r="P351" s="58">
        <f t="shared" si="323"/>
        <v>220000</v>
      </c>
      <c r="Q351" s="58">
        <f t="shared" si="388"/>
        <v>0</v>
      </c>
      <c r="R351" s="58">
        <f t="shared" si="388"/>
        <v>0</v>
      </c>
      <c r="S351" s="58">
        <f t="shared" si="388"/>
        <v>0</v>
      </c>
      <c r="T351" s="58">
        <f t="shared" si="389"/>
        <v>220000</v>
      </c>
      <c r="U351" s="58">
        <f t="shared" si="390"/>
        <v>220000</v>
      </c>
      <c r="V351" s="58">
        <f t="shared" si="391"/>
        <v>220000</v>
      </c>
    </row>
    <row r="352" spans="1:22" ht="26.4">
      <c r="A352" s="258"/>
      <c r="B352" s="29" t="s">
        <v>33</v>
      </c>
      <c r="C352" s="11" t="s">
        <v>18</v>
      </c>
      <c r="D352" s="11" t="s">
        <v>20</v>
      </c>
      <c r="E352" s="6" t="s">
        <v>98</v>
      </c>
      <c r="F352" s="6" t="s">
        <v>118</v>
      </c>
      <c r="G352" s="12" t="s">
        <v>32</v>
      </c>
      <c r="H352" s="61">
        <v>220000</v>
      </c>
      <c r="I352" s="61">
        <v>220000</v>
      </c>
      <c r="J352" s="61">
        <v>220000</v>
      </c>
      <c r="K352" s="61"/>
      <c r="L352" s="61"/>
      <c r="M352" s="61"/>
      <c r="N352" s="61">
        <f t="shared" si="321"/>
        <v>220000</v>
      </c>
      <c r="O352" s="61">
        <f t="shared" si="322"/>
        <v>220000</v>
      </c>
      <c r="P352" s="61">
        <f t="shared" si="323"/>
        <v>220000</v>
      </c>
      <c r="Q352" s="61"/>
      <c r="R352" s="61"/>
      <c r="S352" s="61"/>
      <c r="T352" s="61">
        <f t="shared" si="389"/>
        <v>220000</v>
      </c>
      <c r="U352" s="61">
        <f t="shared" si="390"/>
        <v>220000</v>
      </c>
      <c r="V352" s="61">
        <f t="shared" si="391"/>
        <v>220000</v>
      </c>
    </row>
    <row r="353" spans="1:22">
      <c r="A353" s="106"/>
      <c r="B353" s="85"/>
      <c r="C353" s="30"/>
      <c r="D353" s="30"/>
      <c r="E353" s="5"/>
      <c r="F353" s="6"/>
      <c r="G353" s="12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</row>
    <row r="354" spans="1:22" ht="27.6">
      <c r="A354" s="67">
        <v>15</v>
      </c>
      <c r="B354" s="96" t="s">
        <v>269</v>
      </c>
      <c r="C354" s="8" t="s">
        <v>19</v>
      </c>
      <c r="D354" s="8" t="s">
        <v>20</v>
      </c>
      <c r="E354" s="8" t="s">
        <v>98</v>
      </c>
      <c r="F354" s="8" t="s">
        <v>99</v>
      </c>
      <c r="G354" s="112"/>
      <c r="H354" s="60">
        <f t="shared" ref="H354:M354" si="393">H355</f>
        <v>110000</v>
      </c>
      <c r="I354" s="60">
        <f t="shared" si="393"/>
        <v>110000</v>
      </c>
      <c r="J354" s="60">
        <f t="shared" si="393"/>
        <v>110000</v>
      </c>
      <c r="K354" s="60">
        <f t="shared" si="393"/>
        <v>0</v>
      </c>
      <c r="L354" s="60">
        <f t="shared" si="393"/>
        <v>0</v>
      </c>
      <c r="M354" s="60">
        <f t="shared" si="393"/>
        <v>0</v>
      </c>
      <c r="N354" s="60">
        <f t="shared" si="321"/>
        <v>110000</v>
      </c>
      <c r="O354" s="60">
        <f t="shared" si="322"/>
        <v>110000</v>
      </c>
      <c r="P354" s="60">
        <f t="shared" si="323"/>
        <v>110000</v>
      </c>
      <c r="Q354" s="60">
        <f t="shared" ref="Q354:S354" si="394">Q355</f>
        <v>0</v>
      </c>
      <c r="R354" s="60">
        <f t="shared" si="394"/>
        <v>0</v>
      </c>
      <c r="S354" s="60">
        <f t="shared" si="394"/>
        <v>0</v>
      </c>
      <c r="T354" s="60">
        <f t="shared" ref="T354:T359" si="395">N354+Q354</f>
        <v>110000</v>
      </c>
      <c r="U354" s="60">
        <f t="shared" ref="U354:U359" si="396">O354+R354</f>
        <v>110000</v>
      </c>
      <c r="V354" s="60">
        <f t="shared" ref="V354:V359" si="397">P354+S354</f>
        <v>110000</v>
      </c>
    </row>
    <row r="355" spans="1:22">
      <c r="A355" s="257"/>
      <c r="B355" s="143" t="s">
        <v>221</v>
      </c>
      <c r="C355" s="6" t="s">
        <v>19</v>
      </c>
      <c r="D355" s="6" t="s">
        <v>20</v>
      </c>
      <c r="E355" s="6" t="s">
        <v>98</v>
      </c>
      <c r="F355" s="6" t="s">
        <v>136</v>
      </c>
      <c r="G355" s="12"/>
      <c r="H355" s="58">
        <f>H358+H356</f>
        <v>110000</v>
      </c>
      <c r="I355" s="58">
        <f t="shared" ref="I355:J355" si="398">I358+I356</f>
        <v>110000</v>
      </c>
      <c r="J355" s="58">
        <f t="shared" si="398"/>
        <v>110000</v>
      </c>
      <c r="K355" s="58">
        <f t="shared" ref="K355:M355" si="399">K358+K356</f>
        <v>0</v>
      </c>
      <c r="L355" s="58">
        <f t="shared" si="399"/>
        <v>0</v>
      </c>
      <c r="M355" s="58">
        <f t="shared" si="399"/>
        <v>0</v>
      </c>
      <c r="N355" s="58">
        <f t="shared" si="321"/>
        <v>110000</v>
      </c>
      <c r="O355" s="58">
        <f t="shared" si="322"/>
        <v>110000</v>
      </c>
      <c r="P355" s="58">
        <f t="shared" si="323"/>
        <v>110000</v>
      </c>
      <c r="Q355" s="58">
        <f t="shared" ref="Q355:S355" si="400">Q358+Q356</f>
        <v>0</v>
      </c>
      <c r="R355" s="58">
        <f t="shared" si="400"/>
        <v>0</v>
      </c>
      <c r="S355" s="58">
        <f t="shared" si="400"/>
        <v>0</v>
      </c>
      <c r="T355" s="58">
        <f t="shared" si="395"/>
        <v>110000</v>
      </c>
      <c r="U355" s="58">
        <f t="shared" si="396"/>
        <v>110000</v>
      </c>
      <c r="V355" s="58">
        <f t="shared" si="397"/>
        <v>110000</v>
      </c>
    </row>
    <row r="356" spans="1:22" ht="39.6">
      <c r="A356" s="258"/>
      <c r="B356" s="204" t="s">
        <v>49</v>
      </c>
      <c r="C356" s="6" t="s">
        <v>19</v>
      </c>
      <c r="D356" s="6" t="s">
        <v>20</v>
      </c>
      <c r="E356" s="6" t="s">
        <v>98</v>
      </c>
      <c r="F356" s="6" t="s">
        <v>136</v>
      </c>
      <c r="G356" s="202" t="s">
        <v>47</v>
      </c>
      <c r="H356" s="58">
        <f>H357</f>
        <v>80000</v>
      </c>
      <c r="I356" s="58">
        <f t="shared" ref="I356:M356" si="401">I357</f>
        <v>80000</v>
      </c>
      <c r="J356" s="58">
        <f t="shared" si="401"/>
        <v>80000</v>
      </c>
      <c r="K356" s="58">
        <f t="shared" si="401"/>
        <v>0</v>
      </c>
      <c r="L356" s="58">
        <f t="shared" si="401"/>
        <v>0</v>
      </c>
      <c r="M356" s="58">
        <f t="shared" si="401"/>
        <v>0</v>
      </c>
      <c r="N356" s="58">
        <f t="shared" si="321"/>
        <v>80000</v>
      </c>
      <c r="O356" s="58">
        <f t="shared" si="322"/>
        <v>80000</v>
      </c>
      <c r="P356" s="58">
        <f t="shared" si="323"/>
        <v>80000</v>
      </c>
      <c r="Q356" s="58">
        <f t="shared" ref="Q356:S356" si="402">Q357</f>
        <v>0</v>
      </c>
      <c r="R356" s="58">
        <f t="shared" si="402"/>
        <v>0</v>
      </c>
      <c r="S356" s="58">
        <f t="shared" si="402"/>
        <v>0</v>
      </c>
      <c r="T356" s="58">
        <f t="shared" si="395"/>
        <v>80000</v>
      </c>
      <c r="U356" s="58">
        <f t="shared" si="396"/>
        <v>80000</v>
      </c>
      <c r="V356" s="58">
        <f t="shared" si="397"/>
        <v>80000</v>
      </c>
    </row>
    <row r="357" spans="1:22">
      <c r="A357" s="258"/>
      <c r="B357" s="204" t="s">
        <v>50</v>
      </c>
      <c r="C357" s="6" t="s">
        <v>19</v>
      </c>
      <c r="D357" s="6" t="s">
        <v>20</v>
      </c>
      <c r="E357" s="6" t="s">
        <v>98</v>
      </c>
      <c r="F357" s="6" t="s">
        <v>136</v>
      </c>
      <c r="G357" s="202" t="s">
        <v>48</v>
      </c>
      <c r="H357" s="61">
        <v>80000</v>
      </c>
      <c r="I357" s="61">
        <v>80000</v>
      </c>
      <c r="J357" s="61">
        <v>80000</v>
      </c>
      <c r="K357" s="61"/>
      <c r="L357" s="61"/>
      <c r="M357" s="61"/>
      <c r="N357" s="61">
        <f t="shared" si="321"/>
        <v>80000</v>
      </c>
      <c r="O357" s="61">
        <f t="shared" si="322"/>
        <v>80000</v>
      </c>
      <c r="P357" s="61">
        <f t="shared" si="323"/>
        <v>80000</v>
      </c>
      <c r="Q357" s="61"/>
      <c r="R357" s="61"/>
      <c r="S357" s="61"/>
      <c r="T357" s="61">
        <f t="shared" si="395"/>
        <v>80000</v>
      </c>
      <c r="U357" s="61">
        <f t="shared" si="396"/>
        <v>80000</v>
      </c>
      <c r="V357" s="61">
        <f t="shared" si="397"/>
        <v>80000</v>
      </c>
    </row>
    <row r="358" spans="1:22" ht="26.4">
      <c r="A358" s="258"/>
      <c r="B358" s="205" t="s">
        <v>172</v>
      </c>
      <c r="C358" s="6" t="s">
        <v>19</v>
      </c>
      <c r="D358" s="6" t="s">
        <v>20</v>
      </c>
      <c r="E358" s="6" t="s">
        <v>98</v>
      </c>
      <c r="F358" s="6" t="s">
        <v>136</v>
      </c>
      <c r="G358" s="203" t="s">
        <v>31</v>
      </c>
      <c r="H358" s="58">
        <f>H359</f>
        <v>30000</v>
      </c>
      <c r="I358" s="58">
        <f t="shared" ref="I358:M358" si="403">I359</f>
        <v>30000</v>
      </c>
      <c r="J358" s="58">
        <f t="shared" si="403"/>
        <v>30000</v>
      </c>
      <c r="K358" s="58">
        <f t="shared" si="403"/>
        <v>0</v>
      </c>
      <c r="L358" s="58">
        <f t="shared" si="403"/>
        <v>0</v>
      </c>
      <c r="M358" s="58">
        <f t="shared" si="403"/>
        <v>0</v>
      </c>
      <c r="N358" s="58">
        <f t="shared" si="321"/>
        <v>30000</v>
      </c>
      <c r="O358" s="58">
        <f t="shared" si="322"/>
        <v>30000</v>
      </c>
      <c r="P358" s="58">
        <f t="shared" si="323"/>
        <v>30000</v>
      </c>
      <c r="Q358" s="58">
        <f t="shared" ref="Q358:S358" si="404">Q359</f>
        <v>0</v>
      </c>
      <c r="R358" s="58">
        <f t="shared" si="404"/>
        <v>0</v>
      </c>
      <c r="S358" s="58">
        <f t="shared" si="404"/>
        <v>0</v>
      </c>
      <c r="T358" s="58">
        <f t="shared" si="395"/>
        <v>30000</v>
      </c>
      <c r="U358" s="58">
        <f t="shared" si="396"/>
        <v>30000</v>
      </c>
      <c r="V358" s="58">
        <f t="shared" si="397"/>
        <v>30000</v>
      </c>
    </row>
    <row r="359" spans="1:22" ht="26.4">
      <c r="A359" s="261"/>
      <c r="B359" s="204" t="s">
        <v>33</v>
      </c>
      <c r="C359" s="6" t="s">
        <v>19</v>
      </c>
      <c r="D359" s="6" t="s">
        <v>20</v>
      </c>
      <c r="E359" s="6" t="s">
        <v>98</v>
      </c>
      <c r="F359" s="6" t="s">
        <v>136</v>
      </c>
      <c r="G359" s="203" t="s">
        <v>32</v>
      </c>
      <c r="H359" s="61">
        <v>30000</v>
      </c>
      <c r="I359" s="61">
        <v>30000</v>
      </c>
      <c r="J359" s="61">
        <v>30000</v>
      </c>
      <c r="K359" s="61"/>
      <c r="L359" s="61"/>
      <c r="M359" s="61"/>
      <c r="N359" s="61">
        <f t="shared" si="321"/>
        <v>30000</v>
      </c>
      <c r="O359" s="61">
        <f t="shared" si="322"/>
        <v>30000</v>
      </c>
      <c r="P359" s="61">
        <f t="shared" si="323"/>
        <v>30000</v>
      </c>
      <c r="Q359" s="61"/>
      <c r="R359" s="61"/>
      <c r="S359" s="61"/>
      <c r="T359" s="61">
        <f t="shared" si="395"/>
        <v>30000</v>
      </c>
      <c r="U359" s="61">
        <f t="shared" si="396"/>
        <v>30000</v>
      </c>
      <c r="V359" s="61">
        <f t="shared" si="397"/>
        <v>30000</v>
      </c>
    </row>
    <row r="360" spans="1:22">
      <c r="A360" s="106"/>
      <c r="B360" s="85"/>
      <c r="C360" s="5"/>
      <c r="D360" s="5"/>
      <c r="E360" s="5"/>
      <c r="F360" s="6"/>
      <c r="G360" s="12"/>
      <c r="H360" s="2"/>
      <c r="I360" s="206"/>
      <c r="J360" s="206"/>
      <c r="K360" s="206"/>
      <c r="L360" s="206"/>
      <c r="M360" s="206"/>
      <c r="N360" s="206"/>
      <c r="O360" s="206"/>
      <c r="P360" s="206"/>
      <c r="Q360" s="206"/>
      <c r="R360" s="206"/>
      <c r="S360" s="206"/>
      <c r="T360" s="206"/>
      <c r="U360" s="206"/>
      <c r="V360" s="206"/>
    </row>
    <row r="361" spans="1:22" s="137" customFormat="1" ht="27.6">
      <c r="A361" s="89">
        <v>16</v>
      </c>
      <c r="B361" s="96" t="s">
        <v>270</v>
      </c>
      <c r="C361" s="140" t="s">
        <v>191</v>
      </c>
      <c r="D361" s="140" t="s">
        <v>20</v>
      </c>
      <c r="E361" s="140" t="s">
        <v>98</v>
      </c>
      <c r="F361" s="140" t="s">
        <v>192</v>
      </c>
      <c r="G361" s="91"/>
      <c r="H361" s="92">
        <f>H362</f>
        <v>250000</v>
      </c>
      <c r="I361" s="92">
        <f t="shared" ref="I361:M362" si="405">I362</f>
        <v>250000</v>
      </c>
      <c r="J361" s="92">
        <f t="shared" si="405"/>
        <v>250000</v>
      </c>
      <c r="K361" s="92">
        <f t="shared" si="405"/>
        <v>0</v>
      </c>
      <c r="L361" s="92">
        <f t="shared" si="405"/>
        <v>0</v>
      </c>
      <c r="M361" s="92">
        <f t="shared" si="405"/>
        <v>0</v>
      </c>
      <c r="N361" s="92">
        <f t="shared" ref="N361:N424" si="406">H361+K361</f>
        <v>250000</v>
      </c>
      <c r="O361" s="92">
        <f t="shared" ref="O361:O424" si="407">I361+L361</f>
        <v>250000</v>
      </c>
      <c r="P361" s="92">
        <f t="shared" ref="P361:P424" si="408">J361+M361</f>
        <v>250000</v>
      </c>
      <c r="Q361" s="92">
        <f t="shared" ref="Q361:S363" si="409">Q362</f>
        <v>0</v>
      </c>
      <c r="R361" s="92">
        <f t="shared" si="409"/>
        <v>0</v>
      </c>
      <c r="S361" s="92">
        <f t="shared" si="409"/>
        <v>0</v>
      </c>
      <c r="T361" s="92">
        <f t="shared" ref="T361:T364" si="410">N361+Q361</f>
        <v>250000</v>
      </c>
      <c r="U361" s="92">
        <f t="shared" ref="U361:U364" si="411">O361+R361</f>
        <v>250000</v>
      </c>
      <c r="V361" s="92">
        <f t="shared" ref="V361:V364" si="412">P361+S361</f>
        <v>250000</v>
      </c>
    </row>
    <row r="362" spans="1:22">
      <c r="A362" s="182"/>
      <c r="B362" s="82" t="s">
        <v>222</v>
      </c>
      <c r="C362" s="138" t="s">
        <v>191</v>
      </c>
      <c r="D362" s="138" t="s">
        <v>20</v>
      </c>
      <c r="E362" s="138" t="s">
        <v>98</v>
      </c>
      <c r="F362" s="138" t="s">
        <v>340</v>
      </c>
      <c r="G362" s="34"/>
      <c r="H362" s="66">
        <f>H363</f>
        <v>250000</v>
      </c>
      <c r="I362" s="66">
        <f t="shared" si="405"/>
        <v>250000</v>
      </c>
      <c r="J362" s="66">
        <f t="shared" si="405"/>
        <v>250000</v>
      </c>
      <c r="K362" s="66">
        <f t="shared" si="405"/>
        <v>0</v>
      </c>
      <c r="L362" s="66">
        <f t="shared" si="405"/>
        <v>0</v>
      </c>
      <c r="M362" s="66">
        <f t="shared" si="405"/>
        <v>0</v>
      </c>
      <c r="N362" s="66">
        <f t="shared" si="406"/>
        <v>250000</v>
      </c>
      <c r="O362" s="66">
        <f t="shared" si="407"/>
        <v>250000</v>
      </c>
      <c r="P362" s="66">
        <f t="shared" si="408"/>
        <v>250000</v>
      </c>
      <c r="Q362" s="66">
        <f t="shared" si="409"/>
        <v>0</v>
      </c>
      <c r="R362" s="66">
        <f t="shared" si="409"/>
        <v>0</v>
      </c>
      <c r="S362" s="66">
        <f t="shared" si="409"/>
        <v>0</v>
      </c>
      <c r="T362" s="66">
        <f t="shared" si="410"/>
        <v>250000</v>
      </c>
      <c r="U362" s="66">
        <f t="shared" si="411"/>
        <v>250000</v>
      </c>
      <c r="V362" s="66">
        <f t="shared" si="412"/>
        <v>250000</v>
      </c>
    </row>
    <row r="363" spans="1:22">
      <c r="A363" s="182"/>
      <c r="B363" s="82" t="s">
        <v>34</v>
      </c>
      <c r="C363" s="138" t="s">
        <v>191</v>
      </c>
      <c r="D363" s="138" t="s">
        <v>20</v>
      </c>
      <c r="E363" s="138" t="s">
        <v>98</v>
      </c>
      <c r="F363" s="138" t="s">
        <v>340</v>
      </c>
      <c r="G363" s="71" t="s">
        <v>35</v>
      </c>
      <c r="H363" s="66">
        <f>H364</f>
        <v>250000</v>
      </c>
      <c r="I363" s="66">
        <f t="shared" ref="I363:M363" si="413">I364</f>
        <v>250000</v>
      </c>
      <c r="J363" s="66">
        <f t="shared" si="413"/>
        <v>250000</v>
      </c>
      <c r="K363" s="66">
        <f t="shared" si="413"/>
        <v>0</v>
      </c>
      <c r="L363" s="66">
        <f t="shared" si="413"/>
        <v>0</v>
      </c>
      <c r="M363" s="66">
        <f t="shared" si="413"/>
        <v>0</v>
      </c>
      <c r="N363" s="66">
        <f t="shared" si="406"/>
        <v>250000</v>
      </c>
      <c r="O363" s="66">
        <f t="shared" si="407"/>
        <v>250000</v>
      </c>
      <c r="P363" s="66">
        <f t="shared" si="408"/>
        <v>250000</v>
      </c>
      <c r="Q363" s="66">
        <f t="shared" si="409"/>
        <v>0</v>
      </c>
      <c r="R363" s="66">
        <f t="shared" si="409"/>
        <v>0</v>
      </c>
      <c r="S363" s="66">
        <f t="shared" si="409"/>
        <v>0</v>
      </c>
      <c r="T363" s="66">
        <f t="shared" si="410"/>
        <v>250000</v>
      </c>
      <c r="U363" s="66">
        <f t="shared" si="411"/>
        <v>250000</v>
      </c>
      <c r="V363" s="66">
        <f t="shared" si="412"/>
        <v>250000</v>
      </c>
    </row>
    <row r="364" spans="1:22" ht="20.25" customHeight="1">
      <c r="A364" s="182"/>
      <c r="B364" s="82" t="s">
        <v>37</v>
      </c>
      <c r="C364" s="138" t="s">
        <v>191</v>
      </c>
      <c r="D364" s="138" t="s">
        <v>20</v>
      </c>
      <c r="E364" s="138" t="s">
        <v>98</v>
      </c>
      <c r="F364" s="138" t="s">
        <v>340</v>
      </c>
      <c r="G364" s="71" t="s">
        <v>36</v>
      </c>
      <c r="H364" s="65">
        <v>250000</v>
      </c>
      <c r="I364" s="65">
        <v>250000</v>
      </c>
      <c r="J364" s="65">
        <v>250000</v>
      </c>
      <c r="K364" s="65"/>
      <c r="L364" s="65"/>
      <c r="M364" s="65"/>
      <c r="N364" s="65">
        <f t="shared" si="406"/>
        <v>250000</v>
      </c>
      <c r="O364" s="65">
        <f t="shared" si="407"/>
        <v>250000</v>
      </c>
      <c r="P364" s="65">
        <f t="shared" si="408"/>
        <v>250000</v>
      </c>
      <c r="Q364" s="65"/>
      <c r="R364" s="65"/>
      <c r="S364" s="65"/>
      <c r="T364" s="65">
        <f t="shared" si="410"/>
        <v>250000</v>
      </c>
      <c r="U364" s="65">
        <f t="shared" si="411"/>
        <v>250000</v>
      </c>
      <c r="V364" s="65">
        <f t="shared" si="412"/>
        <v>250000</v>
      </c>
    </row>
    <row r="365" spans="1:22" ht="14.25" customHeight="1">
      <c r="A365" s="244"/>
      <c r="B365" s="247"/>
      <c r="C365" s="94"/>
      <c r="D365" s="94"/>
      <c r="E365" s="94"/>
      <c r="F365" s="94"/>
      <c r="G365" s="95"/>
      <c r="H365" s="98"/>
      <c r="I365" s="98"/>
      <c r="J365" s="98"/>
      <c r="K365" s="98"/>
      <c r="L365" s="98"/>
      <c r="M365" s="98"/>
      <c r="N365" s="98"/>
      <c r="O365" s="98"/>
      <c r="P365" s="98"/>
      <c r="Q365" s="98"/>
      <c r="R365" s="98"/>
      <c r="S365" s="98"/>
      <c r="T365" s="98"/>
      <c r="U365" s="98"/>
      <c r="V365" s="98"/>
    </row>
    <row r="366" spans="1:22" ht="69">
      <c r="A366" s="89">
        <v>17</v>
      </c>
      <c r="B366" s="161" t="s">
        <v>271</v>
      </c>
      <c r="C366" s="90" t="s">
        <v>150</v>
      </c>
      <c r="D366" s="90" t="s">
        <v>20</v>
      </c>
      <c r="E366" s="90" t="s">
        <v>98</v>
      </c>
      <c r="F366" s="90" t="s">
        <v>99</v>
      </c>
      <c r="G366" s="91"/>
      <c r="H366" s="92">
        <f>+H373+H370+H376+H367</f>
        <v>3765050</v>
      </c>
      <c r="I366" s="92">
        <f t="shared" ref="I366:J366" si="414">+I373+I370+I376+I367</f>
        <v>2495520.4</v>
      </c>
      <c r="J366" s="92">
        <f t="shared" si="414"/>
        <v>2514105.62</v>
      </c>
      <c r="K366" s="92">
        <f t="shared" ref="K366:M366" si="415">+K373+K370+K376+K367</f>
        <v>0</v>
      </c>
      <c r="L366" s="92">
        <f t="shared" si="415"/>
        <v>0</v>
      </c>
      <c r="M366" s="92">
        <f t="shared" si="415"/>
        <v>0</v>
      </c>
      <c r="N366" s="92">
        <f t="shared" si="406"/>
        <v>3765050</v>
      </c>
      <c r="O366" s="92">
        <f t="shared" si="407"/>
        <v>2495520.4</v>
      </c>
      <c r="P366" s="92">
        <f t="shared" si="408"/>
        <v>2514105.62</v>
      </c>
      <c r="Q366" s="92">
        <f t="shared" ref="Q366:S366" si="416">+Q373+Q370+Q376+Q367</f>
        <v>0</v>
      </c>
      <c r="R366" s="92">
        <f t="shared" si="416"/>
        <v>0</v>
      </c>
      <c r="S366" s="92">
        <f t="shared" si="416"/>
        <v>0</v>
      </c>
      <c r="T366" s="92">
        <f t="shared" ref="T366:T378" si="417">N366+Q366</f>
        <v>3765050</v>
      </c>
      <c r="U366" s="92">
        <f t="shared" ref="U366:U378" si="418">O366+R366</f>
        <v>2495520.4</v>
      </c>
      <c r="V366" s="92">
        <f t="shared" ref="V366:V378" si="419">P366+S366</f>
        <v>2514105.62</v>
      </c>
    </row>
    <row r="367" spans="1:22" ht="13.8">
      <c r="A367" s="145"/>
      <c r="B367" s="217" t="s">
        <v>293</v>
      </c>
      <c r="C367" s="235" t="s">
        <v>150</v>
      </c>
      <c r="D367" s="119" t="s">
        <v>20</v>
      </c>
      <c r="E367" s="119" t="s">
        <v>98</v>
      </c>
      <c r="F367" s="36" t="s">
        <v>294</v>
      </c>
      <c r="G367" s="37"/>
      <c r="H367" s="98">
        <f>H368</f>
        <v>1287400</v>
      </c>
      <c r="I367" s="98">
        <f t="shared" ref="I367:M368" si="420">I368</f>
        <v>0</v>
      </c>
      <c r="J367" s="98">
        <f t="shared" si="420"/>
        <v>0</v>
      </c>
      <c r="K367" s="98">
        <f t="shared" si="420"/>
        <v>0</v>
      </c>
      <c r="L367" s="98">
        <f t="shared" si="420"/>
        <v>0</v>
      </c>
      <c r="M367" s="98">
        <f t="shared" si="420"/>
        <v>0</v>
      </c>
      <c r="N367" s="98">
        <f t="shared" si="406"/>
        <v>1287400</v>
      </c>
      <c r="O367" s="98">
        <f t="shared" si="407"/>
        <v>0</v>
      </c>
      <c r="P367" s="98">
        <f t="shared" si="408"/>
        <v>0</v>
      </c>
      <c r="Q367" s="98">
        <f t="shared" ref="Q367:S368" si="421">Q368</f>
        <v>0</v>
      </c>
      <c r="R367" s="98">
        <f t="shared" si="421"/>
        <v>0</v>
      </c>
      <c r="S367" s="98">
        <f t="shared" si="421"/>
        <v>0</v>
      </c>
      <c r="T367" s="98">
        <f t="shared" si="417"/>
        <v>1287400</v>
      </c>
      <c r="U367" s="98">
        <f t="shared" si="418"/>
        <v>0</v>
      </c>
      <c r="V367" s="98">
        <f t="shared" si="419"/>
        <v>0</v>
      </c>
    </row>
    <row r="368" spans="1:22" ht="26.4">
      <c r="A368" s="145"/>
      <c r="B368" s="212" t="s">
        <v>172</v>
      </c>
      <c r="C368" s="235" t="s">
        <v>150</v>
      </c>
      <c r="D368" s="119" t="s">
        <v>20</v>
      </c>
      <c r="E368" s="119" t="s">
        <v>98</v>
      </c>
      <c r="F368" s="36" t="s">
        <v>294</v>
      </c>
      <c r="G368" s="37" t="s">
        <v>31</v>
      </c>
      <c r="H368" s="98">
        <f>H369</f>
        <v>1287400</v>
      </c>
      <c r="I368" s="98">
        <f t="shared" si="420"/>
        <v>0</v>
      </c>
      <c r="J368" s="98">
        <f t="shared" si="420"/>
        <v>0</v>
      </c>
      <c r="K368" s="98">
        <f t="shared" si="420"/>
        <v>0</v>
      </c>
      <c r="L368" s="98">
        <f t="shared" si="420"/>
        <v>0</v>
      </c>
      <c r="M368" s="98">
        <f t="shared" si="420"/>
        <v>0</v>
      </c>
      <c r="N368" s="98">
        <f t="shared" si="406"/>
        <v>1287400</v>
      </c>
      <c r="O368" s="98">
        <f t="shared" si="407"/>
        <v>0</v>
      </c>
      <c r="P368" s="98">
        <f t="shared" si="408"/>
        <v>0</v>
      </c>
      <c r="Q368" s="98">
        <f t="shared" si="421"/>
        <v>0</v>
      </c>
      <c r="R368" s="98">
        <f t="shared" si="421"/>
        <v>0</v>
      </c>
      <c r="S368" s="98">
        <f t="shared" si="421"/>
        <v>0</v>
      </c>
      <c r="T368" s="98">
        <f t="shared" si="417"/>
        <v>1287400</v>
      </c>
      <c r="U368" s="98">
        <f t="shared" si="418"/>
        <v>0</v>
      </c>
      <c r="V368" s="98">
        <f t="shared" si="419"/>
        <v>0</v>
      </c>
    </row>
    <row r="369" spans="1:22" ht="26.4">
      <c r="A369" s="145"/>
      <c r="B369" s="204" t="s">
        <v>33</v>
      </c>
      <c r="C369" s="235" t="s">
        <v>150</v>
      </c>
      <c r="D369" s="119" t="s">
        <v>20</v>
      </c>
      <c r="E369" s="119" t="s">
        <v>98</v>
      </c>
      <c r="F369" s="36" t="s">
        <v>294</v>
      </c>
      <c r="G369" s="37" t="s">
        <v>32</v>
      </c>
      <c r="H369" s="98">
        <v>1287400</v>
      </c>
      <c r="I369" s="98">
        <v>0</v>
      </c>
      <c r="J369" s="98">
        <v>0</v>
      </c>
      <c r="K369" s="98"/>
      <c r="L369" s="98"/>
      <c r="M369" s="98"/>
      <c r="N369" s="98">
        <f t="shared" si="406"/>
        <v>1287400</v>
      </c>
      <c r="O369" s="98">
        <f t="shared" si="407"/>
        <v>0</v>
      </c>
      <c r="P369" s="98">
        <f t="shared" si="408"/>
        <v>0</v>
      </c>
      <c r="Q369" s="98"/>
      <c r="R369" s="98"/>
      <c r="S369" s="98"/>
      <c r="T369" s="98">
        <f t="shared" si="417"/>
        <v>1287400</v>
      </c>
      <c r="U369" s="98">
        <f t="shared" si="418"/>
        <v>0</v>
      </c>
      <c r="V369" s="98">
        <f t="shared" si="419"/>
        <v>0</v>
      </c>
    </row>
    <row r="370" spans="1:22" ht="13.8">
      <c r="A370" s="145"/>
      <c r="B370" s="143" t="s">
        <v>223</v>
      </c>
      <c r="C370" s="122" t="s">
        <v>150</v>
      </c>
      <c r="D370" s="122" t="s">
        <v>20</v>
      </c>
      <c r="E370" s="122" t="s">
        <v>98</v>
      </c>
      <c r="F370" s="122" t="s">
        <v>224</v>
      </c>
      <c r="G370" s="123"/>
      <c r="H370" s="146">
        <f>H371</f>
        <v>2277650</v>
      </c>
      <c r="I370" s="146">
        <f t="shared" ref="I370:M370" si="422">I371</f>
        <v>2295520.4</v>
      </c>
      <c r="J370" s="146">
        <f t="shared" si="422"/>
        <v>2314105.62</v>
      </c>
      <c r="K370" s="146">
        <f t="shared" si="422"/>
        <v>0</v>
      </c>
      <c r="L370" s="146">
        <f t="shared" si="422"/>
        <v>0</v>
      </c>
      <c r="M370" s="146">
        <f t="shared" si="422"/>
        <v>0</v>
      </c>
      <c r="N370" s="146">
        <f t="shared" si="406"/>
        <v>2277650</v>
      </c>
      <c r="O370" s="146">
        <f t="shared" si="407"/>
        <v>2295520.4</v>
      </c>
      <c r="P370" s="146">
        <f t="shared" si="408"/>
        <v>2314105.62</v>
      </c>
      <c r="Q370" s="146">
        <f t="shared" ref="Q370:S371" si="423">Q371</f>
        <v>0</v>
      </c>
      <c r="R370" s="146">
        <f t="shared" si="423"/>
        <v>0</v>
      </c>
      <c r="S370" s="146">
        <f t="shared" si="423"/>
        <v>0</v>
      </c>
      <c r="T370" s="146">
        <f t="shared" si="417"/>
        <v>2277650</v>
      </c>
      <c r="U370" s="146">
        <f t="shared" si="418"/>
        <v>2295520.4</v>
      </c>
      <c r="V370" s="146">
        <f t="shared" si="419"/>
        <v>2314105.62</v>
      </c>
    </row>
    <row r="371" spans="1:22" ht="26.4">
      <c r="A371" s="145"/>
      <c r="B371" s="127" t="s">
        <v>172</v>
      </c>
      <c r="C371" s="122" t="s">
        <v>150</v>
      </c>
      <c r="D371" s="122" t="s">
        <v>20</v>
      </c>
      <c r="E371" s="122" t="s">
        <v>98</v>
      </c>
      <c r="F371" s="122" t="s">
        <v>224</v>
      </c>
      <c r="G371" s="123" t="s">
        <v>31</v>
      </c>
      <c r="H371" s="146">
        <f>H372</f>
        <v>2277650</v>
      </c>
      <c r="I371" s="146">
        <f t="shared" ref="I371:M371" si="424">I372</f>
        <v>2295520.4</v>
      </c>
      <c r="J371" s="146">
        <f t="shared" si="424"/>
        <v>2314105.62</v>
      </c>
      <c r="K371" s="146">
        <f t="shared" si="424"/>
        <v>0</v>
      </c>
      <c r="L371" s="146">
        <f t="shared" si="424"/>
        <v>0</v>
      </c>
      <c r="M371" s="146">
        <f t="shared" si="424"/>
        <v>0</v>
      </c>
      <c r="N371" s="146">
        <f t="shared" si="406"/>
        <v>2277650</v>
      </c>
      <c r="O371" s="146">
        <f t="shared" si="407"/>
        <v>2295520.4</v>
      </c>
      <c r="P371" s="146">
        <f t="shared" si="408"/>
        <v>2314105.62</v>
      </c>
      <c r="Q371" s="146">
        <f t="shared" si="423"/>
        <v>0</v>
      </c>
      <c r="R371" s="146">
        <f t="shared" si="423"/>
        <v>0</v>
      </c>
      <c r="S371" s="146">
        <f t="shared" si="423"/>
        <v>0</v>
      </c>
      <c r="T371" s="146">
        <f t="shared" si="417"/>
        <v>2277650</v>
      </c>
      <c r="U371" s="146">
        <f t="shared" si="418"/>
        <v>2295520.4</v>
      </c>
      <c r="V371" s="146">
        <f t="shared" si="419"/>
        <v>2314105.62</v>
      </c>
    </row>
    <row r="372" spans="1:22" ht="26.4">
      <c r="A372" s="145"/>
      <c r="B372" s="72" t="s">
        <v>33</v>
      </c>
      <c r="C372" s="122" t="s">
        <v>150</v>
      </c>
      <c r="D372" s="122" t="s">
        <v>20</v>
      </c>
      <c r="E372" s="122" t="s">
        <v>98</v>
      </c>
      <c r="F372" s="122" t="s">
        <v>224</v>
      </c>
      <c r="G372" s="123" t="s">
        <v>32</v>
      </c>
      <c r="H372" s="124">
        <v>2277650</v>
      </c>
      <c r="I372" s="124">
        <v>2295520.4</v>
      </c>
      <c r="J372" s="124">
        <v>2314105.62</v>
      </c>
      <c r="K372" s="124"/>
      <c r="L372" s="124"/>
      <c r="M372" s="124"/>
      <c r="N372" s="124">
        <f t="shared" si="406"/>
        <v>2277650</v>
      </c>
      <c r="O372" s="124">
        <f t="shared" si="407"/>
        <v>2295520.4</v>
      </c>
      <c r="P372" s="124">
        <f t="shared" si="408"/>
        <v>2314105.62</v>
      </c>
      <c r="Q372" s="124"/>
      <c r="R372" s="124"/>
      <c r="S372" s="124"/>
      <c r="T372" s="124">
        <f t="shared" si="417"/>
        <v>2277650</v>
      </c>
      <c r="U372" s="124">
        <f t="shared" si="418"/>
        <v>2295520.4</v>
      </c>
      <c r="V372" s="124">
        <f t="shared" si="419"/>
        <v>2314105.62</v>
      </c>
    </row>
    <row r="373" spans="1:22">
      <c r="A373" s="178"/>
      <c r="B373" s="121" t="s">
        <v>177</v>
      </c>
      <c r="C373" s="122" t="s">
        <v>150</v>
      </c>
      <c r="D373" s="122" t="s">
        <v>20</v>
      </c>
      <c r="E373" s="122" t="s">
        <v>98</v>
      </c>
      <c r="F373" s="122" t="s">
        <v>176</v>
      </c>
      <c r="G373" s="123"/>
      <c r="H373" s="98">
        <f>H374</f>
        <v>45000</v>
      </c>
      <c r="I373" s="98">
        <f t="shared" ref="I373:M374" si="425">I374</f>
        <v>45000</v>
      </c>
      <c r="J373" s="98">
        <f t="shared" si="425"/>
        <v>45000</v>
      </c>
      <c r="K373" s="98">
        <f t="shared" si="425"/>
        <v>0</v>
      </c>
      <c r="L373" s="98">
        <f t="shared" si="425"/>
        <v>0</v>
      </c>
      <c r="M373" s="98">
        <f t="shared" si="425"/>
        <v>0</v>
      </c>
      <c r="N373" s="98">
        <f t="shared" si="406"/>
        <v>45000</v>
      </c>
      <c r="O373" s="98">
        <f t="shared" si="407"/>
        <v>45000</v>
      </c>
      <c r="P373" s="98">
        <f t="shared" si="408"/>
        <v>45000</v>
      </c>
      <c r="Q373" s="98">
        <f t="shared" ref="Q373:S374" si="426">Q374</f>
        <v>0</v>
      </c>
      <c r="R373" s="98">
        <f t="shared" si="426"/>
        <v>0</v>
      </c>
      <c r="S373" s="98">
        <f t="shared" si="426"/>
        <v>0</v>
      </c>
      <c r="T373" s="98">
        <f t="shared" si="417"/>
        <v>45000</v>
      </c>
      <c r="U373" s="98">
        <f t="shared" si="418"/>
        <v>45000</v>
      </c>
      <c r="V373" s="98">
        <f t="shared" si="419"/>
        <v>45000</v>
      </c>
    </row>
    <row r="374" spans="1:22" ht="26.4">
      <c r="A374" s="178"/>
      <c r="B374" s="82" t="s">
        <v>172</v>
      </c>
      <c r="C374" s="122" t="s">
        <v>150</v>
      </c>
      <c r="D374" s="122" t="s">
        <v>20</v>
      </c>
      <c r="E374" s="122" t="s">
        <v>98</v>
      </c>
      <c r="F374" s="122" t="s">
        <v>176</v>
      </c>
      <c r="G374" s="123" t="s">
        <v>31</v>
      </c>
      <c r="H374" s="98">
        <f>H375</f>
        <v>45000</v>
      </c>
      <c r="I374" s="98">
        <f t="shared" si="425"/>
        <v>45000</v>
      </c>
      <c r="J374" s="98">
        <f t="shared" si="425"/>
        <v>45000</v>
      </c>
      <c r="K374" s="98">
        <f t="shared" si="425"/>
        <v>0</v>
      </c>
      <c r="L374" s="98">
        <f t="shared" si="425"/>
        <v>0</v>
      </c>
      <c r="M374" s="98">
        <f t="shared" si="425"/>
        <v>0</v>
      </c>
      <c r="N374" s="98">
        <f t="shared" si="406"/>
        <v>45000</v>
      </c>
      <c r="O374" s="98">
        <f t="shared" si="407"/>
        <v>45000</v>
      </c>
      <c r="P374" s="98">
        <f t="shared" si="408"/>
        <v>45000</v>
      </c>
      <c r="Q374" s="98">
        <f t="shared" si="426"/>
        <v>0</v>
      </c>
      <c r="R374" s="98">
        <f t="shared" si="426"/>
        <v>0</v>
      </c>
      <c r="S374" s="98">
        <f t="shared" si="426"/>
        <v>0</v>
      </c>
      <c r="T374" s="98">
        <f t="shared" si="417"/>
        <v>45000</v>
      </c>
      <c r="U374" s="98">
        <f t="shared" si="418"/>
        <v>45000</v>
      </c>
      <c r="V374" s="98">
        <f t="shared" si="419"/>
        <v>45000</v>
      </c>
    </row>
    <row r="375" spans="1:22" ht="26.4">
      <c r="A375" s="178"/>
      <c r="B375" s="72" t="s">
        <v>33</v>
      </c>
      <c r="C375" s="122" t="s">
        <v>150</v>
      </c>
      <c r="D375" s="122" t="s">
        <v>20</v>
      </c>
      <c r="E375" s="122" t="s">
        <v>98</v>
      </c>
      <c r="F375" s="122" t="s">
        <v>176</v>
      </c>
      <c r="G375" s="123" t="s">
        <v>32</v>
      </c>
      <c r="H375" s="124">
        <v>45000</v>
      </c>
      <c r="I375" s="124">
        <v>45000</v>
      </c>
      <c r="J375" s="124">
        <v>45000</v>
      </c>
      <c r="K375" s="124"/>
      <c r="L375" s="124"/>
      <c r="M375" s="124"/>
      <c r="N375" s="124">
        <f t="shared" si="406"/>
        <v>45000</v>
      </c>
      <c r="O375" s="124">
        <f t="shared" si="407"/>
        <v>45000</v>
      </c>
      <c r="P375" s="124">
        <f t="shared" si="408"/>
        <v>45000</v>
      </c>
      <c r="Q375" s="124"/>
      <c r="R375" s="124"/>
      <c r="S375" s="124"/>
      <c r="T375" s="124">
        <f t="shared" si="417"/>
        <v>45000</v>
      </c>
      <c r="U375" s="124">
        <f t="shared" si="418"/>
        <v>45000</v>
      </c>
      <c r="V375" s="124">
        <f t="shared" si="419"/>
        <v>45000</v>
      </c>
    </row>
    <row r="376" spans="1:22">
      <c r="A376" s="178"/>
      <c r="B376" s="72" t="s">
        <v>226</v>
      </c>
      <c r="C376" s="122" t="s">
        <v>150</v>
      </c>
      <c r="D376" s="122" t="s">
        <v>20</v>
      </c>
      <c r="E376" s="122" t="s">
        <v>98</v>
      </c>
      <c r="F376" s="122" t="s">
        <v>227</v>
      </c>
      <c r="G376" s="123"/>
      <c r="H376" s="146">
        <f>H377</f>
        <v>155000</v>
      </c>
      <c r="I376" s="146">
        <f t="shared" ref="I376:M376" si="427">I377</f>
        <v>155000</v>
      </c>
      <c r="J376" s="146">
        <f t="shared" si="427"/>
        <v>155000</v>
      </c>
      <c r="K376" s="146">
        <f t="shared" si="427"/>
        <v>0</v>
      </c>
      <c r="L376" s="146">
        <f t="shared" si="427"/>
        <v>0</v>
      </c>
      <c r="M376" s="146">
        <f t="shared" si="427"/>
        <v>0</v>
      </c>
      <c r="N376" s="146">
        <f t="shared" si="406"/>
        <v>155000</v>
      </c>
      <c r="O376" s="146">
        <f t="shared" si="407"/>
        <v>155000</v>
      </c>
      <c r="P376" s="146">
        <f t="shared" si="408"/>
        <v>155000</v>
      </c>
      <c r="Q376" s="146">
        <f t="shared" ref="Q376:S377" si="428">Q377</f>
        <v>0</v>
      </c>
      <c r="R376" s="146">
        <f t="shared" si="428"/>
        <v>0</v>
      </c>
      <c r="S376" s="146">
        <f t="shared" si="428"/>
        <v>0</v>
      </c>
      <c r="T376" s="146">
        <f t="shared" si="417"/>
        <v>155000</v>
      </c>
      <c r="U376" s="146">
        <f t="shared" si="418"/>
        <v>155000</v>
      </c>
      <c r="V376" s="146">
        <f t="shared" si="419"/>
        <v>155000</v>
      </c>
    </row>
    <row r="377" spans="1:22" ht="26.4">
      <c r="A377" s="178"/>
      <c r="B377" s="127" t="s">
        <v>172</v>
      </c>
      <c r="C377" s="122" t="s">
        <v>150</v>
      </c>
      <c r="D377" s="122" t="s">
        <v>20</v>
      </c>
      <c r="E377" s="122" t="s">
        <v>98</v>
      </c>
      <c r="F377" s="122" t="s">
        <v>227</v>
      </c>
      <c r="G377" s="123" t="s">
        <v>31</v>
      </c>
      <c r="H377" s="146">
        <f>H378</f>
        <v>155000</v>
      </c>
      <c r="I377" s="146">
        <f t="shared" ref="I377:M377" si="429">I378</f>
        <v>155000</v>
      </c>
      <c r="J377" s="146">
        <f t="shared" si="429"/>
        <v>155000</v>
      </c>
      <c r="K377" s="146">
        <f t="shared" si="429"/>
        <v>0</v>
      </c>
      <c r="L377" s="146">
        <f t="shared" si="429"/>
        <v>0</v>
      </c>
      <c r="M377" s="146">
        <f t="shared" si="429"/>
        <v>0</v>
      </c>
      <c r="N377" s="146">
        <f t="shared" si="406"/>
        <v>155000</v>
      </c>
      <c r="O377" s="146">
        <f t="shared" si="407"/>
        <v>155000</v>
      </c>
      <c r="P377" s="146">
        <f t="shared" si="408"/>
        <v>155000</v>
      </c>
      <c r="Q377" s="146">
        <f t="shared" si="428"/>
        <v>0</v>
      </c>
      <c r="R377" s="146">
        <f t="shared" si="428"/>
        <v>0</v>
      </c>
      <c r="S377" s="146">
        <f t="shared" si="428"/>
        <v>0</v>
      </c>
      <c r="T377" s="146">
        <f t="shared" si="417"/>
        <v>155000</v>
      </c>
      <c r="U377" s="146">
        <f t="shared" si="418"/>
        <v>155000</v>
      </c>
      <c r="V377" s="146">
        <f t="shared" si="419"/>
        <v>155000</v>
      </c>
    </row>
    <row r="378" spans="1:22" ht="26.4">
      <c r="A378" s="178"/>
      <c r="B378" s="72" t="s">
        <v>33</v>
      </c>
      <c r="C378" s="122" t="s">
        <v>150</v>
      </c>
      <c r="D378" s="122" t="s">
        <v>20</v>
      </c>
      <c r="E378" s="122" t="s">
        <v>98</v>
      </c>
      <c r="F378" s="122" t="s">
        <v>227</v>
      </c>
      <c r="G378" s="123" t="s">
        <v>32</v>
      </c>
      <c r="H378" s="124">
        <v>155000</v>
      </c>
      <c r="I378" s="124">
        <v>155000</v>
      </c>
      <c r="J378" s="124">
        <v>155000</v>
      </c>
      <c r="K378" s="124"/>
      <c r="L378" s="124"/>
      <c r="M378" s="124"/>
      <c r="N378" s="124">
        <f t="shared" si="406"/>
        <v>155000</v>
      </c>
      <c r="O378" s="124">
        <f t="shared" si="407"/>
        <v>155000</v>
      </c>
      <c r="P378" s="124">
        <f t="shared" si="408"/>
        <v>155000</v>
      </c>
      <c r="Q378" s="124"/>
      <c r="R378" s="124"/>
      <c r="S378" s="124"/>
      <c r="T378" s="124">
        <f t="shared" si="417"/>
        <v>155000</v>
      </c>
      <c r="U378" s="124">
        <f t="shared" si="418"/>
        <v>155000</v>
      </c>
      <c r="V378" s="124">
        <f t="shared" si="419"/>
        <v>155000</v>
      </c>
    </row>
    <row r="379" spans="1:22">
      <c r="A379" s="106"/>
      <c r="B379" s="93"/>
      <c r="C379" s="70"/>
      <c r="D379" s="70"/>
      <c r="E379" s="70"/>
      <c r="F379" s="94"/>
      <c r="G379" s="95"/>
      <c r="H379" s="66"/>
      <c r="I379" s="66"/>
      <c r="J379" s="66"/>
      <c r="K379" s="66"/>
      <c r="L379" s="66"/>
      <c r="M379" s="66"/>
      <c r="N379" s="66"/>
      <c r="O379" s="66"/>
      <c r="P379" s="66"/>
      <c r="Q379" s="66"/>
      <c r="R379" s="66"/>
      <c r="S379" s="66"/>
      <c r="T379" s="66"/>
      <c r="U379" s="66"/>
      <c r="V379" s="66"/>
    </row>
    <row r="380" spans="1:22" ht="27.6">
      <c r="A380" s="78">
        <v>18</v>
      </c>
      <c r="B380" s="162" t="s">
        <v>272</v>
      </c>
      <c r="C380" s="90" t="s">
        <v>137</v>
      </c>
      <c r="D380" s="90" t="s">
        <v>20</v>
      </c>
      <c r="E380" s="90" t="s">
        <v>98</v>
      </c>
      <c r="F380" s="90" t="s">
        <v>99</v>
      </c>
      <c r="G380" s="91"/>
      <c r="H380" s="92">
        <f>H381</f>
        <v>172500</v>
      </c>
      <c r="I380" s="92">
        <f t="shared" ref="I380:M380" si="430">I381</f>
        <v>172500</v>
      </c>
      <c r="J380" s="92">
        <f t="shared" si="430"/>
        <v>172500</v>
      </c>
      <c r="K380" s="92">
        <f t="shared" si="430"/>
        <v>0</v>
      </c>
      <c r="L380" s="92">
        <f t="shared" si="430"/>
        <v>0</v>
      </c>
      <c r="M380" s="92">
        <f t="shared" si="430"/>
        <v>0</v>
      </c>
      <c r="N380" s="92">
        <f t="shared" si="406"/>
        <v>172500</v>
      </c>
      <c r="O380" s="92">
        <f t="shared" si="407"/>
        <v>172500</v>
      </c>
      <c r="P380" s="92">
        <f t="shared" si="408"/>
        <v>172500</v>
      </c>
      <c r="Q380" s="92">
        <f t="shared" ref="Q380:S382" si="431">Q381</f>
        <v>0</v>
      </c>
      <c r="R380" s="92">
        <f t="shared" si="431"/>
        <v>0</v>
      </c>
      <c r="S380" s="92">
        <f t="shared" si="431"/>
        <v>0</v>
      </c>
      <c r="T380" s="92">
        <f t="shared" ref="T380:T383" si="432">N380+Q380</f>
        <v>172500</v>
      </c>
      <c r="U380" s="92">
        <f t="shared" ref="U380:U383" si="433">O380+R380</f>
        <v>172500</v>
      </c>
      <c r="V380" s="92">
        <f t="shared" ref="V380:V383" si="434">P380+S380</f>
        <v>172500</v>
      </c>
    </row>
    <row r="381" spans="1:22">
      <c r="A381" s="262"/>
      <c r="B381" s="168" t="s">
        <v>139</v>
      </c>
      <c r="C381" s="33" t="s">
        <v>137</v>
      </c>
      <c r="D381" s="33" t="s">
        <v>20</v>
      </c>
      <c r="E381" s="33" t="s">
        <v>98</v>
      </c>
      <c r="F381" s="33" t="s">
        <v>138</v>
      </c>
      <c r="G381" s="34"/>
      <c r="H381" s="66">
        <f t="shared" ref="H381:M382" si="435">H382</f>
        <v>172500</v>
      </c>
      <c r="I381" s="66">
        <f t="shared" si="435"/>
        <v>172500</v>
      </c>
      <c r="J381" s="66">
        <f t="shared" si="435"/>
        <v>172500</v>
      </c>
      <c r="K381" s="66">
        <f t="shared" si="435"/>
        <v>0</v>
      </c>
      <c r="L381" s="66">
        <f t="shared" si="435"/>
        <v>0</v>
      </c>
      <c r="M381" s="66">
        <f t="shared" si="435"/>
        <v>0</v>
      </c>
      <c r="N381" s="66">
        <f t="shared" si="406"/>
        <v>172500</v>
      </c>
      <c r="O381" s="66">
        <f t="shared" si="407"/>
        <v>172500</v>
      </c>
      <c r="P381" s="66">
        <f t="shared" si="408"/>
        <v>172500</v>
      </c>
      <c r="Q381" s="66">
        <f t="shared" si="431"/>
        <v>0</v>
      </c>
      <c r="R381" s="66">
        <f t="shared" si="431"/>
        <v>0</v>
      </c>
      <c r="S381" s="66">
        <f t="shared" si="431"/>
        <v>0</v>
      </c>
      <c r="T381" s="66">
        <f t="shared" si="432"/>
        <v>172500</v>
      </c>
      <c r="U381" s="66">
        <f t="shared" si="433"/>
        <v>172500</v>
      </c>
      <c r="V381" s="66">
        <f t="shared" si="434"/>
        <v>172500</v>
      </c>
    </row>
    <row r="382" spans="1:22" ht="15.75" customHeight="1">
      <c r="A382" s="258"/>
      <c r="B382" s="27" t="s">
        <v>34</v>
      </c>
      <c r="C382" s="33" t="s">
        <v>137</v>
      </c>
      <c r="D382" s="33" t="s">
        <v>20</v>
      </c>
      <c r="E382" s="33" t="s">
        <v>98</v>
      </c>
      <c r="F382" s="33" t="s">
        <v>138</v>
      </c>
      <c r="G382" s="34" t="s">
        <v>35</v>
      </c>
      <c r="H382" s="66">
        <f t="shared" si="435"/>
        <v>172500</v>
      </c>
      <c r="I382" s="66">
        <f t="shared" si="435"/>
        <v>172500</v>
      </c>
      <c r="J382" s="66">
        <f t="shared" si="435"/>
        <v>172500</v>
      </c>
      <c r="K382" s="66">
        <f t="shared" si="435"/>
        <v>0</v>
      </c>
      <c r="L382" s="66">
        <f t="shared" si="435"/>
        <v>0</v>
      </c>
      <c r="M382" s="66">
        <f t="shared" si="435"/>
        <v>0</v>
      </c>
      <c r="N382" s="66">
        <f t="shared" si="406"/>
        <v>172500</v>
      </c>
      <c r="O382" s="66">
        <f t="shared" si="407"/>
        <v>172500</v>
      </c>
      <c r="P382" s="66">
        <f t="shared" si="408"/>
        <v>172500</v>
      </c>
      <c r="Q382" s="66">
        <f t="shared" si="431"/>
        <v>0</v>
      </c>
      <c r="R382" s="66">
        <f t="shared" si="431"/>
        <v>0</v>
      </c>
      <c r="S382" s="66">
        <f t="shared" si="431"/>
        <v>0</v>
      </c>
      <c r="T382" s="66">
        <f t="shared" si="432"/>
        <v>172500</v>
      </c>
      <c r="U382" s="66">
        <f t="shared" si="433"/>
        <v>172500</v>
      </c>
      <c r="V382" s="66">
        <f t="shared" si="434"/>
        <v>172500</v>
      </c>
    </row>
    <row r="383" spans="1:22" ht="15.75" customHeight="1">
      <c r="A383" s="261"/>
      <c r="B383" s="31" t="s">
        <v>37</v>
      </c>
      <c r="C383" s="33" t="s">
        <v>137</v>
      </c>
      <c r="D383" s="33" t="s">
        <v>20</v>
      </c>
      <c r="E383" s="33" t="s">
        <v>98</v>
      </c>
      <c r="F383" s="33" t="s">
        <v>138</v>
      </c>
      <c r="G383" s="34" t="s">
        <v>36</v>
      </c>
      <c r="H383" s="61">
        <v>172500</v>
      </c>
      <c r="I383" s="61">
        <v>172500</v>
      </c>
      <c r="J383" s="61">
        <v>172500</v>
      </c>
      <c r="K383" s="61"/>
      <c r="L383" s="61"/>
      <c r="M383" s="61"/>
      <c r="N383" s="61">
        <f t="shared" si="406"/>
        <v>172500</v>
      </c>
      <c r="O383" s="61">
        <f t="shared" si="407"/>
        <v>172500</v>
      </c>
      <c r="P383" s="61">
        <f t="shared" si="408"/>
        <v>172500</v>
      </c>
      <c r="Q383" s="61"/>
      <c r="R383" s="61"/>
      <c r="S383" s="61"/>
      <c r="T383" s="61">
        <f t="shared" si="432"/>
        <v>172500</v>
      </c>
      <c r="U383" s="61">
        <f t="shared" si="433"/>
        <v>172500</v>
      </c>
      <c r="V383" s="61">
        <f t="shared" si="434"/>
        <v>172500</v>
      </c>
    </row>
    <row r="384" spans="1:22">
      <c r="A384" s="106"/>
      <c r="B384" s="88"/>
      <c r="C384" s="33"/>
      <c r="D384" s="33"/>
      <c r="E384" s="33"/>
      <c r="F384" s="33"/>
      <c r="G384" s="34"/>
      <c r="H384" s="66"/>
      <c r="I384" s="66"/>
      <c r="J384" s="66"/>
      <c r="K384" s="66"/>
      <c r="L384" s="66"/>
      <c r="M384" s="66"/>
      <c r="N384" s="66"/>
      <c r="O384" s="66"/>
      <c r="P384" s="66"/>
      <c r="Q384" s="66"/>
      <c r="R384" s="66"/>
      <c r="S384" s="66"/>
      <c r="T384" s="66"/>
      <c r="U384" s="66"/>
      <c r="V384" s="66"/>
    </row>
    <row r="385" spans="1:22" ht="41.4">
      <c r="A385" s="97">
        <v>19</v>
      </c>
      <c r="B385" s="96" t="s">
        <v>273</v>
      </c>
      <c r="C385" s="90" t="s">
        <v>188</v>
      </c>
      <c r="D385" s="90" t="s">
        <v>20</v>
      </c>
      <c r="E385" s="90" t="s">
        <v>98</v>
      </c>
      <c r="F385" s="90" t="s">
        <v>99</v>
      </c>
      <c r="G385" s="91"/>
      <c r="H385" s="92">
        <f>H386+H389+H392</f>
        <v>11390200</v>
      </c>
      <c r="I385" s="92">
        <f t="shared" ref="I385:J385" si="436">I386+I389+I392</f>
        <v>11221500</v>
      </c>
      <c r="J385" s="92">
        <f t="shared" si="436"/>
        <v>11221500</v>
      </c>
      <c r="K385" s="92">
        <f t="shared" ref="K385:M385" si="437">K386+K389+K392</f>
        <v>0</v>
      </c>
      <c r="L385" s="92">
        <f t="shared" si="437"/>
        <v>0</v>
      </c>
      <c r="M385" s="92">
        <f t="shared" si="437"/>
        <v>0</v>
      </c>
      <c r="N385" s="92">
        <f t="shared" si="406"/>
        <v>11390200</v>
      </c>
      <c r="O385" s="92">
        <f t="shared" si="407"/>
        <v>11221500</v>
      </c>
      <c r="P385" s="92">
        <f t="shared" si="408"/>
        <v>11221500</v>
      </c>
      <c r="Q385" s="92">
        <f t="shared" ref="Q385:S385" si="438">Q386+Q389+Q392</f>
        <v>26982366.039999999</v>
      </c>
      <c r="R385" s="92">
        <f t="shared" si="438"/>
        <v>0</v>
      </c>
      <c r="S385" s="92">
        <f t="shared" si="438"/>
        <v>0</v>
      </c>
      <c r="T385" s="92">
        <f t="shared" ref="T385:T394" si="439">N385+Q385</f>
        <v>38372566.039999999</v>
      </c>
      <c r="U385" s="92">
        <f t="shared" ref="U385:U394" si="440">O385+R385</f>
        <v>11221500</v>
      </c>
      <c r="V385" s="92">
        <f t="shared" ref="V385:V394" si="441">P385+S385</f>
        <v>11221500</v>
      </c>
    </row>
    <row r="386" spans="1:22" ht="26.4">
      <c r="A386" s="257"/>
      <c r="B386" s="72" t="s">
        <v>229</v>
      </c>
      <c r="C386" s="36" t="s">
        <v>188</v>
      </c>
      <c r="D386" s="70" t="s">
        <v>20</v>
      </c>
      <c r="E386" s="70" t="s">
        <v>98</v>
      </c>
      <c r="F386" s="36" t="s">
        <v>341</v>
      </c>
      <c r="G386" s="37"/>
      <c r="H386" s="66">
        <f>H387</f>
        <v>8500000</v>
      </c>
      <c r="I386" s="66">
        <f t="shared" ref="I386:M387" si="442">I387</f>
        <v>8500000</v>
      </c>
      <c r="J386" s="66">
        <f t="shared" si="442"/>
        <v>8500000</v>
      </c>
      <c r="K386" s="66">
        <f t="shared" si="442"/>
        <v>0</v>
      </c>
      <c r="L386" s="66">
        <f t="shared" si="442"/>
        <v>0</v>
      </c>
      <c r="M386" s="66">
        <f t="shared" si="442"/>
        <v>0</v>
      </c>
      <c r="N386" s="66">
        <f t="shared" si="406"/>
        <v>8500000</v>
      </c>
      <c r="O386" s="66">
        <f t="shared" si="407"/>
        <v>8500000</v>
      </c>
      <c r="P386" s="66">
        <f t="shared" si="408"/>
        <v>8500000</v>
      </c>
      <c r="Q386" s="66">
        <f t="shared" ref="Q386:S387" si="443">Q387</f>
        <v>17219600</v>
      </c>
      <c r="R386" s="66">
        <f t="shared" si="443"/>
        <v>0</v>
      </c>
      <c r="S386" s="66">
        <f t="shared" si="443"/>
        <v>0</v>
      </c>
      <c r="T386" s="66">
        <f t="shared" si="439"/>
        <v>25719600</v>
      </c>
      <c r="U386" s="66">
        <f t="shared" si="440"/>
        <v>8500000</v>
      </c>
      <c r="V386" s="66">
        <f t="shared" si="441"/>
        <v>8500000</v>
      </c>
    </row>
    <row r="387" spans="1:22" ht="26.4">
      <c r="A387" s="258"/>
      <c r="B387" s="127" t="s">
        <v>172</v>
      </c>
      <c r="C387" s="36" t="s">
        <v>188</v>
      </c>
      <c r="D387" s="70" t="s">
        <v>20</v>
      </c>
      <c r="E387" s="70" t="s">
        <v>98</v>
      </c>
      <c r="F387" s="36" t="s">
        <v>341</v>
      </c>
      <c r="G387" s="37" t="s">
        <v>31</v>
      </c>
      <c r="H387" s="66">
        <f>H388</f>
        <v>8500000</v>
      </c>
      <c r="I387" s="66">
        <f t="shared" si="442"/>
        <v>8500000</v>
      </c>
      <c r="J387" s="66">
        <f t="shared" si="442"/>
        <v>8500000</v>
      </c>
      <c r="K387" s="66">
        <f t="shared" si="442"/>
        <v>0</v>
      </c>
      <c r="L387" s="66">
        <f t="shared" si="442"/>
        <v>0</v>
      </c>
      <c r="M387" s="66">
        <f t="shared" si="442"/>
        <v>0</v>
      </c>
      <c r="N387" s="66">
        <f t="shared" si="406"/>
        <v>8500000</v>
      </c>
      <c r="O387" s="66">
        <f t="shared" si="407"/>
        <v>8500000</v>
      </c>
      <c r="P387" s="66">
        <f t="shared" si="408"/>
        <v>8500000</v>
      </c>
      <c r="Q387" s="66">
        <f t="shared" si="443"/>
        <v>17219600</v>
      </c>
      <c r="R387" s="66">
        <f t="shared" si="443"/>
        <v>0</v>
      </c>
      <c r="S387" s="66">
        <f t="shared" si="443"/>
        <v>0</v>
      </c>
      <c r="T387" s="66">
        <f t="shared" si="439"/>
        <v>25719600</v>
      </c>
      <c r="U387" s="66">
        <f t="shared" si="440"/>
        <v>8500000</v>
      </c>
      <c r="V387" s="66">
        <f t="shared" si="441"/>
        <v>8500000</v>
      </c>
    </row>
    <row r="388" spans="1:22" ht="26.4">
      <c r="A388" s="258"/>
      <c r="B388" s="72" t="s">
        <v>33</v>
      </c>
      <c r="C388" s="36" t="s">
        <v>188</v>
      </c>
      <c r="D388" s="70" t="s">
        <v>20</v>
      </c>
      <c r="E388" s="70" t="s">
        <v>98</v>
      </c>
      <c r="F388" s="36" t="s">
        <v>341</v>
      </c>
      <c r="G388" s="37" t="s">
        <v>32</v>
      </c>
      <c r="H388" s="61">
        <v>8500000</v>
      </c>
      <c r="I388" s="61">
        <v>8500000</v>
      </c>
      <c r="J388" s="61">
        <v>8500000</v>
      </c>
      <c r="K388" s="61"/>
      <c r="L388" s="61"/>
      <c r="M388" s="61"/>
      <c r="N388" s="61">
        <f t="shared" si="406"/>
        <v>8500000</v>
      </c>
      <c r="O388" s="61">
        <f t="shared" si="407"/>
        <v>8500000</v>
      </c>
      <c r="P388" s="61">
        <f t="shared" si="408"/>
        <v>8500000</v>
      </c>
      <c r="Q388" s="61">
        <v>17219600</v>
      </c>
      <c r="R388" s="61"/>
      <c r="S388" s="61"/>
      <c r="T388" s="61">
        <f t="shared" si="439"/>
        <v>25719600</v>
      </c>
      <c r="U388" s="61">
        <f t="shared" si="440"/>
        <v>8500000</v>
      </c>
      <c r="V388" s="61">
        <f t="shared" si="441"/>
        <v>8500000</v>
      </c>
    </row>
    <row r="389" spans="1:22">
      <c r="A389" s="178"/>
      <c r="B389" s="72" t="s">
        <v>230</v>
      </c>
      <c r="C389" s="36" t="s">
        <v>188</v>
      </c>
      <c r="D389" s="36" t="s">
        <v>20</v>
      </c>
      <c r="E389" s="36" t="s">
        <v>98</v>
      </c>
      <c r="F389" s="36" t="s">
        <v>342</v>
      </c>
      <c r="G389" s="37"/>
      <c r="H389" s="66">
        <f>H390</f>
        <v>2390200</v>
      </c>
      <c r="I389" s="66">
        <f t="shared" ref="I389:M390" si="444">I390</f>
        <v>2221500</v>
      </c>
      <c r="J389" s="66">
        <f t="shared" si="444"/>
        <v>2221500</v>
      </c>
      <c r="K389" s="66">
        <f t="shared" si="444"/>
        <v>0</v>
      </c>
      <c r="L389" s="66">
        <f t="shared" si="444"/>
        <v>0</v>
      </c>
      <c r="M389" s="66">
        <f t="shared" si="444"/>
        <v>0</v>
      </c>
      <c r="N389" s="66">
        <f t="shared" si="406"/>
        <v>2390200</v>
      </c>
      <c r="O389" s="66">
        <f t="shared" si="407"/>
        <v>2221500</v>
      </c>
      <c r="P389" s="66">
        <f t="shared" si="408"/>
        <v>2221500</v>
      </c>
      <c r="Q389" s="66">
        <f t="shared" ref="Q389:S390" si="445">Q390</f>
        <v>9762766.040000001</v>
      </c>
      <c r="R389" s="66">
        <f t="shared" si="445"/>
        <v>0</v>
      </c>
      <c r="S389" s="66">
        <f t="shared" si="445"/>
        <v>0</v>
      </c>
      <c r="T389" s="66">
        <f t="shared" si="439"/>
        <v>12152966.040000001</v>
      </c>
      <c r="U389" s="66">
        <f t="shared" si="440"/>
        <v>2221500</v>
      </c>
      <c r="V389" s="66">
        <f t="shared" si="441"/>
        <v>2221500</v>
      </c>
    </row>
    <row r="390" spans="1:22" ht="26.4">
      <c r="A390" s="178"/>
      <c r="B390" s="127" t="s">
        <v>172</v>
      </c>
      <c r="C390" s="36" t="s">
        <v>188</v>
      </c>
      <c r="D390" s="36" t="s">
        <v>20</v>
      </c>
      <c r="E390" s="36" t="s">
        <v>98</v>
      </c>
      <c r="F390" s="36" t="s">
        <v>342</v>
      </c>
      <c r="G390" s="37" t="s">
        <v>31</v>
      </c>
      <c r="H390" s="66">
        <f>H391</f>
        <v>2390200</v>
      </c>
      <c r="I390" s="66">
        <f t="shared" si="444"/>
        <v>2221500</v>
      </c>
      <c r="J390" s="66">
        <f t="shared" si="444"/>
        <v>2221500</v>
      </c>
      <c r="K390" s="66">
        <f t="shared" si="444"/>
        <v>0</v>
      </c>
      <c r="L390" s="66">
        <f t="shared" si="444"/>
        <v>0</v>
      </c>
      <c r="M390" s="66">
        <f t="shared" si="444"/>
        <v>0</v>
      </c>
      <c r="N390" s="66">
        <f t="shared" si="406"/>
        <v>2390200</v>
      </c>
      <c r="O390" s="66">
        <f t="shared" si="407"/>
        <v>2221500</v>
      </c>
      <c r="P390" s="66">
        <f t="shared" si="408"/>
        <v>2221500</v>
      </c>
      <c r="Q390" s="66">
        <f t="shared" si="445"/>
        <v>9762766.040000001</v>
      </c>
      <c r="R390" s="66">
        <f t="shared" si="445"/>
        <v>0</v>
      </c>
      <c r="S390" s="66">
        <f t="shared" si="445"/>
        <v>0</v>
      </c>
      <c r="T390" s="66">
        <f t="shared" si="439"/>
        <v>12152966.040000001</v>
      </c>
      <c r="U390" s="66">
        <f t="shared" si="440"/>
        <v>2221500</v>
      </c>
      <c r="V390" s="66">
        <f t="shared" si="441"/>
        <v>2221500</v>
      </c>
    </row>
    <row r="391" spans="1:22" ht="26.4">
      <c r="A391" s="178"/>
      <c r="B391" s="72" t="s">
        <v>33</v>
      </c>
      <c r="C391" s="36" t="s">
        <v>188</v>
      </c>
      <c r="D391" s="36" t="s">
        <v>20</v>
      </c>
      <c r="E391" s="36" t="s">
        <v>98</v>
      </c>
      <c r="F391" s="36" t="s">
        <v>342</v>
      </c>
      <c r="G391" s="37" t="s">
        <v>32</v>
      </c>
      <c r="H391" s="61">
        <v>2390200</v>
      </c>
      <c r="I391" s="61">
        <v>2221500</v>
      </c>
      <c r="J391" s="61">
        <v>2221500</v>
      </c>
      <c r="K391" s="61"/>
      <c r="L391" s="61"/>
      <c r="M391" s="61"/>
      <c r="N391" s="61">
        <f t="shared" si="406"/>
        <v>2390200</v>
      </c>
      <c r="O391" s="61">
        <f t="shared" si="407"/>
        <v>2221500</v>
      </c>
      <c r="P391" s="61">
        <f t="shared" si="408"/>
        <v>2221500</v>
      </c>
      <c r="Q391" s="61">
        <v>9762766.040000001</v>
      </c>
      <c r="R391" s="61"/>
      <c r="S391" s="61"/>
      <c r="T391" s="61">
        <f t="shared" si="439"/>
        <v>12152966.040000001</v>
      </c>
      <c r="U391" s="61">
        <f t="shared" si="440"/>
        <v>2221500</v>
      </c>
      <c r="V391" s="61">
        <f t="shared" si="441"/>
        <v>2221500</v>
      </c>
    </row>
    <row r="392" spans="1:22">
      <c r="A392" s="178"/>
      <c r="B392" s="72" t="s">
        <v>228</v>
      </c>
      <c r="C392" s="36" t="s">
        <v>188</v>
      </c>
      <c r="D392" s="36" t="s">
        <v>20</v>
      </c>
      <c r="E392" s="36" t="s">
        <v>98</v>
      </c>
      <c r="F392" s="36" t="s">
        <v>231</v>
      </c>
      <c r="G392" s="37"/>
      <c r="H392" s="147">
        <f>H393</f>
        <v>500000</v>
      </c>
      <c r="I392" s="147">
        <f t="shared" ref="I392:M392" si="446">I393</f>
        <v>500000</v>
      </c>
      <c r="J392" s="147">
        <f t="shared" si="446"/>
        <v>500000</v>
      </c>
      <c r="K392" s="147">
        <f t="shared" si="446"/>
        <v>0</v>
      </c>
      <c r="L392" s="147">
        <f t="shared" si="446"/>
        <v>0</v>
      </c>
      <c r="M392" s="147">
        <f t="shared" si="446"/>
        <v>0</v>
      </c>
      <c r="N392" s="147">
        <f t="shared" si="406"/>
        <v>500000</v>
      </c>
      <c r="O392" s="147">
        <f t="shared" si="407"/>
        <v>500000</v>
      </c>
      <c r="P392" s="147">
        <f t="shared" si="408"/>
        <v>500000</v>
      </c>
      <c r="Q392" s="147">
        <f t="shared" ref="Q392:S393" si="447">Q393</f>
        <v>0</v>
      </c>
      <c r="R392" s="147">
        <f t="shared" si="447"/>
        <v>0</v>
      </c>
      <c r="S392" s="147">
        <f t="shared" si="447"/>
        <v>0</v>
      </c>
      <c r="T392" s="147">
        <f t="shared" si="439"/>
        <v>500000</v>
      </c>
      <c r="U392" s="147">
        <f t="shared" si="440"/>
        <v>500000</v>
      </c>
      <c r="V392" s="147">
        <f t="shared" si="441"/>
        <v>500000</v>
      </c>
    </row>
    <row r="393" spans="1:22" ht="26.4">
      <c r="A393" s="178"/>
      <c r="B393" s="127" t="s">
        <v>172</v>
      </c>
      <c r="C393" s="36" t="s">
        <v>188</v>
      </c>
      <c r="D393" s="36" t="s">
        <v>20</v>
      </c>
      <c r="E393" s="36" t="s">
        <v>98</v>
      </c>
      <c r="F393" s="36" t="s">
        <v>231</v>
      </c>
      <c r="G393" s="37" t="s">
        <v>31</v>
      </c>
      <c r="H393" s="147">
        <f>H394</f>
        <v>500000</v>
      </c>
      <c r="I393" s="147">
        <f t="shared" ref="I393:M393" si="448">I394</f>
        <v>500000</v>
      </c>
      <c r="J393" s="147">
        <f t="shared" si="448"/>
        <v>500000</v>
      </c>
      <c r="K393" s="147">
        <f t="shared" si="448"/>
        <v>0</v>
      </c>
      <c r="L393" s="147">
        <f t="shared" si="448"/>
        <v>0</v>
      </c>
      <c r="M393" s="147">
        <f t="shared" si="448"/>
        <v>0</v>
      </c>
      <c r="N393" s="147">
        <f t="shared" si="406"/>
        <v>500000</v>
      </c>
      <c r="O393" s="147">
        <f t="shared" si="407"/>
        <v>500000</v>
      </c>
      <c r="P393" s="147">
        <f t="shared" si="408"/>
        <v>500000</v>
      </c>
      <c r="Q393" s="147">
        <f t="shared" si="447"/>
        <v>0</v>
      </c>
      <c r="R393" s="147">
        <f t="shared" si="447"/>
        <v>0</v>
      </c>
      <c r="S393" s="147">
        <f t="shared" si="447"/>
        <v>0</v>
      </c>
      <c r="T393" s="147">
        <f t="shared" si="439"/>
        <v>500000</v>
      </c>
      <c r="U393" s="147">
        <f t="shared" si="440"/>
        <v>500000</v>
      </c>
      <c r="V393" s="147">
        <f t="shared" si="441"/>
        <v>500000</v>
      </c>
    </row>
    <row r="394" spans="1:22" ht="26.4">
      <c r="A394" s="178"/>
      <c r="B394" s="238" t="s">
        <v>33</v>
      </c>
      <c r="C394" s="36" t="s">
        <v>188</v>
      </c>
      <c r="D394" s="36" t="s">
        <v>20</v>
      </c>
      <c r="E394" s="36" t="s">
        <v>98</v>
      </c>
      <c r="F394" s="36" t="s">
        <v>231</v>
      </c>
      <c r="G394" s="37" t="s">
        <v>32</v>
      </c>
      <c r="H394" s="61">
        <v>500000</v>
      </c>
      <c r="I394" s="61">
        <v>500000</v>
      </c>
      <c r="J394" s="61">
        <v>500000</v>
      </c>
      <c r="K394" s="61"/>
      <c r="L394" s="61"/>
      <c r="M394" s="61"/>
      <c r="N394" s="61">
        <f t="shared" si="406"/>
        <v>500000</v>
      </c>
      <c r="O394" s="61">
        <f t="shared" si="407"/>
        <v>500000</v>
      </c>
      <c r="P394" s="61">
        <f t="shared" si="408"/>
        <v>500000</v>
      </c>
      <c r="Q394" s="61"/>
      <c r="R394" s="61"/>
      <c r="S394" s="61"/>
      <c r="T394" s="61">
        <f t="shared" si="439"/>
        <v>500000</v>
      </c>
      <c r="U394" s="61">
        <f t="shared" si="440"/>
        <v>500000</v>
      </c>
      <c r="V394" s="61">
        <f t="shared" si="441"/>
        <v>500000</v>
      </c>
    </row>
    <row r="395" spans="1:22" s="43" customFormat="1">
      <c r="A395" s="183"/>
      <c r="B395" s="93"/>
      <c r="C395" s="35"/>
      <c r="D395" s="35"/>
      <c r="E395" s="35"/>
      <c r="F395" s="35"/>
      <c r="G395" s="38"/>
      <c r="H395" s="66"/>
      <c r="I395" s="66"/>
      <c r="J395" s="66"/>
      <c r="K395" s="66"/>
      <c r="L395" s="66"/>
      <c r="M395" s="66"/>
      <c r="N395" s="66"/>
      <c r="O395" s="66"/>
      <c r="P395" s="66"/>
      <c r="Q395" s="66"/>
      <c r="R395" s="66"/>
      <c r="S395" s="66"/>
      <c r="T395" s="66"/>
      <c r="U395" s="66"/>
      <c r="V395" s="66"/>
    </row>
    <row r="396" spans="1:22" s="137" customFormat="1" ht="39.75" customHeight="1">
      <c r="A396" s="84">
        <v>20</v>
      </c>
      <c r="B396" s="134" t="s">
        <v>274</v>
      </c>
      <c r="C396" s="141" t="s">
        <v>193</v>
      </c>
      <c r="D396" s="141" t="s">
        <v>20</v>
      </c>
      <c r="E396" s="141" t="s">
        <v>98</v>
      </c>
      <c r="F396" s="141" t="s">
        <v>99</v>
      </c>
      <c r="G396" s="142"/>
      <c r="H396" s="92">
        <f>H400+H397</f>
        <v>2750000</v>
      </c>
      <c r="I396" s="92">
        <f t="shared" ref="I396:J396" si="449">I400+I397</f>
        <v>0</v>
      </c>
      <c r="J396" s="92">
        <f t="shared" si="449"/>
        <v>0</v>
      </c>
      <c r="K396" s="92">
        <f t="shared" ref="K396:M396" si="450">K400+K397</f>
        <v>0</v>
      </c>
      <c r="L396" s="92">
        <f t="shared" si="450"/>
        <v>0</v>
      </c>
      <c r="M396" s="92">
        <f t="shared" si="450"/>
        <v>0</v>
      </c>
      <c r="N396" s="92">
        <f t="shared" si="406"/>
        <v>2750000</v>
      </c>
      <c r="O396" s="92">
        <f t="shared" si="407"/>
        <v>0</v>
      </c>
      <c r="P396" s="92">
        <f t="shared" si="408"/>
        <v>0</v>
      </c>
      <c r="Q396" s="92">
        <f t="shared" ref="Q396:S396" si="451">Q400+Q397</f>
        <v>15843.98</v>
      </c>
      <c r="R396" s="92">
        <f t="shared" si="451"/>
        <v>0</v>
      </c>
      <c r="S396" s="92">
        <f t="shared" si="451"/>
        <v>0</v>
      </c>
      <c r="T396" s="92">
        <f t="shared" ref="T396:T402" si="452">N396+Q396</f>
        <v>2765843.98</v>
      </c>
      <c r="U396" s="92">
        <f t="shared" ref="U396:U402" si="453">O396+R396</f>
        <v>0</v>
      </c>
      <c r="V396" s="92">
        <f t="shared" ref="V396:V402" si="454">P396+S396</f>
        <v>0</v>
      </c>
    </row>
    <row r="397" spans="1:22" s="137" customFormat="1" ht="18.75" customHeight="1">
      <c r="A397" s="97"/>
      <c r="B397" s="217" t="s">
        <v>329</v>
      </c>
      <c r="C397" s="36" t="s">
        <v>193</v>
      </c>
      <c r="D397" s="36" t="s">
        <v>20</v>
      </c>
      <c r="E397" s="36" t="s">
        <v>98</v>
      </c>
      <c r="F397" s="36" t="s">
        <v>330</v>
      </c>
      <c r="G397" s="37"/>
      <c r="H397" s="98">
        <f>H398</f>
        <v>2100000</v>
      </c>
      <c r="I397" s="98">
        <f t="shared" ref="I397:M398" si="455">I398</f>
        <v>0</v>
      </c>
      <c r="J397" s="98">
        <f t="shared" si="455"/>
        <v>0</v>
      </c>
      <c r="K397" s="98">
        <f t="shared" si="455"/>
        <v>0</v>
      </c>
      <c r="L397" s="98">
        <f t="shared" si="455"/>
        <v>0</v>
      </c>
      <c r="M397" s="98">
        <f t="shared" si="455"/>
        <v>0</v>
      </c>
      <c r="N397" s="98">
        <f t="shared" si="406"/>
        <v>2100000</v>
      </c>
      <c r="O397" s="98">
        <f t="shared" si="407"/>
        <v>0</v>
      </c>
      <c r="P397" s="98">
        <f t="shared" si="408"/>
        <v>0</v>
      </c>
      <c r="Q397" s="98">
        <f t="shared" ref="Q397:S398" si="456">Q398</f>
        <v>15843.98</v>
      </c>
      <c r="R397" s="98">
        <f t="shared" si="456"/>
        <v>0</v>
      </c>
      <c r="S397" s="98">
        <f t="shared" si="456"/>
        <v>0</v>
      </c>
      <c r="T397" s="98">
        <f t="shared" si="452"/>
        <v>2115843.98</v>
      </c>
      <c r="U397" s="98">
        <f t="shared" si="453"/>
        <v>0</v>
      </c>
      <c r="V397" s="98">
        <f t="shared" si="454"/>
        <v>0</v>
      </c>
    </row>
    <row r="398" spans="1:22" s="137" customFormat="1" ht="30.75" customHeight="1">
      <c r="A398" s="84"/>
      <c r="B398" s="214" t="s">
        <v>172</v>
      </c>
      <c r="C398" s="36" t="s">
        <v>193</v>
      </c>
      <c r="D398" s="36" t="s">
        <v>20</v>
      </c>
      <c r="E398" s="36" t="s">
        <v>98</v>
      </c>
      <c r="F398" s="36" t="s">
        <v>330</v>
      </c>
      <c r="G398" s="37" t="s">
        <v>31</v>
      </c>
      <c r="H398" s="98">
        <f>H399</f>
        <v>2100000</v>
      </c>
      <c r="I398" s="98">
        <f t="shared" si="455"/>
        <v>0</v>
      </c>
      <c r="J398" s="98">
        <f t="shared" si="455"/>
        <v>0</v>
      </c>
      <c r="K398" s="98">
        <f t="shared" si="455"/>
        <v>0</v>
      </c>
      <c r="L398" s="98">
        <f t="shared" si="455"/>
        <v>0</v>
      </c>
      <c r="M398" s="98">
        <f t="shared" si="455"/>
        <v>0</v>
      </c>
      <c r="N398" s="98">
        <f t="shared" si="406"/>
        <v>2100000</v>
      </c>
      <c r="O398" s="98">
        <f t="shared" si="407"/>
        <v>0</v>
      </c>
      <c r="P398" s="98">
        <f t="shared" si="408"/>
        <v>0</v>
      </c>
      <c r="Q398" s="98">
        <f t="shared" si="456"/>
        <v>15843.98</v>
      </c>
      <c r="R398" s="98">
        <f t="shared" si="456"/>
        <v>0</v>
      </c>
      <c r="S398" s="98">
        <f t="shared" si="456"/>
        <v>0</v>
      </c>
      <c r="T398" s="98">
        <f t="shared" si="452"/>
        <v>2115843.98</v>
      </c>
      <c r="U398" s="98">
        <f t="shared" si="453"/>
        <v>0</v>
      </c>
      <c r="V398" s="98">
        <f t="shared" si="454"/>
        <v>0</v>
      </c>
    </row>
    <row r="399" spans="1:22" s="137" customFormat="1" ht="30" customHeight="1">
      <c r="A399" s="84"/>
      <c r="B399" s="215" t="s">
        <v>33</v>
      </c>
      <c r="C399" s="36" t="s">
        <v>193</v>
      </c>
      <c r="D399" s="36" t="s">
        <v>20</v>
      </c>
      <c r="E399" s="36" t="s">
        <v>98</v>
      </c>
      <c r="F399" s="36" t="s">
        <v>330</v>
      </c>
      <c r="G399" s="37" t="s">
        <v>32</v>
      </c>
      <c r="H399" s="98">
        <v>2100000</v>
      </c>
      <c r="I399" s="98">
        <v>0</v>
      </c>
      <c r="J399" s="98">
        <v>0</v>
      </c>
      <c r="K399" s="245"/>
      <c r="L399" s="245"/>
      <c r="M399" s="245"/>
      <c r="N399" s="98">
        <f t="shared" si="406"/>
        <v>2100000</v>
      </c>
      <c r="O399" s="98">
        <f t="shared" si="407"/>
        <v>0</v>
      </c>
      <c r="P399" s="98">
        <f t="shared" si="408"/>
        <v>0</v>
      </c>
      <c r="Q399" s="98">
        <v>15843.98</v>
      </c>
      <c r="R399" s="245"/>
      <c r="S399" s="245"/>
      <c r="T399" s="98">
        <f t="shared" si="452"/>
        <v>2115843.98</v>
      </c>
      <c r="U399" s="98">
        <f t="shared" si="453"/>
        <v>0</v>
      </c>
      <c r="V399" s="98">
        <f t="shared" si="454"/>
        <v>0</v>
      </c>
    </row>
    <row r="400" spans="1:22" s="43" customFormat="1">
      <c r="A400" s="183"/>
      <c r="B400" s="204" t="s">
        <v>241</v>
      </c>
      <c r="C400" s="36" t="s">
        <v>193</v>
      </c>
      <c r="D400" s="36" t="s">
        <v>20</v>
      </c>
      <c r="E400" s="36" t="s">
        <v>98</v>
      </c>
      <c r="F400" s="188" t="s">
        <v>242</v>
      </c>
      <c r="G400" s="202"/>
      <c r="H400" s="66">
        <f>H401</f>
        <v>650000</v>
      </c>
      <c r="I400" s="66">
        <f t="shared" ref="I400:M400" si="457">I401</f>
        <v>0</v>
      </c>
      <c r="J400" s="66">
        <f t="shared" si="457"/>
        <v>0</v>
      </c>
      <c r="K400" s="66">
        <f t="shared" si="457"/>
        <v>0</v>
      </c>
      <c r="L400" s="66">
        <f t="shared" si="457"/>
        <v>0</v>
      </c>
      <c r="M400" s="66">
        <f t="shared" si="457"/>
        <v>0</v>
      </c>
      <c r="N400" s="66">
        <f t="shared" si="406"/>
        <v>650000</v>
      </c>
      <c r="O400" s="66">
        <f t="shared" si="407"/>
        <v>0</v>
      </c>
      <c r="P400" s="66">
        <f t="shared" si="408"/>
        <v>0</v>
      </c>
      <c r="Q400" s="66">
        <f t="shared" ref="Q400:S401" si="458">Q401</f>
        <v>0</v>
      </c>
      <c r="R400" s="66">
        <f t="shared" si="458"/>
        <v>0</v>
      </c>
      <c r="S400" s="66">
        <f t="shared" si="458"/>
        <v>0</v>
      </c>
      <c r="T400" s="66">
        <f t="shared" si="452"/>
        <v>650000</v>
      </c>
      <c r="U400" s="66">
        <f t="shared" si="453"/>
        <v>0</v>
      </c>
      <c r="V400" s="66">
        <f t="shared" si="454"/>
        <v>0</v>
      </c>
    </row>
    <row r="401" spans="1:22" s="43" customFormat="1" ht="26.4">
      <c r="A401" s="183"/>
      <c r="B401" s="212" t="s">
        <v>172</v>
      </c>
      <c r="C401" s="36" t="s">
        <v>193</v>
      </c>
      <c r="D401" s="36" t="s">
        <v>20</v>
      </c>
      <c r="E401" s="36" t="s">
        <v>98</v>
      </c>
      <c r="F401" s="188" t="s">
        <v>242</v>
      </c>
      <c r="G401" s="202" t="s">
        <v>31</v>
      </c>
      <c r="H401" s="66">
        <f>H402</f>
        <v>650000</v>
      </c>
      <c r="I401" s="66">
        <f t="shared" ref="I401:M401" si="459">I402</f>
        <v>0</v>
      </c>
      <c r="J401" s="66">
        <f t="shared" si="459"/>
        <v>0</v>
      </c>
      <c r="K401" s="66">
        <f t="shared" si="459"/>
        <v>0</v>
      </c>
      <c r="L401" s="66">
        <f t="shared" si="459"/>
        <v>0</v>
      </c>
      <c r="M401" s="66">
        <f t="shared" si="459"/>
        <v>0</v>
      </c>
      <c r="N401" s="66">
        <f t="shared" si="406"/>
        <v>650000</v>
      </c>
      <c r="O401" s="66">
        <f t="shared" si="407"/>
        <v>0</v>
      </c>
      <c r="P401" s="66">
        <f t="shared" si="408"/>
        <v>0</v>
      </c>
      <c r="Q401" s="66">
        <f t="shared" si="458"/>
        <v>0</v>
      </c>
      <c r="R401" s="66">
        <f t="shared" si="458"/>
        <v>0</v>
      </c>
      <c r="S401" s="66">
        <f t="shared" si="458"/>
        <v>0</v>
      </c>
      <c r="T401" s="66">
        <f t="shared" si="452"/>
        <v>650000</v>
      </c>
      <c r="U401" s="66">
        <f t="shared" si="453"/>
        <v>0</v>
      </c>
      <c r="V401" s="66">
        <f t="shared" si="454"/>
        <v>0</v>
      </c>
    </row>
    <row r="402" spans="1:22" s="43" customFormat="1" ht="26.4">
      <c r="A402" s="183"/>
      <c r="B402" s="204" t="s">
        <v>33</v>
      </c>
      <c r="C402" s="36" t="s">
        <v>193</v>
      </c>
      <c r="D402" s="36" t="s">
        <v>20</v>
      </c>
      <c r="E402" s="36" t="s">
        <v>98</v>
      </c>
      <c r="F402" s="188" t="s">
        <v>242</v>
      </c>
      <c r="G402" s="202" t="s">
        <v>32</v>
      </c>
      <c r="H402" s="61">
        <v>650000</v>
      </c>
      <c r="I402" s="61">
        <v>0</v>
      </c>
      <c r="J402" s="61">
        <v>0</v>
      </c>
      <c r="K402" s="61"/>
      <c r="L402" s="61"/>
      <c r="M402" s="61"/>
      <c r="N402" s="61">
        <f t="shared" si="406"/>
        <v>650000</v>
      </c>
      <c r="O402" s="61">
        <f t="shared" si="407"/>
        <v>0</v>
      </c>
      <c r="P402" s="61">
        <f t="shared" si="408"/>
        <v>0</v>
      </c>
      <c r="Q402" s="61"/>
      <c r="R402" s="61"/>
      <c r="S402" s="61"/>
      <c r="T402" s="61">
        <f t="shared" si="452"/>
        <v>650000</v>
      </c>
      <c r="U402" s="61">
        <f t="shared" si="453"/>
        <v>0</v>
      </c>
      <c r="V402" s="61">
        <f t="shared" si="454"/>
        <v>0</v>
      </c>
    </row>
    <row r="403" spans="1:22" s="43" customFormat="1">
      <c r="A403" s="183"/>
      <c r="B403" s="93"/>
      <c r="C403" s="35"/>
      <c r="D403" s="35"/>
      <c r="E403" s="35"/>
      <c r="F403" s="35"/>
      <c r="G403" s="38"/>
      <c r="H403" s="147"/>
      <c r="I403" s="147"/>
      <c r="J403" s="147"/>
      <c r="K403" s="147"/>
      <c r="L403" s="147"/>
      <c r="M403" s="147"/>
      <c r="N403" s="147"/>
      <c r="O403" s="147"/>
      <c r="P403" s="147"/>
      <c r="Q403" s="147"/>
      <c r="R403" s="147"/>
      <c r="S403" s="147"/>
      <c r="T403" s="147"/>
      <c r="U403" s="147"/>
      <c r="V403" s="147"/>
    </row>
    <row r="404" spans="1:22" s="137" customFormat="1" ht="41.4">
      <c r="A404" s="84">
        <v>21</v>
      </c>
      <c r="B404" s="173" t="s">
        <v>275</v>
      </c>
      <c r="C404" s="141" t="s">
        <v>276</v>
      </c>
      <c r="D404" s="141" t="s">
        <v>20</v>
      </c>
      <c r="E404" s="141" t="s">
        <v>98</v>
      </c>
      <c r="F404" s="141" t="s">
        <v>99</v>
      </c>
      <c r="G404" s="142"/>
      <c r="H404" s="174">
        <f>H405</f>
        <v>1000000</v>
      </c>
      <c r="I404" s="174">
        <f t="shared" ref="I404:M406" si="460">I405</f>
        <v>0</v>
      </c>
      <c r="J404" s="174">
        <f t="shared" si="460"/>
        <v>0</v>
      </c>
      <c r="K404" s="174">
        <f t="shared" si="460"/>
        <v>0</v>
      </c>
      <c r="L404" s="174">
        <f t="shared" si="460"/>
        <v>0</v>
      </c>
      <c r="M404" s="174">
        <f t="shared" si="460"/>
        <v>0</v>
      </c>
      <c r="N404" s="174">
        <f t="shared" si="406"/>
        <v>1000000</v>
      </c>
      <c r="O404" s="174">
        <f t="shared" si="407"/>
        <v>0</v>
      </c>
      <c r="P404" s="174">
        <f t="shared" si="408"/>
        <v>0</v>
      </c>
      <c r="Q404" s="174">
        <f t="shared" ref="Q404:S406" si="461">Q405</f>
        <v>0</v>
      </c>
      <c r="R404" s="174">
        <f t="shared" si="461"/>
        <v>0</v>
      </c>
      <c r="S404" s="174">
        <f t="shared" si="461"/>
        <v>0</v>
      </c>
      <c r="T404" s="174">
        <f t="shared" ref="T404:T407" si="462">N404+Q404</f>
        <v>1000000</v>
      </c>
      <c r="U404" s="174">
        <f t="shared" ref="U404:U407" si="463">O404+R404</f>
        <v>0</v>
      </c>
      <c r="V404" s="174">
        <f t="shared" ref="V404:V407" si="464">P404+S404</f>
        <v>0</v>
      </c>
    </row>
    <row r="405" spans="1:22" s="43" customFormat="1" ht="26.4">
      <c r="A405" s="183"/>
      <c r="B405" s="216" t="s">
        <v>288</v>
      </c>
      <c r="C405" s="188" t="s">
        <v>276</v>
      </c>
      <c r="D405" s="188" t="s">
        <v>20</v>
      </c>
      <c r="E405" s="188" t="s">
        <v>98</v>
      </c>
      <c r="F405" s="188" t="s">
        <v>289</v>
      </c>
      <c r="G405" s="202"/>
      <c r="H405" s="147">
        <f>H406</f>
        <v>1000000</v>
      </c>
      <c r="I405" s="147">
        <f t="shared" si="460"/>
        <v>0</v>
      </c>
      <c r="J405" s="147">
        <f t="shared" si="460"/>
        <v>0</v>
      </c>
      <c r="K405" s="147">
        <f t="shared" si="460"/>
        <v>0</v>
      </c>
      <c r="L405" s="147">
        <f t="shared" si="460"/>
        <v>0</v>
      </c>
      <c r="M405" s="147">
        <f t="shared" si="460"/>
        <v>0</v>
      </c>
      <c r="N405" s="147">
        <f t="shared" si="406"/>
        <v>1000000</v>
      </c>
      <c r="O405" s="147">
        <f t="shared" si="407"/>
        <v>0</v>
      </c>
      <c r="P405" s="147">
        <f t="shared" si="408"/>
        <v>0</v>
      </c>
      <c r="Q405" s="147">
        <f t="shared" si="461"/>
        <v>0</v>
      </c>
      <c r="R405" s="147">
        <f t="shared" si="461"/>
        <v>0</v>
      </c>
      <c r="S405" s="147">
        <f t="shared" si="461"/>
        <v>0</v>
      </c>
      <c r="T405" s="147">
        <f t="shared" si="462"/>
        <v>1000000</v>
      </c>
      <c r="U405" s="147">
        <f t="shared" si="463"/>
        <v>0</v>
      </c>
      <c r="V405" s="147">
        <f t="shared" si="464"/>
        <v>0</v>
      </c>
    </row>
    <row r="406" spans="1:22" s="43" customFormat="1" ht="26.4">
      <c r="A406" s="183"/>
      <c r="B406" s="127" t="s">
        <v>172</v>
      </c>
      <c r="C406" s="188" t="s">
        <v>276</v>
      </c>
      <c r="D406" s="188" t="s">
        <v>20</v>
      </c>
      <c r="E406" s="188" t="s">
        <v>98</v>
      </c>
      <c r="F406" s="188" t="s">
        <v>289</v>
      </c>
      <c r="G406" s="202" t="s">
        <v>31</v>
      </c>
      <c r="H406" s="147">
        <f>H407</f>
        <v>1000000</v>
      </c>
      <c r="I406" s="147">
        <f t="shared" si="460"/>
        <v>0</v>
      </c>
      <c r="J406" s="147">
        <f t="shared" si="460"/>
        <v>0</v>
      </c>
      <c r="K406" s="147">
        <f t="shared" si="460"/>
        <v>0</v>
      </c>
      <c r="L406" s="147">
        <f t="shared" si="460"/>
        <v>0</v>
      </c>
      <c r="M406" s="147">
        <f t="shared" si="460"/>
        <v>0</v>
      </c>
      <c r="N406" s="147">
        <f t="shared" si="406"/>
        <v>1000000</v>
      </c>
      <c r="O406" s="147">
        <f t="shared" si="407"/>
        <v>0</v>
      </c>
      <c r="P406" s="147">
        <f t="shared" si="408"/>
        <v>0</v>
      </c>
      <c r="Q406" s="147">
        <f t="shared" si="461"/>
        <v>0</v>
      </c>
      <c r="R406" s="147">
        <f t="shared" si="461"/>
        <v>0</v>
      </c>
      <c r="S406" s="147">
        <f t="shared" si="461"/>
        <v>0</v>
      </c>
      <c r="T406" s="147">
        <f t="shared" si="462"/>
        <v>1000000</v>
      </c>
      <c r="U406" s="147">
        <f t="shared" si="463"/>
        <v>0</v>
      </c>
      <c r="V406" s="147">
        <f t="shared" si="464"/>
        <v>0</v>
      </c>
    </row>
    <row r="407" spans="1:22" s="43" customFormat="1" ht="26.4">
      <c r="A407" s="183"/>
      <c r="B407" s="216" t="s">
        <v>33</v>
      </c>
      <c r="C407" s="188" t="s">
        <v>276</v>
      </c>
      <c r="D407" s="188" t="s">
        <v>20</v>
      </c>
      <c r="E407" s="188" t="s">
        <v>98</v>
      </c>
      <c r="F407" s="188" t="s">
        <v>289</v>
      </c>
      <c r="G407" s="202" t="s">
        <v>32</v>
      </c>
      <c r="H407" s="147">
        <v>1000000</v>
      </c>
      <c r="I407" s="147"/>
      <c r="J407" s="147"/>
      <c r="K407" s="147"/>
      <c r="L407" s="147"/>
      <c r="M407" s="147"/>
      <c r="N407" s="147">
        <f t="shared" si="406"/>
        <v>1000000</v>
      </c>
      <c r="O407" s="147">
        <f t="shared" si="407"/>
        <v>0</v>
      </c>
      <c r="P407" s="147">
        <f t="shared" si="408"/>
        <v>0</v>
      </c>
      <c r="Q407" s="147"/>
      <c r="R407" s="147"/>
      <c r="S407" s="147"/>
      <c r="T407" s="147">
        <f t="shared" si="462"/>
        <v>1000000</v>
      </c>
      <c r="U407" s="147">
        <f t="shared" si="463"/>
        <v>0</v>
      </c>
      <c r="V407" s="147">
        <f t="shared" si="464"/>
        <v>0</v>
      </c>
    </row>
    <row r="408" spans="1:22" s="43" customFormat="1">
      <c r="A408" s="183"/>
      <c r="B408" s="93"/>
      <c r="C408" s="35"/>
      <c r="D408" s="35"/>
      <c r="E408" s="35"/>
      <c r="F408" s="35"/>
      <c r="G408" s="38"/>
      <c r="H408" s="147"/>
      <c r="I408" s="147"/>
      <c r="J408" s="147"/>
      <c r="K408" s="147"/>
      <c r="L408" s="147"/>
      <c r="M408" s="147"/>
      <c r="N408" s="147"/>
      <c r="O408" s="147"/>
      <c r="P408" s="147"/>
      <c r="Q408" s="147"/>
      <c r="R408" s="147"/>
      <c r="S408" s="147"/>
      <c r="T408" s="147"/>
      <c r="U408" s="147"/>
      <c r="V408" s="147"/>
    </row>
    <row r="409" spans="1:22" s="137" customFormat="1" ht="27.6">
      <c r="A409" s="84">
        <v>22</v>
      </c>
      <c r="B409" s="173" t="s">
        <v>277</v>
      </c>
      <c r="C409" s="141" t="s">
        <v>278</v>
      </c>
      <c r="D409" s="141" t="s">
        <v>20</v>
      </c>
      <c r="E409" s="141" t="s">
        <v>98</v>
      </c>
      <c r="F409" s="141" t="s">
        <v>99</v>
      </c>
      <c r="G409" s="142"/>
      <c r="H409" s="174">
        <f>H410+H413</f>
        <v>585935.78</v>
      </c>
      <c r="I409" s="174">
        <f t="shared" ref="I409:J409" si="465">I410+I413</f>
        <v>607173.19999999995</v>
      </c>
      <c r="J409" s="174">
        <f t="shared" si="465"/>
        <v>629262.24</v>
      </c>
      <c r="K409" s="174">
        <f t="shared" ref="K409:M409" si="466">K410+K413</f>
        <v>0</v>
      </c>
      <c r="L409" s="174">
        <f t="shared" si="466"/>
        <v>0</v>
      </c>
      <c r="M409" s="174">
        <f t="shared" si="466"/>
        <v>0</v>
      </c>
      <c r="N409" s="174">
        <f t="shared" si="406"/>
        <v>585935.78</v>
      </c>
      <c r="O409" s="174">
        <f t="shared" si="407"/>
        <v>607173.19999999995</v>
      </c>
      <c r="P409" s="174">
        <f t="shared" si="408"/>
        <v>629262.24</v>
      </c>
      <c r="Q409" s="174">
        <f t="shared" ref="Q409:S409" si="467">Q410+Q413</f>
        <v>0</v>
      </c>
      <c r="R409" s="174">
        <f t="shared" si="467"/>
        <v>0</v>
      </c>
      <c r="S409" s="174">
        <f t="shared" si="467"/>
        <v>0</v>
      </c>
      <c r="T409" s="174">
        <f t="shared" ref="T409:T415" si="468">N409+Q409</f>
        <v>585935.78</v>
      </c>
      <c r="U409" s="174">
        <f t="shared" ref="U409:U415" si="469">O409+R409</f>
        <v>607173.19999999995</v>
      </c>
      <c r="V409" s="174">
        <f t="shared" ref="V409:V415" si="470">P409+S409</f>
        <v>629262.24</v>
      </c>
    </row>
    <row r="410" spans="1:22" s="43" customFormat="1" ht="26.4">
      <c r="A410" s="183"/>
      <c r="B410" s="217" t="s">
        <v>290</v>
      </c>
      <c r="C410" s="36" t="s">
        <v>278</v>
      </c>
      <c r="D410" s="36" t="s">
        <v>20</v>
      </c>
      <c r="E410" s="36" t="s">
        <v>98</v>
      </c>
      <c r="F410" s="36" t="s">
        <v>291</v>
      </c>
      <c r="G410" s="37"/>
      <c r="H410" s="147">
        <f>H411</f>
        <v>10000</v>
      </c>
      <c r="I410" s="147">
        <f t="shared" ref="I410:M411" si="471">I411</f>
        <v>10000</v>
      </c>
      <c r="J410" s="147">
        <f t="shared" si="471"/>
        <v>10000</v>
      </c>
      <c r="K410" s="147">
        <f t="shared" si="471"/>
        <v>0</v>
      </c>
      <c r="L410" s="147">
        <f t="shared" si="471"/>
        <v>0</v>
      </c>
      <c r="M410" s="147">
        <f t="shared" si="471"/>
        <v>0</v>
      </c>
      <c r="N410" s="147">
        <f t="shared" si="406"/>
        <v>10000</v>
      </c>
      <c r="O410" s="147">
        <f t="shared" si="407"/>
        <v>10000</v>
      </c>
      <c r="P410" s="147">
        <f t="shared" si="408"/>
        <v>10000</v>
      </c>
      <c r="Q410" s="147">
        <f t="shared" ref="Q410:S411" si="472">Q411</f>
        <v>0</v>
      </c>
      <c r="R410" s="147">
        <f t="shared" si="472"/>
        <v>0</v>
      </c>
      <c r="S410" s="147">
        <f t="shared" si="472"/>
        <v>0</v>
      </c>
      <c r="T410" s="147">
        <f t="shared" si="468"/>
        <v>10000</v>
      </c>
      <c r="U410" s="147">
        <f t="shared" si="469"/>
        <v>10000</v>
      </c>
      <c r="V410" s="147">
        <f t="shared" si="470"/>
        <v>10000</v>
      </c>
    </row>
    <row r="411" spans="1:22" s="43" customFormat="1" ht="26.4">
      <c r="A411" s="183"/>
      <c r="B411" s="214" t="s">
        <v>172</v>
      </c>
      <c r="C411" s="36" t="s">
        <v>278</v>
      </c>
      <c r="D411" s="36" t="s">
        <v>20</v>
      </c>
      <c r="E411" s="36" t="s">
        <v>98</v>
      </c>
      <c r="F411" s="36" t="s">
        <v>291</v>
      </c>
      <c r="G411" s="37" t="s">
        <v>31</v>
      </c>
      <c r="H411" s="147">
        <f>H412</f>
        <v>10000</v>
      </c>
      <c r="I411" s="147">
        <f t="shared" si="471"/>
        <v>10000</v>
      </c>
      <c r="J411" s="147">
        <f t="shared" si="471"/>
        <v>10000</v>
      </c>
      <c r="K411" s="147">
        <f t="shared" si="471"/>
        <v>0</v>
      </c>
      <c r="L411" s="147">
        <f t="shared" si="471"/>
        <v>0</v>
      </c>
      <c r="M411" s="147">
        <f t="shared" si="471"/>
        <v>0</v>
      </c>
      <c r="N411" s="147">
        <f t="shared" si="406"/>
        <v>10000</v>
      </c>
      <c r="O411" s="147">
        <f t="shared" si="407"/>
        <v>10000</v>
      </c>
      <c r="P411" s="147">
        <f t="shared" si="408"/>
        <v>10000</v>
      </c>
      <c r="Q411" s="147">
        <f t="shared" si="472"/>
        <v>0</v>
      </c>
      <c r="R411" s="147">
        <f t="shared" si="472"/>
        <v>0</v>
      </c>
      <c r="S411" s="147">
        <f t="shared" si="472"/>
        <v>0</v>
      </c>
      <c r="T411" s="147">
        <f t="shared" si="468"/>
        <v>10000</v>
      </c>
      <c r="U411" s="147">
        <f t="shared" si="469"/>
        <v>10000</v>
      </c>
      <c r="V411" s="147">
        <f t="shared" si="470"/>
        <v>10000</v>
      </c>
    </row>
    <row r="412" spans="1:22" s="43" customFormat="1" ht="26.4">
      <c r="A412" s="183"/>
      <c r="B412" s="215" t="s">
        <v>33</v>
      </c>
      <c r="C412" s="36" t="s">
        <v>278</v>
      </c>
      <c r="D412" s="36" t="s">
        <v>20</v>
      </c>
      <c r="E412" s="36" t="s">
        <v>98</v>
      </c>
      <c r="F412" s="36" t="s">
        <v>291</v>
      </c>
      <c r="G412" s="37" t="s">
        <v>32</v>
      </c>
      <c r="H412" s="147">
        <v>10000</v>
      </c>
      <c r="I412" s="147">
        <v>10000</v>
      </c>
      <c r="J412" s="147">
        <v>10000</v>
      </c>
      <c r="K412" s="147"/>
      <c r="L412" s="147"/>
      <c r="M412" s="147"/>
      <c r="N412" s="147">
        <f t="shared" si="406"/>
        <v>10000</v>
      </c>
      <c r="O412" s="147">
        <f t="shared" si="407"/>
        <v>10000</v>
      </c>
      <c r="P412" s="147">
        <f t="shared" si="408"/>
        <v>10000</v>
      </c>
      <c r="Q412" s="147"/>
      <c r="R412" s="147"/>
      <c r="S412" s="147"/>
      <c r="T412" s="147">
        <f t="shared" si="468"/>
        <v>10000</v>
      </c>
      <c r="U412" s="147">
        <f t="shared" si="469"/>
        <v>10000</v>
      </c>
      <c r="V412" s="147">
        <f t="shared" si="470"/>
        <v>10000</v>
      </c>
    </row>
    <row r="413" spans="1:22" s="43" customFormat="1">
      <c r="A413" s="183"/>
      <c r="B413" s="195" t="s">
        <v>58</v>
      </c>
      <c r="C413" s="188" t="s">
        <v>278</v>
      </c>
      <c r="D413" s="188" t="s">
        <v>20</v>
      </c>
      <c r="E413" s="188" t="s">
        <v>98</v>
      </c>
      <c r="F413" s="188" t="s">
        <v>292</v>
      </c>
      <c r="G413" s="202"/>
      <c r="H413" s="147">
        <f>H414</f>
        <v>575935.78</v>
      </c>
      <c r="I413" s="147">
        <f t="shared" ref="I413:M413" si="473">I414</f>
        <v>597173.19999999995</v>
      </c>
      <c r="J413" s="147">
        <f t="shared" si="473"/>
        <v>619262.24</v>
      </c>
      <c r="K413" s="147">
        <f t="shared" si="473"/>
        <v>0</v>
      </c>
      <c r="L413" s="147">
        <f t="shared" si="473"/>
        <v>0</v>
      </c>
      <c r="M413" s="147">
        <f t="shared" si="473"/>
        <v>0</v>
      </c>
      <c r="N413" s="147">
        <f t="shared" si="406"/>
        <v>575935.78</v>
      </c>
      <c r="O413" s="147">
        <f t="shared" si="407"/>
        <v>597173.19999999995</v>
      </c>
      <c r="P413" s="147">
        <f t="shared" si="408"/>
        <v>619262.24</v>
      </c>
      <c r="Q413" s="147">
        <f t="shared" ref="Q413:S414" si="474">Q414</f>
        <v>0</v>
      </c>
      <c r="R413" s="147">
        <f t="shared" si="474"/>
        <v>0</v>
      </c>
      <c r="S413" s="147">
        <f t="shared" si="474"/>
        <v>0</v>
      </c>
      <c r="T413" s="147">
        <f t="shared" si="468"/>
        <v>575935.78</v>
      </c>
      <c r="U413" s="147">
        <f t="shared" si="469"/>
        <v>597173.19999999995</v>
      </c>
      <c r="V413" s="147">
        <f t="shared" si="470"/>
        <v>619262.24</v>
      </c>
    </row>
    <row r="414" spans="1:22" s="43" customFormat="1" ht="39.6">
      <c r="A414" s="183"/>
      <c r="B414" s="204" t="s">
        <v>49</v>
      </c>
      <c r="C414" s="188" t="s">
        <v>278</v>
      </c>
      <c r="D414" s="188" t="s">
        <v>20</v>
      </c>
      <c r="E414" s="188" t="s">
        <v>98</v>
      </c>
      <c r="F414" s="188" t="s">
        <v>292</v>
      </c>
      <c r="G414" s="202" t="s">
        <v>47</v>
      </c>
      <c r="H414" s="147">
        <f>H415</f>
        <v>575935.78</v>
      </c>
      <c r="I414" s="147">
        <f t="shared" ref="I414:M414" si="475">I415</f>
        <v>597173.19999999995</v>
      </c>
      <c r="J414" s="147">
        <f t="shared" si="475"/>
        <v>619262.24</v>
      </c>
      <c r="K414" s="147">
        <f t="shared" si="475"/>
        <v>0</v>
      </c>
      <c r="L414" s="147">
        <f t="shared" si="475"/>
        <v>0</v>
      </c>
      <c r="M414" s="147">
        <f t="shared" si="475"/>
        <v>0</v>
      </c>
      <c r="N414" s="147">
        <f t="shared" si="406"/>
        <v>575935.78</v>
      </c>
      <c r="O414" s="147">
        <f t="shared" si="407"/>
        <v>597173.19999999995</v>
      </c>
      <c r="P414" s="147">
        <f t="shared" si="408"/>
        <v>619262.24</v>
      </c>
      <c r="Q414" s="147">
        <f t="shared" si="474"/>
        <v>0</v>
      </c>
      <c r="R414" s="147">
        <f t="shared" si="474"/>
        <v>0</v>
      </c>
      <c r="S414" s="147">
        <f t="shared" si="474"/>
        <v>0</v>
      </c>
      <c r="T414" s="147">
        <f t="shared" si="468"/>
        <v>575935.78</v>
      </c>
      <c r="U414" s="147">
        <f t="shared" si="469"/>
        <v>597173.19999999995</v>
      </c>
      <c r="V414" s="147">
        <f t="shared" si="470"/>
        <v>619262.24</v>
      </c>
    </row>
    <row r="415" spans="1:22" s="43" customFormat="1">
      <c r="A415" s="183"/>
      <c r="B415" s="204" t="s">
        <v>50</v>
      </c>
      <c r="C415" s="188" t="s">
        <v>278</v>
      </c>
      <c r="D415" s="188" t="s">
        <v>20</v>
      </c>
      <c r="E415" s="188" t="s">
        <v>98</v>
      </c>
      <c r="F415" s="188" t="s">
        <v>292</v>
      </c>
      <c r="G415" s="202" t="s">
        <v>48</v>
      </c>
      <c r="H415" s="147">
        <v>575935.78</v>
      </c>
      <c r="I415" s="147">
        <v>597173.19999999995</v>
      </c>
      <c r="J415" s="147">
        <v>619262.24</v>
      </c>
      <c r="K415" s="147"/>
      <c r="L415" s="147"/>
      <c r="M415" s="147"/>
      <c r="N415" s="147">
        <f t="shared" si="406"/>
        <v>575935.78</v>
      </c>
      <c r="O415" s="147">
        <f t="shared" si="407"/>
        <v>597173.19999999995</v>
      </c>
      <c r="P415" s="147">
        <f t="shared" si="408"/>
        <v>619262.24</v>
      </c>
      <c r="Q415" s="147"/>
      <c r="R415" s="147"/>
      <c r="S415" s="147"/>
      <c r="T415" s="147">
        <f t="shared" si="468"/>
        <v>575935.78</v>
      </c>
      <c r="U415" s="147">
        <f t="shared" si="469"/>
        <v>597173.19999999995</v>
      </c>
      <c r="V415" s="147">
        <f t="shared" si="470"/>
        <v>619262.24</v>
      </c>
    </row>
    <row r="416" spans="1:22" s="43" customFormat="1">
      <c r="A416" s="183"/>
      <c r="B416" s="93"/>
      <c r="C416" s="35"/>
      <c r="D416" s="35"/>
      <c r="E416" s="35"/>
      <c r="F416" s="35"/>
      <c r="G416" s="38"/>
      <c r="H416" s="66"/>
      <c r="I416" s="66"/>
      <c r="J416" s="66"/>
      <c r="K416" s="66"/>
      <c r="L416" s="66"/>
      <c r="M416" s="66"/>
      <c r="N416" s="66"/>
      <c r="O416" s="66"/>
      <c r="P416" s="66"/>
      <c r="Q416" s="66"/>
      <c r="R416" s="66"/>
      <c r="S416" s="66"/>
      <c r="T416" s="66"/>
      <c r="U416" s="66"/>
      <c r="V416" s="66"/>
    </row>
    <row r="417" spans="1:22" s="43" customFormat="1" ht="17.399999999999999">
      <c r="A417" s="100" t="s">
        <v>73</v>
      </c>
      <c r="B417" s="158" t="s">
        <v>74</v>
      </c>
      <c r="C417" s="35"/>
      <c r="D417" s="35"/>
      <c r="E417" s="35"/>
      <c r="F417" s="35"/>
      <c r="G417" s="38"/>
      <c r="H417" s="66"/>
      <c r="I417" s="66"/>
      <c r="J417" s="66"/>
      <c r="K417" s="66"/>
      <c r="L417" s="66"/>
      <c r="M417" s="66"/>
      <c r="N417" s="66"/>
      <c r="O417" s="66"/>
      <c r="P417" s="66"/>
      <c r="Q417" s="66"/>
      <c r="R417" s="66"/>
      <c r="S417" s="66"/>
      <c r="T417" s="66"/>
      <c r="U417" s="66"/>
      <c r="V417" s="66"/>
    </row>
    <row r="418" spans="1:22" s="43" customFormat="1" ht="17.399999999999999">
      <c r="A418" s="117"/>
      <c r="B418" s="96" t="s">
        <v>185</v>
      </c>
      <c r="C418" s="90" t="s">
        <v>51</v>
      </c>
      <c r="D418" s="90" t="s">
        <v>20</v>
      </c>
      <c r="E418" s="90" t="s">
        <v>98</v>
      </c>
      <c r="F418" s="90" t="s">
        <v>99</v>
      </c>
      <c r="G418" s="91"/>
      <c r="H418" s="92">
        <f>H419+H422+H425+H437+H442+H496+H452+H459+H471+H477+H484+H487+H490+H493+H501+H504+H507+H512+H521+H526+H449+H468+H474+H432+H462+H465+H515+H518</f>
        <v>323328112.75</v>
      </c>
      <c r="I418" s="92">
        <f t="shared" ref="I418:J418" si="476">I419+I422+I425+I437+I442+I496+I452+I459+I471+I477+I484+I487+I490+I493+I501+I504+I507+I512+I521+I526+I449+I468+I474+I432+I462+I465+I515+I518</f>
        <v>318319409.83999997</v>
      </c>
      <c r="J418" s="92">
        <f t="shared" si="476"/>
        <v>313522529.02999997</v>
      </c>
      <c r="K418" s="92">
        <f t="shared" ref="K418:M418" si="477">K419+K422+K425+K437+K442+K496+K452+K459+K471+K477+K484+K487+K490+K493+K501+K504+K507+K512+K521+K526+K449+K468+K474+K432+K462+K465+K515+K518</f>
        <v>-404122.42</v>
      </c>
      <c r="L418" s="92">
        <f t="shared" si="477"/>
        <v>-26761.620000000072</v>
      </c>
      <c r="M418" s="92">
        <f t="shared" si="477"/>
        <v>-78249.540000000037</v>
      </c>
      <c r="N418" s="92">
        <f t="shared" si="406"/>
        <v>322923990.32999998</v>
      </c>
      <c r="O418" s="92">
        <f t="shared" si="407"/>
        <v>318292648.21999997</v>
      </c>
      <c r="P418" s="92">
        <f t="shared" si="408"/>
        <v>313444279.48999995</v>
      </c>
      <c r="Q418" s="92">
        <f t="shared" ref="Q418:S418" si="478">Q419+Q422+Q425+Q437+Q442+Q496+Q452+Q459+Q471+Q477+Q484+Q487+Q490+Q493+Q501+Q504+Q507+Q512+Q521+Q526+Q449+Q468+Q474+Q432+Q462+Q465+Q515+Q518</f>
        <v>5437207.5899999999</v>
      </c>
      <c r="R418" s="92">
        <f t="shared" si="478"/>
        <v>0</v>
      </c>
      <c r="S418" s="92">
        <f t="shared" si="478"/>
        <v>0</v>
      </c>
      <c r="T418" s="92">
        <f t="shared" ref="T418:T481" si="479">N418+Q418</f>
        <v>328361197.91999996</v>
      </c>
      <c r="U418" s="92">
        <f t="shared" ref="U418:U481" si="480">O418+R418</f>
        <v>318292648.21999997</v>
      </c>
      <c r="V418" s="92">
        <f t="shared" ref="V418:V481" si="481">P418+S418</f>
        <v>313444279.48999995</v>
      </c>
    </row>
    <row r="419" spans="1:22" s="43" customFormat="1">
      <c r="A419" s="116"/>
      <c r="B419" s="103" t="s">
        <v>232</v>
      </c>
      <c r="C419" s="36" t="s">
        <v>51</v>
      </c>
      <c r="D419" s="36" t="s">
        <v>20</v>
      </c>
      <c r="E419" s="36" t="s">
        <v>98</v>
      </c>
      <c r="F419" s="70" t="s">
        <v>151</v>
      </c>
      <c r="G419" s="95"/>
      <c r="H419" s="98">
        <f>H420</f>
        <v>4134000</v>
      </c>
      <c r="I419" s="98">
        <f t="shared" ref="I419:M420" si="482">I420</f>
        <v>4176503.52</v>
      </c>
      <c r="J419" s="98">
        <f t="shared" si="482"/>
        <v>4218268.5599999996</v>
      </c>
      <c r="K419" s="98">
        <f t="shared" si="482"/>
        <v>0</v>
      </c>
      <c r="L419" s="98">
        <f t="shared" si="482"/>
        <v>0</v>
      </c>
      <c r="M419" s="98">
        <f t="shared" si="482"/>
        <v>0</v>
      </c>
      <c r="N419" s="98">
        <f t="shared" si="406"/>
        <v>4134000</v>
      </c>
      <c r="O419" s="98">
        <f t="shared" si="407"/>
        <v>4176503.52</v>
      </c>
      <c r="P419" s="98">
        <f t="shared" si="408"/>
        <v>4218268.5599999996</v>
      </c>
      <c r="Q419" s="98">
        <f t="shared" ref="Q419:S420" si="483">Q420</f>
        <v>0</v>
      </c>
      <c r="R419" s="98">
        <f t="shared" si="483"/>
        <v>0</v>
      </c>
      <c r="S419" s="98">
        <f t="shared" si="483"/>
        <v>0</v>
      </c>
      <c r="T419" s="98">
        <f t="shared" si="479"/>
        <v>4134000</v>
      </c>
      <c r="U419" s="98">
        <f t="shared" si="480"/>
        <v>4176503.52</v>
      </c>
      <c r="V419" s="98">
        <f t="shared" si="481"/>
        <v>4218268.5599999996</v>
      </c>
    </row>
    <row r="420" spans="1:22" customFormat="1" ht="39.6">
      <c r="A420" s="116"/>
      <c r="B420" s="72" t="s">
        <v>49</v>
      </c>
      <c r="C420" s="36" t="s">
        <v>51</v>
      </c>
      <c r="D420" s="36" t="s">
        <v>20</v>
      </c>
      <c r="E420" s="36" t="s">
        <v>98</v>
      </c>
      <c r="F420" s="70" t="s">
        <v>151</v>
      </c>
      <c r="G420" s="95" t="s">
        <v>47</v>
      </c>
      <c r="H420" s="98">
        <f>H421</f>
        <v>4134000</v>
      </c>
      <c r="I420" s="98">
        <f t="shared" si="482"/>
        <v>4176503.52</v>
      </c>
      <c r="J420" s="98">
        <f t="shared" si="482"/>
        <v>4218268.5599999996</v>
      </c>
      <c r="K420" s="98">
        <f t="shared" si="482"/>
        <v>0</v>
      </c>
      <c r="L420" s="98">
        <f t="shared" si="482"/>
        <v>0</v>
      </c>
      <c r="M420" s="98">
        <f t="shared" si="482"/>
        <v>0</v>
      </c>
      <c r="N420" s="98">
        <f t="shared" si="406"/>
        <v>4134000</v>
      </c>
      <c r="O420" s="98">
        <f t="shared" si="407"/>
        <v>4176503.52</v>
      </c>
      <c r="P420" s="98">
        <f t="shared" si="408"/>
        <v>4218268.5599999996</v>
      </c>
      <c r="Q420" s="98">
        <f t="shared" si="483"/>
        <v>0</v>
      </c>
      <c r="R420" s="98">
        <f t="shared" si="483"/>
        <v>0</v>
      </c>
      <c r="S420" s="98">
        <f t="shared" si="483"/>
        <v>0</v>
      </c>
      <c r="T420" s="98">
        <f t="shared" si="479"/>
        <v>4134000</v>
      </c>
      <c r="U420" s="98">
        <f t="shared" si="480"/>
        <v>4176503.52</v>
      </c>
      <c r="V420" s="98">
        <f t="shared" si="481"/>
        <v>4218268.5599999996</v>
      </c>
    </row>
    <row r="421" spans="1:22" customFormat="1">
      <c r="A421" s="116"/>
      <c r="B421" s="72" t="s">
        <v>50</v>
      </c>
      <c r="C421" s="36" t="s">
        <v>51</v>
      </c>
      <c r="D421" s="36" t="s">
        <v>20</v>
      </c>
      <c r="E421" s="36" t="s">
        <v>98</v>
      </c>
      <c r="F421" s="70" t="s">
        <v>151</v>
      </c>
      <c r="G421" s="95" t="s">
        <v>48</v>
      </c>
      <c r="H421" s="99">
        <v>4134000</v>
      </c>
      <c r="I421" s="99">
        <v>4176503.52</v>
      </c>
      <c r="J421" s="99">
        <v>4218268.5599999996</v>
      </c>
      <c r="K421" s="99"/>
      <c r="L421" s="99"/>
      <c r="M421" s="99"/>
      <c r="N421" s="99">
        <f t="shared" si="406"/>
        <v>4134000</v>
      </c>
      <c r="O421" s="99">
        <f t="shared" si="407"/>
        <v>4176503.52</v>
      </c>
      <c r="P421" s="99">
        <f t="shared" si="408"/>
        <v>4218268.5599999996</v>
      </c>
      <c r="Q421" s="99"/>
      <c r="R421" s="99"/>
      <c r="S421" s="99"/>
      <c r="T421" s="99">
        <f t="shared" si="479"/>
        <v>4134000</v>
      </c>
      <c r="U421" s="99">
        <f t="shared" si="480"/>
        <v>4176503.52</v>
      </c>
      <c r="V421" s="99">
        <f t="shared" si="481"/>
        <v>4218268.5599999996</v>
      </c>
    </row>
    <row r="422" spans="1:22" customFormat="1">
      <c r="A422" s="116"/>
      <c r="B422" s="159" t="s">
        <v>233</v>
      </c>
      <c r="C422" s="36" t="s">
        <v>51</v>
      </c>
      <c r="D422" s="36" t="s">
        <v>20</v>
      </c>
      <c r="E422" s="36" t="s">
        <v>98</v>
      </c>
      <c r="F422" s="36" t="s">
        <v>119</v>
      </c>
      <c r="G422" s="36"/>
      <c r="H422" s="61">
        <f>H423</f>
        <v>2285000</v>
      </c>
      <c r="I422" s="61">
        <f t="shared" ref="I422:M423" si="484">I423</f>
        <v>2307860.1</v>
      </c>
      <c r="J422" s="61">
        <f t="shared" si="484"/>
        <v>2330938.7000000002</v>
      </c>
      <c r="K422" s="61">
        <f t="shared" si="484"/>
        <v>0</v>
      </c>
      <c r="L422" s="61">
        <f t="shared" si="484"/>
        <v>0</v>
      </c>
      <c r="M422" s="61">
        <f t="shared" si="484"/>
        <v>0</v>
      </c>
      <c r="N422" s="61">
        <f t="shared" si="406"/>
        <v>2285000</v>
      </c>
      <c r="O422" s="61">
        <f t="shared" si="407"/>
        <v>2307860.1</v>
      </c>
      <c r="P422" s="61">
        <f t="shared" si="408"/>
        <v>2330938.7000000002</v>
      </c>
      <c r="Q422" s="61">
        <f t="shared" ref="Q422:S423" si="485">Q423</f>
        <v>0</v>
      </c>
      <c r="R422" s="61">
        <f t="shared" si="485"/>
        <v>0</v>
      </c>
      <c r="S422" s="61">
        <f t="shared" si="485"/>
        <v>0</v>
      </c>
      <c r="T422" s="61">
        <f t="shared" si="479"/>
        <v>2285000</v>
      </c>
      <c r="U422" s="61">
        <f t="shared" si="480"/>
        <v>2307860.1</v>
      </c>
      <c r="V422" s="61">
        <f t="shared" si="481"/>
        <v>2330938.7000000002</v>
      </c>
    </row>
    <row r="423" spans="1:22" customFormat="1" ht="45" customHeight="1">
      <c r="A423" s="116"/>
      <c r="B423" s="72" t="s">
        <v>49</v>
      </c>
      <c r="C423" s="36" t="s">
        <v>51</v>
      </c>
      <c r="D423" s="36" t="s">
        <v>20</v>
      </c>
      <c r="E423" s="36" t="s">
        <v>98</v>
      </c>
      <c r="F423" s="36" t="s">
        <v>119</v>
      </c>
      <c r="G423" s="37" t="s">
        <v>47</v>
      </c>
      <c r="H423" s="61">
        <f>H424</f>
        <v>2285000</v>
      </c>
      <c r="I423" s="61">
        <f t="shared" si="484"/>
        <v>2307860.1</v>
      </c>
      <c r="J423" s="61">
        <f t="shared" si="484"/>
        <v>2330938.7000000002</v>
      </c>
      <c r="K423" s="61">
        <f t="shared" si="484"/>
        <v>0</v>
      </c>
      <c r="L423" s="61">
        <f t="shared" si="484"/>
        <v>0</v>
      </c>
      <c r="M423" s="61">
        <f t="shared" si="484"/>
        <v>0</v>
      </c>
      <c r="N423" s="61">
        <f t="shared" si="406"/>
        <v>2285000</v>
      </c>
      <c r="O423" s="61">
        <f t="shared" si="407"/>
        <v>2307860.1</v>
      </c>
      <c r="P423" s="61">
        <f t="shared" si="408"/>
        <v>2330938.7000000002</v>
      </c>
      <c r="Q423" s="61">
        <f t="shared" si="485"/>
        <v>0</v>
      </c>
      <c r="R423" s="61">
        <f t="shared" si="485"/>
        <v>0</v>
      </c>
      <c r="S423" s="61">
        <f t="shared" si="485"/>
        <v>0</v>
      </c>
      <c r="T423" s="61">
        <f t="shared" si="479"/>
        <v>2285000</v>
      </c>
      <c r="U423" s="61">
        <f t="shared" si="480"/>
        <v>2307860.1</v>
      </c>
      <c r="V423" s="61">
        <f t="shared" si="481"/>
        <v>2330938.7000000002</v>
      </c>
    </row>
    <row r="424" spans="1:22" customFormat="1">
      <c r="A424" s="116"/>
      <c r="B424" s="72" t="s">
        <v>50</v>
      </c>
      <c r="C424" s="36" t="s">
        <v>51</v>
      </c>
      <c r="D424" s="36" t="s">
        <v>20</v>
      </c>
      <c r="E424" s="36" t="s">
        <v>98</v>
      </c>
      <c r="F424" s="36" t="s">
        <v>119</v>
      </c>
      <c r="G424" s="37" t="s">
        <v>48</v>
      </c>
      <c r="H424" s="61">
        <v>2285000</v>
      </c>
      <c r="I424" s="61">
        <v>2307860.1</v>
      </c>
      <c r="J424" s="61">
        <v>2330938.7000000002</v>
      </c>
      <c r="K424" s="61"/>
      <c r="L424" s="61"/>
      <c r="M424" s="61"/>
      <c r="N424" s="61">
        <f t="shared" si="406"/>
        <v>2285000</v>
      </c>
      <c r="O424" s="61">
        <f t="shared" si="407"/>
        <v>2307860.1</v>
      </c>
      <c r="P424" s="61">
        <f t="shared" si="408"/>
        <v>2330938.7000000002</v>
      </c>
      <c r="Q424" s="61"/>
      <c r="R424" s="61"/>
      <c r="S424" s="61"/>
      <c r="T424" s="61">
        <f t="shared" si="479"/>
        <v>2285000</v>
      </c>
      <c r="U424" s="61">
        <f t="shared" si="480"/>
        <v>2307860.1</v>
      </c>
      <c r="V424" s="61">
        <f t="shared" si="481"/>
        <v>2330938.7000000002</v>
      </c>
    </row>
    <row r="425" spans="1:22" customFormat="1" ht="26.4">
      <c r="A425" s="116"/>
      <c r="B425" s="82" t="s">
        <v>53</v>
      </c>
      <c r="C425" s="36" t="s">
        <v>51</v>
      </c>
      <c r="D425" s="36" t="s">
        <v>20</v>
      </c>
      <c r="E425" s="36" t="s">
        <v>98</v>
      </c>
      <c r="F425" s="36" t="s">
        <v>120</v>
      </c>
      <c r="G425" s="37"/>
      <c r="H425" s="61">
        <f>H426+H428+H430</f>
        <v>128889095</v>
      </c>
      <c r="I425" s="61">
        <f t="shared" ref="I425:J425" si="486">I426+I428+I430</f>
        <v>130285117.44</v>
      </c>
      <c r="J425" s="61">
        <f t="shared" si="486"/>
        <v>131698718.33999999</v>
      </c>
      <c r="K425" s="61">
        <f t="shared" ref="K425:M425" si="487">K426+K428+K430</f>
        <v>-108640</v>
      </c>
      <c r="L425" s="61">
        <f t="shared" si="487"/>
        <v>-112985.60000000006</v>
      </c>
      <c r="M425" s="61">
        <f t="shared" si="487"/>
        <v>-117505.03000000003</v>
      </c>
      <c r="N425" s="61">
        <f t="shared" ref="N425:N490" si="488">H425+K425</f>
        <v>128780455</v>
      </c>
      <c r="O425" s="61">
        <f t="shared" ref="O425:O490" si="489">I425+L425</f>
        <v>130172131.84</v>
      </c>
      <c r="P425" s="61">
        <f t="shared" ref="P425:P490" si="490">J425+M425</f>
        <v>131581213.30999999</v>
      </c>
      <c r="Q425" s="61">
        <f t="shared" ref="Q425:S425" si="491">Q426+Q428+Q430</f>
        <v>0</v>
      </c>
      <c r="R425" s="61">
        <f t="shared" si="491"/>
        <v>0</v>
      </c>
      <c r="S425" s="61">
        <f t="shared" si="491"/>
        <v>0</v>
      </c>
      <c r="T425" s="61">
        <f t="shared" si="479"/>
        <v>128780455</v>
      </c>
      <c r="U425" s="61">
        <f t="shared" si="480"/>
        <v>130172131.84</v>
      </c>
      <c r="V425" s="61">
        <f t="shared" si="481"/>
        <v>131581213.30999999</v>
      </c>
    </row>
    <row r="426" spans="1:22" customFormat="1" ht="39.6">
      <c r="A426" s="116"/>
      <c r="B426" s="86" t="s">
        <v>49</v>
      </c>
      <c r="C426" s="36" t="s">
        <v>51</v>
      </c>
      <c r="D426" s="36" t="s">
        <v>20</v>
      </c>
      <c r="E426" s="36" t="s">
        <v>98</v>
      </c>
      <c r="F426" s="36" t="s">
        <v>120</v>
      </c>
      <c r="G426" s="37" t="s">
        <v>47</v>
      </c>
      <c r="H426" s="61">
        <f>H427</f>
        <v>118385000</v>
      </c>
      <c r="I426" s="61">
        <f t="shared" ref="I426:M426" si="492">I427</f>
        <v>119551216.44</v>
      </c>
      <c r="J426" s="61">
        <f t="shared" si="492"/>
        <v>120725819.09999999</v>
      </c>
      <c r="K426" s="61">
        <f t="shared" si="492"/>
        <v>0</v>
      </c>
      <c r="L426" s="61">
        <f t="shared" si="492"/>
        <v>0</v>
      </c>
      <c r="M426" s="61">
        <f t="shared" si="492"/>
        <v>0</v>
      </c>
      <c r="N426" s="61">
        <f t="shared" si="488"/>
        <v>118385000</v>
      </c>
      <c r="O426" s="61">
        <f t="shared" si="489"/>
        <v>119551216.44</v>
      </c>
      <c r="P426" s="61">
        <f t="shared" si="490"/>
        <v>120725819.09999999</v>
      </c>
      <c r="Q426" s="61">
        <f t="shared" ref="Q426:S426" si="493">Q427</f>
        <v>0</v>
      </c>
      <c r="R426" s="61">
        <f t="shared" si="493"/>
        <v>0</v>
      </c>
      <c r="S426" s="61">
        <f t="shared" si="493"/>
        <v>0</v>
      </c>
      <c r="T426" s="61">
        <f t="shared" si="479"/>
        <v>118385000</v>
      </c>
      <c r="U426" s="61">
        <f t="shared" si="480"/>
        <v>119551216.44</v>
      </c>
      <c r="V426" s="61">
        <f t="shared" si="481"/>
        <v>120725819.09999999</v>
      </c>
    </row>
    <row r="427" spans="1:22" customFormat="1">
      <c r="A427" s="116"/>
      <c r="B427" s="86" t="s">
        <v>50</v>
      </c>
      <c r="C427" s="36" t="s">
        <v>51</v>
      </c>
      <c r="D427" s="36" t="s">
        <v>20</v>
      </c>
      <c r="E427" s="36" t="s">
        <v>98</v>
      </c>
      <c r="F427" s="36" t="s">
        <v>120</v>
      </c>
      <c r="G427" s="37" t="s">
        <v>48</v>
      </c>
      <c r="H427" s="61">
        <v>118385000</v>
      </c>
      <c r="I427" s="61">
        <v>119551216.44</v>
      </c>
      <c r="J427" s="61">
        <v>120725819.09999999</v>
      </c>
      <c r="K427" s="61"/>
      <c r="L427" s="61"/>
      <c r="M427" s="61"/>
      <c r="N427" s="61">
        <f t="shared" si="488"/>
        <v>118385000</v>
      </c>
      <c r="O427" s="61">
        <f t="shared" si="489"/>
        <v>119551216.44</v>
      </c>
      <c r="P427" s="61">
        <f t="shared" si="490"/>
        <v>120725819.09999999</v>
      </c>
      <c r="Q427" s="61"/>
      <c r="R427" s="61"/>
      <c r="S427" s="61"/>
      <c r="T427" s="61">
        <f t="shared" si="479"/>
        <v>118385000</v>
      </c>
      <c r="U427" s="61">
        <f t="shared" si="480"/>
        <v>119551216.44</v>
      </c>
      <c r="V427" s="61">
        <f t="shared" si="481"/>
        <v>120725819.09999999</v>
      </c>
    </row>
    <row r="428" spans="1:22" customFormat="1" ht="26.4">
      <c r="A428" s="116"/>
      <c r="B428" s="82" t="s">
        <v>172</v>
      </c>
      <c r="C428" s="36" t="s">
        <v>51</v>
      </c>
      <c r="D428" s="36" t="s">
        <v>20</v>
      </c>
      <c r="E428" s="36" t="s">
        <v>98</v>
      </c>
      <c r="F428" s="36" t="s">
        <v>120</v>
      </c>
      <c r="G428" s="37" t="s">
        <v>31</v>
      </c>
      <c r="H428" s="61">
        <f>H429</f>
        <v>10284575</v>
      </c>
      <c r="I428" s="61">
        <f t="shared" ref="I428:M428" si="494">I429</f>
        <v>10514381</v>
      </c>
      <c r="J428" s="61">
        <f t="shared" si="494"/>
        <v>10753379.24</v>
      </c>
      <c r="K428" s="61">
        <f t="shared" si="494"/>
        <v>-108640</v>
      </c>
      <c r="L428" s="61">
        <f t="shared" si="494"/>
        <v>-112985.60000000006</v>
      </c>
      <c r="M428" s="61">
        <f t="shared" si="494"/>
        <v>-117505.03000000003</v>
      </c>
      <c r="N428" s="61">
        <f t="shared" si="488"/>
        <v>10175935</v>
      </c>
      <c r="O428" s="61">
        <f t="shared" si="489"/>
        <v>10401395.4</v>
      </c>
      <c r="P428" s="61">
        <f t="shared" si="490"/>
        <v>10635874.210000001</v>
      </c>
      <c r="Q428" s="61">
        <f t="shared" ref="Q428:S428" si="495">Q429</f>
        <v>0</v>
      </c>
      <c r="R428" s="61">
        <f t="shared" si="495"/>
        <v>0</v>
      </c>
      <c r="S428" s="61">
        <f t="shared" si="495"/>
        <v>0</v>
      </c>
      <c r="T428" s="61">
        <f t="shared" si="479"/>
        <v>10175935</v>
      </c>
      <c r="U428" s="61">
        <f t="shared" si="480"/>
        <v>10401395.4</v>
      </c>
      <c r="V428" s="61">
        <f t="shared" si="481"/>
        <v>10635874.210000001</v>
      </c>
    </row>
    <row r="429" spans="1:22" customFormat="1" ht="26.4">
      <c r="A429" s="116"/>
      <c r="B429" s="86" t="s">
        <v>33</v>
      </c>
      <c r="C429" s="36" t="s">
        <v>51</v>
      </c>
      <c r="D429" s="36" t="s">
        <v>20</v>
      </c>
      <c r="E429" s="36" t="s">
        <v>98</v>
      </c>
      <c r="F429" s="36" t="s">
        <v>120</v>
      </c>
      <c r="G429" s="37" t="s">
        <v>32</v>
      </c>
      <c r="H429" s="61">
        <v>10284575</v>
      </c>
      <c r="I429" s="61">
        <v>10514381</v>
      </c>
      <c r="J429" s="61">
        <v>10753379.24</v>
      </c>
      <c r="K429" s="61">
        <v>-108640</v>
      </c>
      <c r="L429" s="61">
        <v>-112985.60000000006</v>
      </c>
      <c r="M429" s="61">
        <v>-117505.03000000003</v>
      </c>
      <c r="N429" s="61">
        <f t="shared" si="488"/>
        <v>10175935</v>
      </c>
      <c r="O429" s="61">
        <f t="shared" si="489"/>
        <v>10401395.4</v>
      </c>
      <c r="P429" s="61">
        <f t="shared" si="490"/>
        <v>10635874.210000001</v>
      </c>
      <c r="Q429" s="61"/>
      <c r="R429" s="61"/>
      <c r="S429" s="61"/>
      <c r="T429" s="61">
        <f t="shared" si="479"/>
        <v>10175935</v>
      </c>
      <c r="U429" s="61">
        <f t="shared" si="480"/>
        <v>10401395.4</v>
      </c>
      <c r="V429" s="61">
        <f t="shared" si="481"/>
        <v>10635874.210000001</v>
      </c>
    </row>
    <row r="430" spans="1:22" customFormat="1">
      <c r="A430" s="116"/>
      <c r="B430" s="86" t="s">
        <v>45</v>
      </c>
      <c r="C430" s="36" t="s">
        <v>51</v>
      </c>
      <c r="D430" s="36" t="s">
        <v>20</v>
      </c>
      <c r="E430" s="36" t="s">
        <v>98</v>
      </c>
      <c r="F430" s="36" t="s">
        <v>120</v>
      </c>
      <c r="G430" s="37" t="s">
        <v>43</v>
      </c>
      <c r="H430" s="61">
        <f>H431</f>
        <v>219520</v>
      </c>
      <c r="I430" s="61">
        <f t="shared" ref="I430:M430" si="496">I431</f>
        <v>219520</v>
      </c>
      <c r="J430" s="61">
        <f t="shared" si="496"/>
        <v>219520</v>
      </c>
      <c r="K430" s="61">
        <f t="shared" si="496"/>
        <v>0</v>
      </c>
      <c r="L430" s="61">
        <f t="shared" si="496"/>
        <v>0</v>
      </c>
      <c r="M430" s="61">
        <f t="shared" si="496"/>
        <v>0</v>
      </c>
      <c r="N430" s="61">
        <f t="shared" si="488"/>
        <v>219520</v>
      </c>
      <c r="O430" s="61">
        <f t="shared" si="489"/>
        <v>219520</v>
      </c>
      <c r="P430" s="61">
        <f t="shared" si="490"/>
        <v>219520</v>
      </c>
      <c r="Q430" s="61">
        <f t="shared" ref="Q430:S430" si="497">Q431</f>
        <v>0</v>
      </c>
      <c r="R430" s="61">
        <f t="shared" si="497"/>
        <v>0</v>
      </c>
      <c r="S430" s="61">
        <f t="shared" si="497"/>
        <v>0</v>
      </c>
      <c r="T430" s="61">
        <f t="shared" si="479"/>
        <v>219520</v>
      </c>
      <c r="U430" s="61">
        <f t="shared" si="480"/>
        <v>219520</v>
      </c>
      <c r="V430" s="61">
        <f t="shared" si="481"/>
        <v>219520</v>
      </c>
    </row>
    <row r="431" spans="1:22" customFormat="1">
      <c r="A431" s="116"/>
      <c r="B431" s="86" t="s">
        <v>54</v>
      </c>
      <c r="C431" s="36" t="s">
        <v>51</v>
      </c>
      <c r="D431" s="36" t="s">
        <v>20</v>
      </c>
      <c r="E431" s="36" t="s">
        <v>98</v>
      </c>
      <c r="F431" s="36" t="s">
        <v>120</v>
      </c>
      <c r="G431" s="37" t="s">
        <v>55</v>
      </c>
      <c r="H431" s="61">
        <v>219520</v>
      </c>
      <c r="I431" s="61">
        <v>219520</v>
      </c>
      <c r="J431" s="61">
        <v>219520</v>
      </c>
      <c r="K431" s="61"/>
      <c r="L431" s="61"/>
      <c r="M431" s="61"/>
      <c r="N431" s="61">
        <f t="shared" si="488"/>
        <v>219520</v>
      </c>
      <c r="O431" s="61">
        <f t="shared" si="489"/>
        <v>219520</v>
      </c>
      <c r="P431" s="61">
        <f t="shared" si="490"/>
        <v>219520</v>
      </c>
      <c r="Q431" s="61"/>
      <c r="R431" s="61"/>
      <c r="S431" s="61"/>
      <c r="T431" s="61">
        <f t="shared" si="479"/>
        <v>219520</v>
      </c>
      <c r="U431" s="61">
        <f t="shared" si="480"/>
        <v>219520</v>
      </c>
      <c r="V431" s="61">
        <f t="shared" si="481"/>
        <v>219520</v>
      </c>
    </row>
    <row r="432" spans="1:22" customFormat="1">
      <c r="A432" s="116"/>
      <c r="B432" s="217" t="s">
        <v>293</v>
      </c>
      <c r="C432" s="119" t="s">
        <v>51</v>
      </c>
      <c r="D432" s="119" t="s">
        <v>20</v>
      </c>
      <c r="E432" s="119" t="s">
        <v>98</v>
      </c>
      <c r="F432" s="36" t="s">
        <v>294</v>
      </c>
      <c r="G432" s="37"/>
      <c r="H432" s="61">
        <f>H435</f>
        <v>80000</v>
      </c>
      <c r="I432" s="61">
        <f>I435</f>
        <v>80000</v>
      </c>
      <c r="J432" s="61">
        <f>J435</f>
        <v>80000</v>
      </c>
      <c r="K432" s="61">
        <f>K435+K433</f>
        <v>1387000</v>
      </c>
      <c r="L432" s="61">
        <f t="shared" ref="L432:M432" si="498">L435+L433</f>
        <v>0</v>
      </c>
      <c r="M432" s="61">
        <f t="shared" si="498"/>
        <v>0</v>
      </c>
      <c r="N432" s="61">
        <f t="shared" si="488"/>
        <v>1467000</v>
      </c>
      <c r="O432" s="61">
        <f t="shared" si="489"/>
        <v>80000</v>
      </c>
      <c r="P432" s="61">
        <f t="shared" si="490"/>
        <v>80000</v>
      </c>
      <c r="Q432" s="61">
        <f>Q435+Q433</f>
        <v>647010</v>
      </c>
      <c r="R432" s="61">
        <f t="shared" ref="R432:S432" si="499">R435+R433</f>
        <v>0</v>
      </c>
      <c r="S432" s="61">
        <f t="shared" si="499"/>
        <v>0</v>
      </c>
      <c r="T432" s="61">
        <f t="shared" si="479"/>
        <v>2114010</v>
      </c>
      <c r="U432" s="61">
        <f t="shared" si="480"/>
        <v>80000</v>
      </c>
      <c r="V432" s="61">
        <f t="shared" si="481"/>
        <v>80000</v>
      </c>
    </row>
    <row r="433" spans="1:22" customFormat="1" ht="26.4">
      <c r="A433" s="116"/>
      <c r="B433" s="82" t="s">
        <v>172</v>
      </c>
      <c r="C433" s="119" t="s">
        <v>51</v>
      </c>
      <c r="D433" s="119" t="s">
        <v>20</v>
      </c>
      <c r="E433" s="119" t="s">
        <v>98</v>
      </c>
      <c r="F433" s="36" t="s">
        <v>294</v>
      </c>
      <c r="G433" s="37" t="s">
        <v>31</v>
      </c>
      <c r="H433" s="61"/>
      <c r="I433" s="61"/>
      <c r="J433" s="61"/>
      <c r="K433" s="61">
        <f>K434</f>
        <v>1387000</v>
      </c>
      <c r="L433" s="61">
        <f t="shared" ref="L433:M433" si="500">L434</f>
        <v>0</v>
      </c>
      <c r="M433" s="61">
        <f t="shared" si="500"/>
        <v>0</v>
      </c>
      <c r="N433" s="61">
        <f t="shared" ref="N433:N434" si="501">H433+K433</f>
        <v>1387000</v>
      </c>
      <c r="O433" s="61">
        <f t="shared" ref="O433:O434" si="502">I433+L433</f>
        <v>0</v>
      </c>
      <c r="P433" s="61">
        <f t="shared" ref="P433:P434" si="503">J433+M433</f>
        <v>0</v>
      </c>
      <c r="Q433" s="61">
        <f>Q434</f>
        <v>647010</v>
      </c>
      <c r="R433" s="61">
        <f t="shared" ref="R433:S433" si="504">R434</f>
        <v>0</v>
      </c>
      <c r="S433" s="61">
        <f t="shared" si="504"/>
        <v>0</v>
      </c>
      <c r="T433" s="61">
        <f t="shared" si="479"/>
        <v>2034010</v>
      </c>
      <c r="U433" s="61">
        <f t="shared" si="480"/>
        <v>0</v>
      </c>
      <c r="V433" s="61">
        <f t="shared" si="481"/>
        <v>0</v>
      </c>
    </row>
    <row r="434" spans="1:22" customFormat="1" ht="26.4">
      <c r="A434" s="116"/>
      <c r="B434" s="86" t="s">
        <v>33</v>
      </c>
      <c r="C434" s="119" t="s">
        <v>51</v>
      </c>
      <c r="D434" s="119" t="s">
        <v>20</v>
      </c>
      <c r="E434" s="119" t="s">
        <v>98</v>
      </c>
      <c r="F434" s="36" t="s">
        <v>294</v>
      </c>
      <c r="G434" s="37" t="s">
        <v>32</v>
      </c>
      <c r="H434" s="61"/>
      <c r="I434" s="61"/>
      <c r="J434" s="61"/>
      <c r="K434" s="61">
        <f>832000+555000</f>
        <v>1387000</v>
      </c>
      <c r="L434" s="61"/>
      <c r="M434" s="61"/>
      <c r="N434" s="61">
        <f t="shared" si="501"/>
        <v>1387000</v>
      </c>
      <c r="O434" s="61">
        <f t="shared" si="502"/>
        <v>0</v>
      </c>
      <c r="P434" s="61">
        <f t="shared" si="503"/>
        <v>0</v>
      </c>
      <c r="Q434" s="61">
        <v>647010</v>
      </c>
      <c r="R434" s="61"/>
      <c r="S434" s="61"/>
      <c r="T434" s="61">
        <f t="shared" si="479"/>
        <v>2034010</v>
      </c>
      <c r="U434" s="61">
        <f t="shared" si="480"/>
        <v>0</v>
      </c>
      <c r="V434" s="61">
        <f t="shared" si="481"/>
        <v>0</v>
      </c>
    </row>
    <row r="435" spans="1:22" customFormat="1">
      <c r="A435" s="116"/>
      <c r="B435" s="215" t="s">
        <v>45</v>
      </c>
      <c r="C435" s="119" t="s">
        <v>51</v>
      </c>
      <c r="D435" s="119" t="s">
        <v>20</v>
      </c>
      <c r="E435" s="119" t="s">
        <v>98</v>
      </c>
      <c r="F435" s="36" t="s">
        <v>294</v>
      </c>
      <c r="G435" s="37" t="s">
        <v>43</v>
      </c>
      <c r="H435" s="61">
        <f>H436</f>
        <v>80000</v>
      </c>
      <c r="I435" s="61">
        <f t="shared" ref="I435:M435" si="505">I436</f>
        <v>80000</v>
      </c>
      <c r="J435" s="61">
        <f t="shared" si="505"/>
        <v>80000</v>
      </c>
      <c r="K435" s="61">
        <f t="shared" si="505"/>
        <v>0</v>
      </c>
      <c r="L435" s="61">
        <f t="shared" si="505"/>
        <v>0</v>
      </c>
      <c r="M435" s="61">
        <f t="shared" si="505"/>
        <v>0</v>
      </c>
      <c r="N435" s="61">
        <f t="shared" si="488"/>
        <v>80000</v>
      </c>
      <c r="O435" s="61">
        <f t="shared" si="489"/>
        <v>80000</v>
      </c>
      <c r="P435" s="61">
        <f t="shared" si="490"/>
        <v>80000</v>
      </c>
      <c r="Q435" s="61">
        <f t="shared" ref="Q435:S435" si="506">Q436</f>
        <v>0</v>
      </c>
      <c r="R435" s="61">
        <f t="shared" si="506"/>
        <v>0</v>
      </c>
      <c r="S435" s="61">
        <f t="shared" si="506"/>
        <v>0</v>
      </c>
      <c r="T435" s="61">
        <f t="shared" si="479"/>
        <v>80000</v>
      </c>
      <c r="U435" s="61">
        <f t="shared" si="480"/>
        <v>80000</v>
      </c>
      <c r="V435" s="61">
        <f t="shared" si="481"/>
        <v>80000</v>
      </c>
    </row>
    <row r="436" spans="1:22" customFormat="1">
      <c r="A436" s="116"/>
      <c r="B436" s="218" t="s">
        <v>54</v>
      </c>
      <c r="C436" s="119" t="s">
        <v>51</v>
      </c>
      <c r="D436" s="119" t="s">
        <v>20</v>
      </c>
      <c r="E436" s="119" t="s">
        <v>98</v>
      </c>
      <c r="F436" s="36" t="s">
        <v>294</v>
      </c>
      <c r="G436" s="37" t="s">
        <v>55</v>
      </c>
      <c r="H436" s="61">
        <v>80000</v>
      </c>
      <c r="I436" s="61">
        <v>80000</v>
      </c>
      <c r="J436" s="61">
        <v>80000</v>
      </c>
      <c r="K436" s="61"/>
      <c r="L436" s="61"/>
      <c r="M436" s="61"/>
      <c r="N436" s="61">
        <f t="shared" si="488"/>
        <v>80000</v>
      </c>
      <c r="O436" s="61">
        <f t="shared" si="489"/>
        <v>80000</v>
      </c>
      <c r="P436" s="61">
        <f t="shared" si="490"/>
        <v>80000</v>
      </c>
      <c r="Q436" s="61"/>
      <c r="R436" s="61"/>
      <c r="S436" s="61"/>
      <c r="T436" s="61">
        <f t="shared" si="479"/>
        <v>80000</v>
      </c>
      <c r="U436" s="61">
        <f t="shared" si="480"/>
        <v>80000</v>
      </c>
      <c r="V436" s="61">
        <f t="shared" si="481"/>
        <v>80000</v>
      </c>
    </row>
    <row r="437" spans="1:22" customFormat="1" ht="26.4">
      <c r="A437" s="116"/>
      <c r="B437" s="159" t="s">
        <v>234</v>
      </c>
      <c r="C437" s="36" t="s">
        <v>51</v>
      </c>
      <c r="D437" s="36" t="s">
        <v>20</v>
      </c>
      <c r="E437" s="36" t="s">
        <v>98</v>
      </c>
      <c r="F437" s="36" t="s">
        <v>121</v>
      </c>
      <c r="G437" s="37"/>
      <c r="H437" s="61">
        <f>H440+H438</f>
        <v>281000</v>
      </c>
      <c r="I437" s="61">
        <f t="shared" ref="I437:J437" si="507">I440+I438</f>
        <v>281000</v>
      </c>
      <c r="J437" s="61">
        <f t="shared" si="507"/>
        <v>281000</v>
      </c>
      <c r="K437" s="61">
        <f t="shared" ref="K437:M437" si="508">K440+K438</f>
        <v>0</v>
      </c>
      <c r="L437" s="61">
        <f t="shared" si="508"/>
        <v>0</v>
      </c>
      <c r="M437" s="61">
        <f t="shared" si="508"/>
        <v>0</v>
      </c>
      <c r="N437" s="61">
        <f t="shared" si="488"/>
        <v>281000</v>
      </c>
      <c r="O437" s="61">
        <f t="shared" si="489"/>
        <v>281000</v>
      </c>
      <c r="P437" s="61">
        <f t="shared" si="490"/>
        <v>281000</v>
      </c>
      <c r="Q437" s="61">
        <f t="shared" ref="Q437:S437" si="509">Q440+Q438</f>
        <v>0</v>
      </c>
      <c r="R437" s="61">
        <f t="shared" si="509"/>
        <v>0</v>
      </c>
      <c r="S437" s="61">
        <f t="shared" si="509"/>
        <v>0</v>
      </c>
      <c r="T437" s="61">
        <f t="shared" si="479"/>
        <v>281000</v>
      </c>
      <c r="U437" s="61">
        <f t="shared" si="480"/>
        <v>281000</v>
      </c>
      <c r="V437" s="61">
        <f t="shared" si="481"/>
        <v>281000</v>
      </c>
    </row>
    <row r="438" spans="1:22" customFormat="1" ht="39.6">
      <c r="A438" s="116"/>
      <c r="B438" s="72" t="s">
        <v>49</v>
      </c>
      <c r="C438" s="36" t="s">
        <v>51</v>
      </c>
      <c r="D438" s="36" t="s">
        <v>20</v>
      </c>
      <c r="E438" s="36" t="s">
        <v>98</v>
      </c>
      <c r="F438" s="36" t="s">
        <v>121</v>
      </c>
      <c r="G438" s="37" t="s">
        <v>47</v>
      </c>
      <c r="H438" s="61">
        <f>H439</f>
        <v>210000</v>
      </c>
      <c r="I438" s="61">
        <f t="shared" ref="I438:M438" si="510">I439</f>
        <v>210000</v>
      </c>
      <c r="J438" s="61">
        <f t="shared" si="510"/>
        <v>210000</v>
      </c>
      <c r="K438" s="61">
        <f t="shared" si="510"/>
        <v>0</v>
      </c>
      <c r="L438" s="61">
        <f t="shared" si="510"/>
        <v>0</v>
      </c>
      <c r="M438" s="61">
        <f t="shared" si="510"/>
        <v>0</v>
      </c>
      <c r="N438" s="61">
        <f t="shared" si="488"/>
        <v>210000</v>
      </c>
      <c r="O438" s="61">
        <f t="shared" si="489"/>
        <v>210000</v>
      </c>
      <c r="P438" s="61">
        <f t="shared" si="490"/>
        <v>210000</v>
      </c>
      <c r="Q438" s="61">
        <f t="shared" ref="Q438:S438" si="511">Q439</f>
        <v>0</v>
      </c>
      <c r="R438" s="61">
        <f t="shared" si="511"/>
        <v>0</v>
      </c>
      <c r="S438" s="61">
        <f t="shared" si="511"/>
        <v>0</v>
      </c>
      <c r="T438" s="61">
        <f t="shared" si="479"/>
        <v>210000</v>
      </c>
      <c r="U438" s="61">
        <f t="shared" si="480"/>
        <v>210000</v>
      </c>
      <c r="V438" s="61">
        <f t="shared" si="481"/>
        <v>210000</v>
      </c>
    </row>
    <row r="439" spans="1:22" customFormat="1">
      <c r="A439" s="116"/>
      <c r="B439" s="72" t="s">
        <v>50</v>
      </c>
      <c r="C439" s="36" t="s">
        <v>51</v>
      </c>
      <c r="D439" s="36" t="s">
        <v>20</v>
      </c>
      <c r="E439" s="36" t="s">
        <v>98</v>
      </c>
      <c r="F439" s="36" t="s">
        <v>121</v>
      </c>
      <c r="G439" s="37" t="s">
        <v>48</v>
      </c>
      <c r="H439" s="61">
        <v>210000</v>
      </c>
      <c r="I439" s="61">
        <v>210000</v>
      </c>
      <c r="J439" s="61">
        <v>210000</v>
      </c>
      <c r="K439" s="61"/>
      <c r="L439" s="61"/>
      <c r="M439" s="61"/>
      <c r="N439" s="61">
        <f t="shared" si="488"/>
        <v>210000</v>
      </c>
      <c r="O439" s="61">
        <f t="shared" si="489"/>
        <v>210000</v>
      </c>
      <c r="P439" s="61">
        <f t="shared" si="490"/>
        <v>210000</v>
      </c>
      <c r="Q439" s="61"/>
      <c r="R439" s="61"/>
      <c r="S439" s="61"/>
      <c r="T439" s="61">
        <f t="shared" si="479"/>
        <v>210000</v>
      </c>
      <c r="U439" s="61">
        <f t="shared" si="480"/>
        <v>210000</v>
      </c>
      <c r="V439" s="61">
        <f t="shared" si="481"/>
        <v>210000</v>
      </c>
    </row>
    <row r="440" spans="1:22" customFormat="1" ht="26.4">
      <c r="A440" s="116"/>
      <c r="B440" s="127" t="s">
        <v>172</v>
      </c>
      <c r="C440" s="36" t="s">
        <v>51</v>
      </c>
      <c r="D440" s="36" t="s">
        <v>20</v>
      </c>
      <c r="E440" s="36" t="s">
        <v>98</v>
      </c>
      <c r="F440" s="36" t="s">
        <v>121</v>
      </c>
      <c r="G440" s="37" t="s">
        <v>31</v>
      </c>
      <c r="H440" s="61">
        <f>H441</f>
        <v>71000</v>
      </c>
      <c r="I440" s="61">
        <f t="shared" ref="I440:M440" si="512">I441</f>
        <v>71000</v>
      </c>
      <c r="J440" s="61">
        <f t="shared" si="512"/>
        <v>71000</v>
      </c>
      <c r="K440" s="61">
        <f t="shared" si="512"/>
        <v>0</v>
      </c>
      <c r="L440" s="61">
        <f t="shared" si="512"/>
        <v>0</v>
      </c>
      <c r="M440" s="61">
        <f t="shared" si="512"/>
        <v>0</v>
      </c>
      <c r="N440" s="61">
        <f t="shared" si="488"/>
        <v>71000</v>
      </c>
      <c r="O440" s="61">
        <f t="shared" si="489"/>
        <v>71000</v>
      </c>
      <c r="P440" s="61">
        <f t="shared" si="490"/>
        <v>71000</v>
      </c>
      <c r="Q440" s="61">
        <f t="shared" ref="Q440:S440" si="513">Q441</f>
        <v>0</v>
      </c>
      <c r="R440" s="61">
        <f t="shared" si="513"/>
        <v>0</v>
      </c>
      <c r="S440" s="61">
        <f t="shared" si="513"/>
        <v>0</v>
      </c>
      <c r="T440" s="61">
        <f t="shared" si="479"/>
        <v>71000</v>
      </c>
      <c r="U440" s="61">
        <f t="shared" si="480"/>
        <v>71000</v>
      </c>
      <c r="V440" s="61">
        <f t="shared" si="481"/>
        <v>71000</v>
      </c>
    </row>
    <row r="441" spans="1:22" customFormat="1" ht="26.4">
      <c r="A441" s="116"/>
      <c r="B441" s="72" t="s">
        <v>33</v>
      </c>
      <c r="C441" s="36" t="s">
        <v>51</v>
      </c>
      <c r="D441" s="36" t="s">
        <v>20</v>
      </c>
      <c r="E441" s="36" t="s">
        <v>98</v>
      </c>
      <c r="F441" s="36" t="s">
        <v>121</v>
      </c>
      <c r="G441" s="37" t="s">
        <v>32</v>
      </c>
      <c r="H441" s="61">
        <v>71000</v>
      </c>
      <c r="I441" s="61">
        <v>71000</v>
      </c>
      <c r="J441" s="61">
        <v>71000</v>
      </c>
      <c r="K441" s="61"/>
      <c r="L441" s="61"/>
      <c r="M441" s="61"/>
      <c r="N441" s="61">
        <f t="shared" si="488"/>
        <v>71000</v>
      </c>
      <c r="O441" s="61">
        <f t="shared" si="489"/>
        <v>71000</v>
      </c>
      <c r="P441" s="61">
        <f t="shared" si="490"/>
        <v>71000</v>
      </c>
      <c r="Q441" s="61"/>
      <c r="R441" s="61"/>
      <c r="S441" s="61"/>
      <c r="T441" s="61">
        <f t="shared" si="479"/>
        <v>71000</v>
      </c>
      <c r="U441" s="61">
        <f t="shared" si="480"/>
        <v>71000</v>
      </c>
      <c r="V441" s="61">
        <f t="shared" si="481"/>
        <v>71000</v>
      </c>
    </row>
    <row r="442" spans="1:22" customFormat="1">
      <c r="A442" s="116"/>
      <c r="B442" s="103" t="s">
        <v>179</v>
      </c>
      <c r="C442" s="36" t="s">
        <v>51</v>
      </c>
      <c r="D442" s="36" t="s">
        <v>20</v>
      </c>
      <c r="E442" s="36" t="s">
        <v>98</v>
      </c>
      <c r="F442" s="36" t="s">
        <v>180</v>
      </c>
      <c r="G442" s="37"/>
      <c r="H442" s="61">
        <f>H443+H445+H447</f>
        <v>1847000</v>
      </c>
      <c r="I442" s="61">
        <f t="shared" ref="I442:J442" si="514">I443+I445+I447</f>
        <v>1865002.3</v>
      </c>
      <c r="J442" s="61">
        <f t="shared" si="514"/>
        <v>1882952.32</v>
      </c>
      <c r="K442" s="61">
        <f t="shared" ref="K442:M442" si="515">K443+K445+K447</f>
        <v>0</v>
      </c>
      <c r="L442" s="61">
        <f t="shared" si="515"/>
        <v>0</v>
      </c>
      <c r="M442" s="61">
        <f t="shared" si="515"/>
        <v>0</v>
      </c>
      <c r="N442" s="61">
        <f t="shared" si="488"/>
        <v>1847000</v>
      </c>
      <c r="O442" s="61">
        <f t="shared" si="489"/>
        <v>1865002.3</v>
      </c>
      <c r="P442" s="61">
        <f t="shared" si="490"/>
        <v>1882952.32</v>
      </c>
      <c r="Q442" s="61">
        <f t="shared" ref="Q442:S442" si="516">Q443+Q445+Q447</f>
        <v>0</v>
      </c>
      <c r="R442" s="61">
        <f t="shared" si="516"/>
        <v>0</v>
      </c>
      <c r="S442" s="61">
        <f t="shared" si="516"/>
        <v>0</v>
      </c>
      <c r="T442" s="61">
        <f t="shared" si="479"/>
        <v>1847000</v>
      </c>
      <c r="U442" s="61">
        <f t="shared" si="480"/>
        <v>1865002.3</v>
      </c>
      <c r="V442" s="61">
        <f t="shared" si="481"/>
        <v>1882952.32</v>
      </c>
    </row>
    <row r="443" spans="1:22" customFormat="1" ht="39.6">
      <c r="A443" s="116"/>
      <c r="B443" s="86" t="s">
        <v>49</v>
      </c>
      <c r="C443" s="36" t="s">
        <v>51</v>
      </c>
      <c r="D443" s="36" t="s">
        <v>20</v>
      </c>
      <c r="E443" s="36" t="s">
        <v>98</v>
      </c>
      <c r="F443" s="36" t="s">
        <v>180</v>
      </c>
      <c r="G443" s="37" t="s">
        <v>47</v>
      </c>
      <c r="H443" s="61">
        <f>H444</f>
        <v>1805000</v>
      </c>
      <c r="I443" s="61">
        <f t="shared" ref="I443:M443" si="517">I444</f>
        <v>1823002.3</v>
      </c>
      <c r="J443" s="61">
        <f t="shared" si="517"/>
        <v>1840952.3200000001</v>
      </c>
      <c r="K443" s="61">
        <f t="shared" si="517"/>
        <v>0</v>
      </c>
      <c r="L443" s="61">
        <f t="shared" si="517"/>
        <v>0</v>
      </c>
      <c r="M443" s="61">
        <f t="shared" si="517"/>
        <v>0</v>
      </c>
      <c r="N443" s="61">
        <f t="shared" si="488"/>
        <v>1805000</v>
      </c>
      <c r="O443" s="61">
        <f t="shared" si="489"/>
        <v>1823002.3</v>
      </c>
      <c r="P443" s="61">
        <f t="shared" si="490"/>
        <v>1840952.3200000001</v>
      </c>
      <c r="Q443" s="61">
        <f t="shared" ref="Q443:S443" si="518">Q444</f>
        <v>0</v>
      </c>
      <c r="R443" s="61">
        <f t="shared" si="518"/>
        <v>0</v>
      </c>
      <c r="S443" s="61">
        <f t="shared" si="518"/>
        <v>0</v>
      </c>
      <c r="T443" s="61">
        <f t="shared" si="479"/>
        <v>1805000</v>
      </c>
      <c r="U443" s="61">
        <f t="shared" si="480"/>
        <v>1823002.3</v>
      </c>
      <c r="V443" s="61">
        <f t="shared" si="481"/>
        <v>1840952.3200000001</v>
      </c>
    </row>
    <row r="444" spans="1:22" customFormat="1">
      <c r="A444" s="116"/>
      <c r="B444" s="86" t="s">
        <v>50</v>
      </c>
      <c r="C444" s="36" t="s">
        <v>51</v>
      </c>
      <c r="D444" s="36" t="s">
        <v>20</v>
      </c>
      <c r="E444" s="36" t="s">
        <v>98</v>
      </c>
      <c r="F444" s="36" t="s">
        <v>180</v>
      </c>
      <c r="G444" s="37" t="s">
        <v>48</v>
      </c>
      <c r="H444" s="61">
        <v>1805000</v>
      </c>
      <c r="I444" s="61">
        <v>1823002.3</v>
      </c>
      <c r="J444" s="61">
        <v>1840952.3200000001</v>
      </c>
      <c r="K444" s="61"/>
      <c r="L444" s="61"/>
      <c r="M444" s="61"/>
      <c r="N444" s="61">
        <f t="shared" si="488"/>
        <v>1805000</v>
      </c>
      <c r="O444" s="61">
        <f t="shared" si="489"/>
        <v>1823002.3</v>
      </c>
      <c r="P444" s="61">
        <f t="shared" si="490"/>
        <v>1840952.3200000001</v>
      </c>
      <c r="Q444" s="61"/>
      <c r="R444" s="61"/>
      <c r="S444" s="61"/>
      <c r="T444" s="61">
        <f t="shared" si="479"/>
        <v>1805000</v>
      </c>
      <c r="U444" s="61">
        <f t="shared" si="480"/>
        <v>1823002.3</v>
      </c>
      <c r="V444" s="61">
        <f t="shared" si="481"/>
        <v>1840952.3200000001</v>
      </c>
    </row>
    <row r="445" spans="1:22" customFormat="1" ht="26.4">
      <c r="A445" s="116"/>
      <c r="B445" s="82" t="s">
        <v>172</v>
      </c>
      <c r="C445" s="36" t="s">
        <v>51</v>
      </c>
      <c r="D445" s="36" t="s">
        <v>20</v>
      </c>
      <c r="E445" s="36" t="s">
        <v>98</v>
      </c>
      <c r="F445" s="36" t="s">
        <v>180</v>
      </c>
      <c r="G445" s="37" t="s">
        <v>31</v>
      </c>
      <c r="H445" s="61">
        <f>H446</f>
        <v>37000</v>
      </c>
      <c r="I445" s="61">
        <f t="shared" ref="I445:M445" si="519">I446</f>
        <v>37000</v>
      </c>
      <c r="J445" s="61">
        <f t="shared" si="519"/>
        <v>37000</v>
      </c>
      <c r="K445" s="61">
        <f t="shared" si="519"/>
        <v>0</v>
      </c>
      <c r="L445" s="61">
        <f t="shared" si="519"/>
        <v>0</v>
      </c>
      <c r="M445" s="61">
        <f t="shared" si="519"/>
        <v>0</v>
      </c>
      <c r="N445" s="61">
        <f t="shared" si="488"/>
        <v>37000</v>
      </c>
      <c r="O445" s="61">
        <f t="shared" si="489"/>
        <v>37000</v>
      </c>
      <c r="P445" s="61">
        <f t="shared" si="490"/>
        <v>37000</v>
      </c>
      <c r="Q445" s="61">
        <f t="shared" ref="Q445:S445" si="520">Q446</f>
        <v>0</v>
      </c>
      <c r="R445" s="61">
        <f t="shared" si="520"/>
        <v>0</v>
      </c>
      <c r="S445" s="61">
        <f t="shared" si="520"/>
        <v>0</v>
      </c>
      <c r="T445" s="61">
        <f t="shared" si="479"/>
        <v>37000</v>
      </c>
      <c r="U445" s="61">
        <f t="shared" si="480"/>
        <v>37000</v>
      </c>
      <c r="V445" s="61">
        <f t="shared" si="481"/>
        <v>37000</v>
      </c>
    </row>
    <row r="446" spans="1:22" customFormat="1" ht="26.4">
      <c r="A446" s="116"/>
      <c r="B446" s="86" t="s">
        <v>33</v>
      </c>
      <c r="C446" s="36" t="s">
        <v>51</v>
      </c>
      <c r="D446" s="36" t="s">
        <v>20</v>
      </c>
      <c r="E446" s="36" t="s">
        <v>98</v>
      </c>
      <c r="F446" s="36" t="s">
        <v>180</v>
      </c>
      <c r="G446" s="37" t="s">
        <v>32</v>
      </c>
      <c r="H446" s="61">
        <v>37000</v>
      </c>
      <c r="I446" s="61">
        <v>37000</v>
      </c>
      <c r="J446" s="61">
        <v>37000</v>
      </c>
      <c r="K446" s="61"/>
      <c r="L446" s="61"/>
      <c r="M446" s="61"/>
      <c r="N446" s="61">
        <f t="shared" si="488"/>
        <v>37000</v>
      </c>
      <c r="O446" s="61">
        <f t="shared" si="489"/>
        <v>37000</v>
      </c>
      <c r="P446" s="61">
        <f t="shared" si="490"/>
        <v>37000</v>
      </c>
      <c r="Q446" s="61"/>
      <c r="R446" s="61"/>
      <c r="S446" s="61"/>
      <c r="T446" s="61">
        <f t="shared" si="479"/>
        <v>37000</v>
      </c>
      <c r="U446" s="61">
        <f t="shared" si="480"/>
        <v>37000</v>
      </c>
      <c r="V446" s="61">
        <f t="shared" si="481"/>
        <v>37000</v>
      </c>
    </row>
    <row r="447" spans="1:22" customFormat="1">
      <c r="A447" s="116"/>
      <c r="B447" s="234" t="s">
        <v>45</v>
      </c>
      <c r="C447" s="36" t="s">
        <v>51</v>
      </c>
      <c r="D447" s="36" t="s">
        <v>20</v>
      </c>
      <c r="E447" s="36" t="s">
        <v>98</v>
      </c>
      <c r="F447" s="36" t="s">
        <v>180</v>
      </c>
      <c r="G447" s="114" t="s">
        <v>43</v>
      </c>
      <c r="H447" s="61">
        <f>H448</f>
        <v>5000</v>
      </c>
      <c r="I447" s="61">
        <f t="shared" ref="I447:M447" si="521">I448</f>
        <v>5000</v>
      </c>
      <c r="J447" s="61">
        <f t="shared" si="521"/>
        <v>5000</v>
      </c>
      <c r="K447" s="61">
        <f t="shared" si="521"/>
        <v>0</v>
      </c>
      <c r="L447" s="61">
        <f t="shared" si="521"/>
        <v>0</v>
      </c>
      <c r="M447" s="61">
        <f t="shared" si="521"/>
        <v>0</v>
      </c>
      <c r="N447" s="61">
        <f t="shared" si="488"/>
        <v>5000</v>
      </c>
      <c r="O447" s="61">
        <f t="shared" si="489"/>
        <v>5000</v>
      </c>
      <c r="P447" s="61">
        <f t="shared" si="490"/>
        <v>5000</v>
      </c>
      <c r="Q447" s="61">
        <f t="shared" ref="Q447:S447" si="522">Q448</f>
        <v>0</v>
      </c>
      <c r="R447" s="61">
        <f t="shared" si="522"/>
        <v>0</v>
      </c>
      <c r="S447" s="61">
        <f t="shared" si="522"/>
        <v>0</v>
      </c>
      <c r="T447" s="61">
        <f t="shared" si="479"/>
        <v>5000</v>
      </c>
      <c r="U447" s="61">
        <f t="shared" si="480"/>
        <v>5000</v>
      </c>
      <c r="V447" s="61">
        <f t="shared" si="481"/>
        <v>5000</v>
      </c>
    </row>
    <row r="448" spans="1:22" customFormat="1">
      <c r="A448" s="116"/>
      <c r="B448" s="236" t="s">
        <v>54</v>
      </c>
      <c r="C448" s="36" t="s">
        <v>51</v>
      </c>
      <c r="D448" s="36" t="s">
        <v>20</v>
      </c>
      <c r="E448" s="36" t="s">
        <v>98</v>
      </c>
      <c r="F448" s="36" t="s">
        <v>180</v>
      </c>
      <c r="G448" s="114" t="s">
        <v>55</v>
      </c>
      <c r="H448" s="61">
        <v>5000</v>
      </c>
      <c r="I448" s="61">
        <v>5000</v>
      </c>
      <c r="J448" s="61">
        <v>5000</v>
      </c>
      <c r="K448" s="61"/>
      <c r="L448" s="61"/>
      <c r="M448" s="61"/>
      <c r="N448" s="61">
        <f t="shared" si="488"/>
        <v>5000</v>
      </c>
      <c r="O448" s="61">
        <f t="shared" si="489"/>
        <v>5000</v>
      </c>
      <c r="P448" s="61">
        <f t="shared" si="490"/>
        <v>5000</v>
      </c>
      <c r="Q448" s="61"/>
      <c r="R448" s="61"/>
      <c r="S448" s="61"/>
      <c r="T448" s="61">
        <f t="shared" si="479"/>
        <v>5000</v>
      </c>
      <c r="U448" s="61">
        <f t="shared" si="480"/>
        <v>5000</v>
      </c>
      <c r="V448" s="61">
        <f t="shared" si="481"/>
        <v>5000</v>
      </c>
    </row>
    <row r="449" spans="1:22" customFormat="1" ht="39.6">
      <c r="A449" s="116"/>
      <c r="B449" s="120" t="s">
        <v>159</v>
      </c>
      <c r="C449" s="36" t="s">
        <v>51</v>
      </c>
      <c r="D449" s="36" t="s">
        <v>20</v>
      </c>
      <c r="E449" s="36" t="s">
        <v>98</v>
      </c>
      <c r="F449" s="36" t="s">
        <v>158</v>
      </c>
      <c r="G449" s="114"/>
      <c r="H449" s="61">
        <f>H450</f>
        <v>8300000</v>
      </c>
      <c r="I449" s="61">
        <f t="shared" ref="I449:M450" si="523">I450</f>
        <v>5000000</v>
      </c>
      <c r="J449" s="61">
        <f t="shared" si="523"/>
        <v>5000000</v>
      </c>
      <c r="K449" s="61">
        <f t="shared" si="523"/>
        <v>-415000</v>
      </c>
      <c r="L449" s="61">
        <f t="shared" si="523"/>
        <v>0</v>
      </c>
      <c r="M449" s="61">
        <f t="shared" si="523"/>
        <v>0</v>
      </c>
      <c r="N449" s="61">
        <f t="shared" si="488"/>
        <v>7885000</v>
      </c>
      <c r="O449" s="61">
        <f t="shared" si="489"/>
        <v>5000000</v>
      </c>
      <c r="P449" s="61">
        <f t="shared" si="490"/>
        <v>5000000</v>
      </c>
      <c r="Q449" s="61">
        <f t="shared" ref="Q449:S450" si="524">Q450</f>
        <v>-884000</v>
      </c>
      <c r="R449" s="61">
        <f t="shared" si="524"/>
        <v>0</v>
      </c>
      <c r="S449" s="61">
        <f t="shared" si="524"/>
        <v>0</v>
      </c>
      <c r="T449" s="61">
        <f t="shared" si="479"/>
        <v>7001000</v>
      </c>
      <c r="U449" s="61">
        <f t="shared" si="480"/>
        <v>5000000</v>
      </c>
      <c r="V449" s="61">
        <f t="shared" si="481"/>
        <v>5000000</v>
      </c>
    </row>
    <row r="450" spans="1:22" customFormat="1">
      <c r="A450" s="116"/>
      <c r="B450" s="82" t="s">
        <v>45</v>
      </c>
      <c r="C450" s="36" t="s">
        <v>51</v>
      </c>
      <c r="D450" s="36" t="s">
        <v>20</v>
      </c>
      <c r="E450" s="36" t="s">
        <v>98</v>
      </c>
      <c r="F450" s="36" t="s">
        <v>158</v>
      </c>
      <c r="G450" s="114" t="s">
        <v>43</v>
      </c>
      <c r="H450" s="61">
        <f>H451</f>
        <v>8300000</v>
      </c>
      <c r="I450" s="61">
        <f t="shared" si="523"/>
        <v>5000000</v>
      </c>
      <c r="J450" s="61">
        <f t="shared" si="523"/>
        <v>5000000</v>
      </c>
      <c r="K450" s="61">
        <f t="shared" si="523"/>
        <v>-415000</v>
      </c>
      <c r="L450" s="61">
        <f t="shared" si="523"/>
        <v>0</v>
      </c>
      <c r="M450" s="61">
        <f t="shared" si="523"/>
        <v>0</v>
      </c>
      <c r="N450" s="61">
        <f t="shared" si="488"/>
        <v>7885000</v>
      </c>
      <c r="O450" s="61">
        <f t="shared" si="489"/>
        <v>5000000</v>
      </c>
      <c r="P450" s="61">
        <f t="shared" si="490"/>
        <v>5000000</v>
      </c>
      <c r="Q450" s="61">
        <f t="shared" si="524"/>
        <v>-884000</v>
      </c>
      <c r="R450" s="61">
        <f t="shared" si="524"/>
        <v>0</v>
      </c>
      <c r="S450" s="61">
        <f t="shared" si="524"/>
        <v>0</v>
      </c>
      <c r="T450" s="61">
        <f t="shared" si="479"/>
        <v>7001000</v>
      </c>
      <c r="U450" s="61">
        <f t="shared" si="480"/>
        <v>5000000</v>
      </c>
      <c r="V450" s="61">
        <f t="shared" si="481"/>
        <v>5000000</v>
      </c>
    </row>
    <row r="451" spans="1:22" customFormat="1">
      <c r="A451" s="116"/>
      <c r="B451" s="82" t="s">
        <v>59</v>
      </c>
      <c r="C451" s="36" t="s">
        <v>51</v>
      </c>
      <c r="D451" s="36" t="s">
        <v>20</v>
      </c>
      <c r="E451" s="36" t="s">
        <v>98</v>
      </c>
      <c r="F451" s="36" t="s">
        <v>158</v>
      </c>
      <c r="G451" s="114" t="s">
        <v>60</v>
      </c>
      <c r="H451" s="61">
        <f>5000000+3300000</f>
        <v>8300000</v>
      </c>
      <c r="I451" s="61">
        <v>5000000</v>
      </c>
      <c r="J451" s="61">
        <v>5000000</v>
      </c>
      <c r="K451" s="61">
        <f>-60000-355000</f>
        <v>-415000</v>
      </c>
      <c r="L451" s="61"/>
      <c r="M451" s="61"/>
      <c r="N451" s="61">
        <f t="shared" si="488"/>
        <v>7885000</v>
      </c>
      <c r="O451" s="61">
        <f t="shared" si="489"/>
        <v>5000000</v>
      </c>
      <c r="P451" s="61">
        <f t="shared" si="490"/>
        <v>5000000</v>
      </c>
      <c r="Q451" s="61">
        <f>-675000-209000</f>
        <v>-884000</v>
      </c>
      <c r="R451" s="61"/>
      <c r="S451" s="61"/>
      <c r="T451" s="61">
        <f t="shared" si="479"/>
        <v>7001000</v>
      </c>
      <c r="U451" s="61">
        <f t="shared" si="480"/>
        <v>5000000</v>
      </c>
      <c r="V451" s="61">
        <f t="shared" si="481"/>
        <v>5000000</v>
      </c>
    </row>
    <row r="452" spans="1:22" customFormat="1">
      <c r="A452" s="116"/>
      <c r="B452" s="85" t="s">
        <v>61</v>
      </c>
      <c r="C452" s="36" t="s">
        <v>51</v>
      </c>
      <c r="D452" s="36" t="s">
        <v>20</v>
      </c>
      <c r="E452" s="36" t="s">
        <v>98</v>
      </c>
      <c r="F452" s="41" t="s">
        <v>122</v>
      </c>
      <c r="G452" s="42"/>
      <c r="H452" s="61">
        <f>H453+H455+H457</f>
        <v>71614000</v>
      </c>
      <c r="I452" s="61">
        <f t="shared" ref="I452:J452" si="525">I453+I455+I457</f>
        <v>74367200.640000001</v>
      </c>
      <c r="J452" s="61">
        <f t="shared" si="525"/>
        <v>75479778.25</v>
      </c>
      <c r="K452" s="61">
        <f t="shared" ref="K452:M452" si="526">K453+K455+K457</f>
        <v>108640</v>
      </c>
      <c r="L452" s="61">
        <f t="shared" si="526"/>
        <v>112985.59999999999</v>
      </c>
      <c r="M452" s="61">
        <f t="shared" si="526"/>
        <v>117505.03</v>
      </c>
      <c r="N452" s="61">
        <f t="shared" si="488"/>
        <v>71722640</v>
      </c>
      <c r="O452" s="61">
        <f t="shared" si="489"/>
        <v>74480186.239999995</v>
      </c>
      <c r="P452" s="61">
        <f t="shared" si="490"/>
        <v>75597283.280000001</v>
      </c>
      <c r="Q452" s="61">
        <f t="shared" ref="Q452:S452" si="527">Q453+Q455+Q457</f>
        <v>0</v>
      </c>
      <c r="R452" s="61">
        <f t="shared" si="527"/>
        <v>0</v>
      </c>
      <c r="S452" s="61">
        <f t="shared" si="527"/>
        <v>0</v>
      </c>
      <c r="T452" s="61">
        <f t="shared" si="479"/>
        <v>71722640</v>
      </c>
      <c r="U452" s="61">
        <f t="shared" si="480"/>
        <v>74480186.239999995</v>
      </c>
      <c r="V452" s="61">
        <f t="shared" si="481"/>
        <v>75597283.280000001</v>
      </c>
    </row>
    <row r="453" spans="1:22" customFormat="1" ht="39.6">
      <c r="A453" s="116"/>
      <c r="B453" s="86" t="s">
        <v>49</v>
      </c>
      <c r="C453" s="36" t="s">
        <v>51</v>
      </c>
      <c r="D453" s="36" t="s">
        <v>20</v>
      </c>
      <c r="E453" s="36" t="s">
        <v>98</v>
      </c>
      <c r="F453" s="41" t="s">
        <v>122</v>
      </c>
      <c r="G453" s="42" t="s">
        <v>47</v>
      </c>
      <c r="H453" s="61">
        <f>H454</f>
        <v>56419000</v>
      </c>
      <c r="I453" s="61">
        <f t="shared" ref="I453:M453" si="528">I454</f>
        <v>58663680.640000001</v>
      </c>
      <c r="J453" s="61">
        <f t="shared" si="528"/>
        <v>59247397.450000003</v>
      </c>
      <c r="K453" s="61">
        <f t="shared" si="528"/>
        <v>0</v>
      </c>
      <c r="L453" s="61">
        <f t="shared" si="528"/>
        <v>0</v>
      </c>
      <c r="M453" s="61">
        <f t="shared" si="528"/>
        <v>0</v>
      </c>
      <c r="N453" s="61">
        <f t="shared" si="488"/>
        <v>56419000</v>
      </c>
      <c r="O453" s="61">
        <f t="shared" si="489"/>
        <v>58663680.640000001</v>
      </c>
      <c r="P453" s="61">
        <f t="shared" si="490"/>
        <v>59247397.450000003</v>
      </c>
      <c r="Q453" s="61">
        <f t="shared" ref="Q453:S453" si="529">Q454</f>
        <v>0</v>
      </c>
      <c r="R453" s="61">
        <f t="shared" si="529"/>
        <v>0</v>
      </c>
      <c r="S453" s="61">
        <f t="shared" si="529"/>
        <v>0</v>
      </c>
      <c r="T453" s="61">
        <f t="shared" si="479"/>
        <v>56419000</v>
      </c>
      <c r="U453" s="61">
        <f t="shared" si="480"/>
        <v>58663680.640000001</v>
      </c>
      <c r="V453" s="61">
        <f t="shared" si="481"/>
        <v>59247397.450000003</v>
      </c>
    </row>
    <row r="454" spans="1:22" customFormat="1">
      <c r="A454" s="116"/>
      <c r="B454" s="86" t="s">
        <v>62</v>
      </c>
      <c r="C454" s="36" t="s">
        <v>51</v>
      </c>
      <c r="D454" s="36" t="s">
        <v>20</v>
      </c>
      <c r="E454" s="36" t="s">
        <v>98</v>
      </c>
      <c r="F454" s="41" t="s">
        <v>122</v>
      </c>
      <c r="G454" s="42" t="s">
        <v>63</v>
      </c>
      <c r="H454" s="61">
        <v>56419000</v>
      </c>
      <c r="I454" s="61">
        <v>58663680.640000001</v>
      </c>
      <c r="J454" s="61">
        <v>59247397.450000003</v>
      </c>
      <c r="K454" s="61"/>
      <c r="L454" s="61"/>
      <c r="M454" s="61"/>
      <c r="N454" s="61">
        <f t="shared" si="488"/>
        <v>56419000</v>
      </c>
      <c r="O454" s="61">
        <f t="shared" si="489"/>
        <v>58663680.640000001</v>
      </c>
      <c r="P454" s="61">
        <f t="shared" si="490"/>
        <v>59247397.450000003</v>
      </c>
      <c r="Q454" s="61"/>
      <c r="R454" s="61"/>
      <c r="S454" s="61"/>
      <c r="T454" s="61">
        <f t="shared" si="479"/>
        <v>56419000</v>
      </c>
      <c r="U454" s="61">
        <f t="shared" si="480"/>
        <v>58663680.640000001</v>
      </c>
      <c r="V454" s="61">
        <f t="shared" si="481"/>
        <v>59247397.450000003</v>
      </c>
    </row>
    <row r="455" spans="1:22" customFormat="1" ht="26.4">
      <c r="A455" s="116"/>
      <c r="B455" s="82" t="s">
        <v>172</v>
      </c>
      <c r="C455" s="36" t="s">
        <v>51</v>
      </c>
      <c r="D455" s="36" t="s">
        <v>20</v>
      </c>
      <c r="E455" s="36" t="s">
        <v>98</v>
      </c>
      <c r="F455" s="41" t="s">
        <v>122</v>
      </c>
      <c r="G455" s="42" t="s">
        <v>31</v>
      </c>
      <c r="H455" s="61">
        <f>H456</f>
        <v>15151000</v>
      </c>
      <c r="I455" s="61">
        <f t="shared" ref="I455:M455" si="530">I456</f>
        <v>15659520</v>
      </c>
      <c r="J455" s="61">
        <f t="shared" si="530"/>
        <v>16188380.800000001</v>
      </c>
      <c r="K455" s="61">
        <f t="shared" si="530"/>
        <v>108640</v>
      </c>
      <c r="L455" s="61">
        <f t="shared" si="530"/>
        <v>112985.59999999999</v>
      </c>
      <c r="M455" s="61">
        <f t="shared" si="530"/>
        <v>117505.03</v>
      </c>
      <c r="N455" s="61">
        <f t="shared" si="488"/>
        <v>15259640</v>
      </c>
      <c r="O455" s="61">
        <f t="shared" si="489"/>
        <v>15772505.6</v>
      </c>
      <c r="P455" s="61">
        <f t="shared" si="490"/>
        <v>16305885.83</v>
      </c>
      <c r="Q455" s="61">
        <f t="shared" ref="Q455:S455" si="531">Q456</f>
        <v>0</v>
      </c>
      <c r="R455" s="61">
        <f t="shared" si="531"/>
        <v>0</v>
      </c>
      <c r="S455" s="61">
        <f t="shared" si="531"/>
        <v>0</v>
      </c>
      <c r="T455" s="61">
        <f t="shared" si="479"/>
        <v>15259640</v>
      </c>
      <c r="U455" s="61">
        <f t="shared" si="480"/>
        <v>15772505.6</v>
      </c>
      <c r="V455" s="61">
        <f t="shared" si="481"/>
        <v>16305885.83</v>
      </c>
    </row>
    <row r="456" spans="1:22" customFormat="1" ht="26.4">
      <c r="A456" s="116"/>
      <c r="B456" s="86" t="s">
        <v>33</v>
      </c>
      <c r="C456" s="36" t="s">
        <v>51</v>
      </c>
      <c r="D456" s="36" t="s">
        <v>20</v>
      </c>
      <c r="E456" s="36" t="s">
        <v>98</v>
      </c>
      <c r="F456" s="41" t="s">
        <v>122</v>
      </c>
      <c r="G456" s="42" t="s">
        <v>32</v>
      </c>
      <c r="H456" s="61">
        <v>15151000</v>
      </c>
      <c r="I456" s="61">
        <v>15659520</v>
      </c>
      <c r="J456" s="61">
        <v>16188380.800000001</v>
      </c>
      <c r="K456" s="61">
        <v>108640</v>
      </c>
      <c r="L456" s="61">
        <v>112985.59999999999</v>
      </c>
      <c r="M456" s="61">
        <v>117505.03</v>
      </c>
      <c r="N456" s="61">
        <f t="shared" si="488"/>
        <v>15259640</v>
      </c>
      <c r="O456" s="61">
        <f t="shared" si="489"/>
        <v>15772505.6</v>
      </c>
      <c r="P456" s="61">
        <f t="shared" si="490"/>
        <v>16305885.83</v>
      </c>
      <c r="Q456" s="61"/>
      <c r="R456" s="61"/>
      <c r="S456" s="61"/>
      <c r="T456" s="61">
        <f t="shared" si="479"/>
        <v>15259640</v>
      </c>
      <c r="U456" s="61">
        <f t="shared" si="480"/>
        <v>15772505.6</v>
      </c>
      <c r="V456" s="61">
        <f t="shared" si="481"/>
        <v>16305885.83</v>
      </c>
    </row>
    <row r="457" spans="1:22" customFormat="1">
      <c r="A457" s="116"/>
      <c r="B457" s="72" t="s">
        <v>45</v>
      </c>
      <c r="C457" s="36" t="s">
        <v>51</v>
      </c>
      <c r="D457" s="36" t="s">
        <v>20</v>
      </c>
      <c r="E457" s="36" t="s">
        <v>98</v>
      </c>
      <c r="F457" s="41" t="s">
        <v>122</v>
      </c>
      <c r="G457" s="71" t="s">
        <v>43</v>
      </c>
      <c r="H457" s="61">
        <f>H458</f>
        <v>44000</v>
      </c>
      <c r="I457" s="61">
        <f t="shared" ref="I457:M457" si="532">I458</f>
        <v>44000</v>
      </c>
      <c r="J457" s="61">
        <f t="shared" si="532"/>
        <v>44000</v>
      </c>
      <c r="K457" s="61">
        <f t="shared" si="532"/>
        <v>0</v>
      </c>
      <c r="L457" s="61">
        <f t="shared" si="532"/>
        <v>0</v>
      </c>
      <c r="M457" s="61">
        <f t="shared" si="532"/>
        <v>0</v>
      </c>
      <c r="N457" s="61">
        <f t="shared" si="488"/>
        <v>44000</v>
      </c>
      <c r="O457" s="61">
        <f t="shared" si="489"/>
        <v>44000</v>
      </c>
      <c r="P457" s="61">
        <f t="shared" si="490"/>
        <v>44000</v>
      </c>
      <c r="Q457" s="61">
        <f t="shared" ref="Q457:S457" si="533">Q458</f>
        <v>0</v>
      </c>
      <c r="R457" s="61">
        <f t="shared" si="533"/>
        <v>0</v>
      </c>
      <c r="S457" s="61">
        <f t="shared" si="533"/>
        <v>0</v>
      </c>
      <c r="T457" s="61">
        <f t="shared" si="479"/>
        <v>44000</v>
      </c>
      <c r="U457" s="61">
        <f t="shared" si="480"/>
        <v>44000</v>
      </c>
      <c r="V457" s="61">
        <f t="shared" si="481"/>
        <v>44000</v>
      </c>
    </row>
    <row r="458" spans="1:22" customFormat="1">
      <c r="A458" s="116"/>
      <c r="B458" s="72" t="s">
        <v>54</v>
      </c>
      <c r="C458" s="36" t="s">
        <v>51</v>
      </c>
      <c r="D458" s="36" t="s">
        <v>20</v>
      </c>
      <c r="E458" s="36" t="s">
        <v>98</v>
      </c>
      <c r="F458" s="41" t="s">
        <v>122</v>
      </c>
      <c r="G458" s="71" t="s">
        <v>55</v>
      </c>
      <c r="H458" s="61">
        <v>44000</v>
      </c>
      <c r="I458" s="61">
        <v>44000</v>
      </c>
      <c r="J458" s="61">
        <v>44000</v>
      </c>
      <c r="K458" s="61"/>
      <c r="L458" s="61"/>
      <c r="M458" s="61"/>
      <c r="N458" s="61">
        <f t="shared" si="488"/>
        <v>44000</v>
      </c>
      <c r="O458" s="61">
        <f t="shared" si="489"/>
        <v>44000</v>
      </c>
      <c r="P458" s="61">
        <f t="shared" si="490"/>
        <v>44000</v>
      </c>
      <c r="Q458" s="61"/>
      <c r="R458" s="61"/>
      <c r="S458" s="61"/>
      <c r="T458" s="61">
        <f t="shared" si="479"/>
        <v>44000</v>
      </c>
      <c r="U458" s="61">
        <f t="shared" si="480"/>
        <v>44000</v>
      </c>
      <c r="V458" s="61">
        <f t="shared" si="481"/>
        <v>44000</v>
      </c>
    </row>
    <row r="459" spans="1:22" customFormat="1">
      <c r="A459" s="116"/>
      <c r="B459" s="86" t="s">
        <v>56</v>
      </c>
      <c r="C459" s="36" t="s">
        <v>51</v>
      </c>
      <c r="D459" s="36" t="s">
        <v>20</v>
      </c>
      <c r="E459" s="36" t="s">
        <v>98</v>
      </c>
      <c r="F459" s="36" t="s">
        <v>123</v>
      </c>
      <c r="G459" s="37"/>
      <c r="H459" s="61">
        <f>H460</f>
        <v>456000</v>
      </c>
      <c r="I459" s="61">
        <f t="shared" ref="I459:M460" si="534">I460</f>
        <v>456000</v>
      </c>
      <c r="J459" s="61">
        <f t="shared" si="534"/>
        <v>456000</v>
      </c>
      <c r="K459" s="61">
        <f t="shared" si="534"/>
        <v>0</v>
      </c>
      <c r="L459" s="61">
        <f t="shared" si="534"/>
        <v>0</v>
      </c>
      <c r="M459" s="61">
        <f t="shared" si="534"/>
        <v>0</v>
      </c>
      <c r="N459" s="61">
        <f t="shared" si="488"/>
        <v>456000</v>
      </c>
      <c r="O459" s="61">
        <f t="shared" si="489"/>
        <v>456000</v>
      </c>
      <c r="P459" s="61">
        <f t="shared" si="490"/>
        <v>456000</v>
      </c>
      <c r="Q459" s="61">
        <f t="shared" ref="Q459:S460" si="535">Q460</f>
        <v>0</v>
      </c>
      <c r="R459" s="61">
        <f t="shared" si="535"/>
        <v>0</v>
      </c>
      <c r="S459" s="61">
        <f t="shared" si="535"/>
        <v>0</v>
      </c>
      <c r="T459" s="61">
        <f t="shared" si="479"/>
        <v>456000</v>
      </c>
      <c r="U459" s="61">
        <f t="shared" si="480"/>
        <v>456000</v>
      </c>
      <c r="V459" s="61">
        <f t="shared" si="481"/>
        <v>456000</v>
      </c>
    </row>
    <row r="460" spans="1:22" customFormat="1" ht="26.4">
      <c r="A460" s="116"/>
      <c r="B460" s="82" t="s">
        <v>172</v>
      </c>
      <c r="C460" s="36" t="s">
        <v>51</v>
      </c>
      <c r="D460" s="36" t="s">
        <v>20</v>
      </c>
      <c r="E460" s="36" t="s">
        <v>98</v>
      </c>
      <c r="F460" s="36" t="s">
        <v>123</v>
      </c>
      <c r="G460" s="37" t="s">
        <v>31</v>
      </c>
      <c r="H460" s="61">
        <f>H461</f>
        <v>456000</v>
      </c>
      <c r="I460" s="61">
        <f t="shared" si="534"/>
        <v>456000</v>
      </c>
      <c r="J460" s="61">
        <f t="shared" si="534"/>
        <v>456000</v>
      </c>
      <c r="K460" s="61">
        <f t="shared" si="534"/>
        <v>0</v>
      </c>
      <c r="L460" s="61">
        <f t="shared" si="534"/>
        <v>0</v>
      </c>
      <c r="M460" s="61">
        <f t="shared" si="534"/>
        <v>0</v>
      </c>
      <c r="N460" s="61">
        <f t="shared" si="488"/>
        <v>456000</v>
      </c>
      <c r="O460" s="61">
        <f t="shared" si="489"/>
        <v>456000</v>
      </c>
      <c r="P460" s="61">
        <f t="shared" si="490"/>
        <v>456000</v>
      </c>
      <c r="Q460" s="61">
        <f t="shared" si="535"/>
        <v>0</v>
      </c>
      <c r="R460" s="61">
        <f t="shared" si="535"/>
        <v>0</v>
      </c>
      <c r="S460" s="61">
        <f t="shared" si="535"/>
        <v>0</v>
      </c>
      <c r="T460" s="61">
        <f t="shared" si="479"/>
        <v>456000</v>
      </c>
      <c r="U460" s="61">
        <f t="shared" si="480"/>
        <v>456000</v>
      </c>
      <c r="V460" s="61">
        <f t="shared" si="481"/>
        <v>456000</v>
      </c>
    </row>
    <row r="461" spans="1:22" customFormat="1" ht="26.4">
      <c r="A461" s="116"/>
      <c r="B461" s="86" t="s">
        <v>33</v>
      </c>
      <c r="C461" s="36" t="s">
        <v>51</v>
      </c>
      <c r="D461" s="36" t="s">
        <v>20</v>
      </c>
      <c r="E461" s="36" t="s">
        <v>98</v>
      </c>
      <c r="F461" s="36" t="s">
        <v>123</v>
      </c>
      <c r="G461" s="37" t="s">
        <v>32</v>
      </c>
      <c r="H461" s="61">
        <v>456000</v>
      </c>
      <c r="I461" s="61">
        <v>456000</v>
      </c>
      <c r="J461" s="61">
        <v>456000</v>
      </c>
      <c r="K461" s="61"/>
      <c r="L461" s="61"/>
      <c r="M461" s="61"/>
      <c r="N461" s="61">
        <f t="shared" si="488"/>
        <v>456000</v>
      </c>
      <c r="O461" s="61">
        <f t="shared" si="489"/>
        <v>456000</v>
      </c>
      <c r="P461" s="61">
        <f t="shared" si="490"/>
        <v>456000</v>
      </c>
      <c r="Q461" s="61"/>
      <c r="R461" s="61"/>
      <c r="S461" s="61"/>
      <c r="T461" s="61">
        <f t="shared" si="479"/>
        <v>456000</v>
      </c>
      <c r="U461" s="61">
        <f t="shared" si="480"/>
        <v>456000</v>
      </c>
      <c r="V461" s="61">
        <f t="shared" si="481"/>
        <v>456000</v>
      </c>
    </row>
    <row r="462" spans="1:22" customFormat="1">
      <c r="A462" s="116"/>
      <c r="B462" s="219" t="s">
        <v>295</v>
      </c>
      <c r="C462" s="188" t="s">
        <v>51</v>
      </c>
      <c r="D462" s="188" t="s">
        <v>20</v>
      </c>
      <c r="E462" s="188" t="s">
        <v>98</v>
      </c>
      <c r="F462" s="207" t="s">
        <v>296</v>
      </c>
      <c r="G462" s="208"/>
      <c r="H462" s="61">
        <f>H463</f>
        <v>19836261.219999999</v>
      </c>
      <c r="I462" s="61">
        <f t="shared" ref="I462:M463" si="536">I463</f>
        <v>20629710.670000002</v>
      </c>
      <c r="J462" s="61">
        <f t="shared" si="536"/>
        <v>14721532.99</v>
      </c>
      <c r="K462" s="61">
        <f t="shared" si="536"/>
        <v>-832000</v>
      </c>
      <c r="L462" s="61">
        <f t="shared" si="536"/>
        <v>0</v>
      </c>
      <c r="M462" s="61">
        <f t="shared" si="536"/>
        <v>0</v>
      </c>
      <c r="N462" s="61">
        <f t="shared" si="488"/>
        <v>19004261.219999999</v>
      </c>
      <c r="O462" s="61">
        <f t="shared" si="489"/>
        <v>20629710.670000002</v>
      </c>
      <c r="P462" s="61">
        <f t="shared" si="490"/>
        <v>14721532.99</v>
      </c>
      <c r="Q462" s="61">
        <f t="shared" ref="Q462:S463" si="537">Q463</f>
        <v>-647010</v>
      </c>
      <c r="R462" s="61">
        <f t="shared" si="537"/>
        <v>0</v>
      </c>
      <c r="S462" s="61">
        <f t="shared" si="537"/>
        <v>0</v>
      </c>
      <c r="T462" s="61">
        <f t="shared" si="479"/>
        <v>18357251.219999999</v>
      </c>
      <c r="U462" s="61">
        <f t="shared" si="480"/>
        <v>20629710.670000002</v>
      </c>
      <c r="V462" s="61">
        <f t="shared" si="481"/>
        <v>14721532.99</v>
      </c>
    </row>
    <row r="463" spans="1:22" customFormat="1">
      <c r="A463" s="116"/>
      <c r="B463" s="198" t="s">
        <v>45</v>
      </c>
      <c r="C463" s="188" t="s">
        <v>51</v>
      </c>
      <c r="D463" s="188" t="s">
        <v>20</v>
      </c>
      <c r="E463" s="188" t="s">
        <v>98</v>
      </c>
      <c r="F463" s="207" t="s">
        <v>296</v>
      </c>
      <c r="G463" s="208" t="s">
        <v>43</v>
      </c>
      <c r="H463" s="61">
        <f>H464</f>
        <v>19836261.219999999</v>
      </c>
      <c r="I463" s="61">
        <f t="shared" si="536"/>
        <v>20629710.670000002</v>
      </c>
      <c r="J463" s="61">
        <f t="shared" si="536"/>
        <v>14721532.99</v>
      </c>
      <c r="K463" s="61">
        <f t="shared" si="536"/>
        <v>-832000</v>
      </c>
      <c r="L463" s="61">
        <f t="shared" si="536"/>
        <v>0</v>
      </c>
      <c r="M463" s="61">
        <f t="shared" si="536"/>
        <v>0</v>
      </c>
      <c r="N463" s="61">
        <f t="shared" si="488"/>
        <v>19004261.219999999</v>
      </c>
      <c r="O463" s="61">
        <f t="shared" si="489"/>
        <v>20629710.670000002</v>
      </c>
      <c r="P463" s="61">
        <f t="shared" si="490"/>
        <v>14721532.99</v>
      </c>
      <c r="Q463" s="61">
        <f t="shared" si="537"/>
        <v>-647010</v>
      </c>
      <c r="R463" s="61">
        <f t="shared" si="537"/>
        <v>0</v>
      </c>
      <c r="S463" s="61">
        <f t="shared" si="537"/>
        <v>0</v>
      </c>
      <c r="T463" s="61">
        <f t="shared" si="479"/>
        <v>18357251.219999999</v>
      </c>
      <c r="U463" s="61">
        <f t="shared" si="480"/>
        <v>20629710.670000002</v>
      </c>
      <c r="V463" s="61">
        <f t="shared" si="481"/>
        <v>14721532.99</v>
      </c>
    </row>
    <row r="464" spans="1:22" customFormat="1">
      <c r="A464" s="116"/>
      <c r="B464" s="198" t="s">
        <v>59</v>
      </c>
      <c r="C464" s="188" t="s">
        <v>51</v>
      </c>
      <c r="D464" s="188" t="s">
        <v>20</v>
      </c>
      <c r="E464" s="188" t="s">
        <v>98</v>
      </c>
      <c r="F464" s="207" t="s">
        <v>296</v>
      </c>
      <c r="G464" s="208" t="s">
        <v>60</v>
      </c>
      <c r="H464" s="61">
        <v>19836261.219999999</v>
      </c>
      <c r="I464" s="61">
        <v>20629710.670000002</v>
      </c>
      <c r="J464" s="61">
        <v>14721532.99</v>
      </c>
      <c r="K464" s="192">
        <v>-832000</v>
      </c>
      <c r="L464" s="61"/>
      <c r="M464" s="61"/>
      <c r="N464" s="61">
        <f t="shared" si="488"/>
        <v>19004261.219999999</v>
      </c>
      <c r="O464" s="61">
        <f t="shared" si="489"/>
        <v>20629710.670000002</v>
      </c>
      <c r="P464" s="61">
        <f t="shared" si="490"/>
        <v>14721532.99</v>
      </c>
      <c r="Q464" s="192">
        <v>-647010</v>
      </c>
      <c r="R464" s="61"/>
      <c r="S464" s="61"/>
      <c r="T464" s="61">
        <f t="shared" si="479"/>
        <v>18357251.219999999</v>
      </c>
      <c r="U464" s="61">
        <f t="shared" si="480"/>
        <v>20629710.670000002</v>
      </c>
      <c r="V464" s="61">
        <f t="shared" si="481"/>
        <v>14721532.99</v>
      </c>
    </row>
    <row r="465" spans="1:22" customFormat="1" ht="26.4">
      <c r="A465" s="116"/>
      <c r="B465" s="198" t="s">
        <v>331</v>
      </c>
      <c r="C465" s="188" t="s">
        <v>51</v>
      </c>
      <c r="D465" s="188" t="s">
        <v>20</v>
      </c>
      <c r="E465" s="188" t="s">
        <v>98</v>
      </c>
      <c r="F465" s="207" t="s">
        <v>332</v>
      </c>
      <c r="G465" s="237"/>
      <c r="H465" s="61">
        <f>H466</f>
        <v>11864925.52</v>
      </c>
      <c r="I465" s="61">
        <f t="shared" ref="I465:M466" si="538">I466</f>
        <v>3169852.62</v>
      </c>
      <c r="J465" s="61">
        <f t="shared" si="538"/>
        <v>0</v>
      </c>
      <c r="K465" s="61">
        <f t="shared" si="538"/>
        <v>0</v>
      </c>
      <c r="L465" s="61">
        <f t="shared" si="538"/>
        <v>0</v>
      </c>
      <c r="M465" s="61">
        <f t="shared" si="538"/>
        <v>0</v>
      </c>
      <c r="N465" s="61">
        <f t="shared" si="488"/>
        <v>11864925.52</v>
      </c>
      <c r="O465" s="61">
        <f t="shared" si="489"/>
        <v>3169852.62</v>
      </c>
      <c r="P465" s="61">
        <f t="shared" si="490"/>
        <v>0</v>
      </c>
      <c r="Q465" s="61">
        <f t="shared" ref="Q465:S466" si="539">Q466</f>
        <v>0</v>
      </c>
      <c r="R465" s="61">
        <f t="shared" si="539"/>
        <v>0</v>
      </c>
      <c r="S465" s="61">
        <f t="shared" si="539"/>
        <v>0</v>
      </c>
      <c r="T465" s="61">
        <f t="shared" si="479"/>
        <v>11864925.52</v>
      </c>
      <c r="U465" s="61">
        <f t="shared" si="480"/>
        <v>3169852.62</v>
      </c>
      <c r="V465" s="61">
        <f t="shared" si="481"/>
        <v>0</v>
      </c>
    </row>
    <row r="466" spans="1:22" customFormat="1">
      <c r="A466" s="116"/>
      <c r="B466" s="198" t="s">
        <v>45</v>
      </c>
      <c r="C466" s="188" t="s">
        <v>51</v>
      </c>
      <c r="D466" s="188" t="s">
        <v>20</v>
      </c>
      <c r="E466" s="188" t="s">
        <v>98</v>
      </c>
      <c r="F466" s="207" t="s">
        <v>332</v>
      </c>
      <c r="G466" s="237" t="s">
        <v>43</v>
      </c>
      <c r="H466" s="61">
        <f>H467</f>
        <v>11864925.52</v>
      </c>
      <c r="I466" s="61">
        <f t="shared" si="538"/>
        <v>3169852.62</v>
      </c>
      <c r="J466" s="61">
        <f t="shared" si="538"/>
        <v>0</v>
      </c>
      <c r="K466" s="61">
        <f t="shared" si="538"/>
        <v>0</v>
      </c>
      <c r="L466" s="61">
        <f t="shared" si="538"/>
        <v>0</v>
      </c>
      <c r="M466" s="61">
        <f t="shared" si="538"/>
        <v>0</v>
      </c>
      <c r="N466" s="61">
        <f t="shared" si="488"/>
        <v>11864925.52</v>
      </c>
      <c r="O466" s="61">
        <f t="shared" si="489"/>
        <v>3169852.62</v>
      </c>
      <c r="P466" s="61">
        <f t="shared" si="490"/>
        <v>0</v>
      </c>
      <c r="Q466" s="61">
        <f t="shared" si="539"/>
        <v>0</v>
      </c>
      <c r="R466" s="61">
        <f t="shared" si="539"/>
        <v>0</v>
      </c>
      <c r="S466" s="61">
        <f t="shared" si="539"/>
        <v>0</v>
      </c>
      <c r="T466" s="61">
        <f t="shared" si="479"/>
        <v>11864925.52</v>
      </c>
      <c r="U466" s="61">
        <f t="shared" si="480"/>
        <v>3169852.62</v>
      </c>
      <c r="V466" s="61">
        <f t="shared" si="481"/>
        <v>0</v>
      </c>
    </row>
    <row r="467" spans="1:22" customFormat="1">
      <c r="A467" s="116"/>
      <c r="B467" s="198" t="s">
        <v>59</v>
      </c>
      <c r="C467" s="188" t="s">
        <v>51</v>
      </c>
      <c r="D467" s="188" t="s">
        <v>20</v>
      </c>
      <c r="E467" s="188" t="s">
        <v>98</v>
      </c>
      <c r="F467" s="207" t="s">
        <v>332</v>
      </c>
      <c r="G467" s="237" t="s">
        <v>60</v>
      </c>
      <c r="H467" s="61">
        <v>11864925.52</v>
      </c>
      <c r="I467" s="61">
        <v>3169852.62</v>
      </c>
      <c r="J467" s="61"/>
      <c r="K467" s="61"/>
      <c r="L467" s="61"/>
      <c r="M467" s="61"/>
      <c r="N467" s="61">
        <f t="shared" si="488"/>
        <v>11864925.52</v>
      </c>
      <c r="O467" s="61">
        <f t="shared" si="489"/>
        <v>3169852.62</v>
      </c>
      <c r="P467" s="61">
        <f t="shared" si="490"/>
        <v>0</v>
      </c>
      <c r="Q467" s="61"/>
      <c r="R467" s="61"/>
      <c r="S467" s="61"/>
      <c r="T467" s="61">
        <f t="shared" si="479"/>
        <v>11864925.52</v>
      </c>
      <c r="U467" s="61">
        <f t="shared" si="480"/>
        <v>3169852.62</v>
      </c>
      <c r="V467" s="61">
        <f t="shared" si="481"/>
        <v>0</v>
      </c>
    </row>
    <row r="468" spans="1:22" customFormat="1">
      <c r="A468" s="116"/>
      <c r="B468" s="82" t="s">
        <v>235</v>
      </c>
      <c r="C468" s="35" t="s">
        <v>51</v>
      </c>
      <c r="D468" s="35" t="s">
        <v>20</v>
      </c>
      <c r="E468" s="35" t="s">
        <v>98</v>
      </c>
      <c r="F468" s="101" t="s">
        <v>236</v>
      </c>
      <c r="G468" s="38"/>
      <c r="H468" s="61">
        <f>H469</f>
        <v>6490000</v>
      </c>
      <c r="I468" s="61">
        <f t="shared" ref="I468:M469" si="540">I469</f>
        <v>6604934.6399999997</v>
      </c>
      <c r="J468" s="61">
        <f t="shared" si="540"/>
        <v>6721902.3899999997</v>
      </c>
      <c r="K468" s="61">
        <f t="shared" si="540"/>
        <v>0</v>
      </c>
      <c r="L468" s="61">
        <f t="shared" si="540"/>
        <v>0</v>
      </c>
      <c r="M468" s="61">
        <f t="shared" si="540"/>
        <v>0</v>
      </c>
      <c r="N468" s="61">
        <f t="shared" si="488"/>
        <v>6490000</v>
      </c>
      <c r="O468" s="61">
        <f t="shared" si="489"/>
        <v>6604934.6399999997</v>
      </c>
      <c r="P468" s="61">
        <f t="shared" si="490"/>
        <v>6721902.3899999997</v>
      </c>
      <c r="Q468" s="61">
        <f t="shared" ref="Q468:S469" si="541">Q469</f>
        <v>0</v>
      </c>
      <c r="R468" s="61">
        <f t="shared" si="541"/>
        <v>0</v>
      </c>
      <c r="S468" s="61">
        <f t="shared" si="541"/>
        <v>0</v>
      </c>
      <c r="T468" s="61">
        <f t="shared" si="479"/>
        <v>6490000</v>
      </c>
      <c r="U468" s="61">
        <f t="shared" si="480"/>
        <v>6604934.6399999997</v>
      </c>
      <c r="V468" s="61">
        <f t="shared" si="481"/>
        <v>6721902.3899999997</v>
      </c>
    </row>
    <row r="469" spans="1:22" customFormat="1" ht="26.4">
      <c r="A469" s="116"/>
      <c r="B469" s="75" t="s">
        <v>40</v>
      </c>
      <c r="C469" s="35" t="s">
        <v>51</v>
      </c>
      <c r="D469" s="35" t="s">
        <v>20</v>
      </c>
      <c r="E469" s="35" t="s">
        <v>98</v>
      </c>
      <c r="F469" s="101" t="s">
        <v>236</v>
      </c>
      <c r="G469" s="37" t="s">
        <v>38</v>
      </c>
      <c r="H469" s="61">
        <f>H470</f>
        <v>6490000</v>
      </c>
      <c r="I469" s="61">
        <f t="shared" si="540"/>
        <v>6604934.6399999997</v>
      </c>
      <c r="J469" s="61">
        <f t="shared" si="540"/>
        <v>6721902.3899999997</v>
      </c>
      <c r="K469" s="61">
        <f t="shared" si="540"/>
        <v>0</v>
      </c>
      <c r="L469" s="61">
        <f t="shared" si="540"/>
        <v>0</v>
      </c>
      <c r="M469" s="61">
        <f t="shared" si="540"/>
        <v>0</v>
      </c>
      <c r="N469" s="61">
        <f t="shared" si="488"/>
        <v>6490000</v>
      </c>
      <c r="O469" s="61">
        <f t="shared" si="489"/>
        <v>6604934.6399999997</v>
      </c>
      <c r="P469" s="61">
        <f t="shared" si="490"/>
        <v>6721902.3899999997</v>
      </c>
      <c r="Q469" s="61">
        <f t="shared" si="541"/>
        <v>0</v>
      </c>
      <c r="R469" s="61">
        <f t="shared" si="541"/>
        <v>0</v>
      </c>
      <c r="S469" s="61">
        <f t="shared" si="541"/>
        <v>0</v>
      </c>
      <c r="T469" s="61">
        <f t="shared" si="479"/>
        <v>6490000</v>
      </c>
      <c r="U469" s="61">
        <f t="shared" si="480"/>
        <v>6604934.6399999997</v>
      </c>
      <c r="V469" s="61">
        <f t="shared" si="481"/>
        <v>6721902.3899999997</v>
      </c>
    </row>
    <row r="470" spans="1:22" customFormat="1">
      <c r="A470" s="116"/>
      <c r="B470" s="82" t="s">
        <v>167</v>
      </c>
      <c r="C470" s="35" t="s">
        <v>51</v>
      </c>
      <c r="D470" s="35" t="s">
        <v>20</v>
      </c>
      <c r="E470" s="35" t="s">
        <v>98</v>
      </c>
      <c r="F470" s="101" t="s">
        <v>236</v>
      </c>
      <c r="G470" s="37" t="s">
        <v>164</v>
      </c>
      <c r="H470" s="61">
        <v>6490000</v>
      </c>
      <c r="I470" s="61">
        <v>6604934.6399999997</v>
      </c>
      <c r="J470" s="61">
        <v>6721902.3899999997</v>
      </c>
      <c r="K470" s="61"/>
      <c r="L470" s="61"/>
      <c r="M470" s="61"/>
      <c r="N470" s="61">
        <f t="shared" si="488"/>
        <v>6490000</v>
      </c>
      <c r="O470" s="61">
        <f t="shared" si="489"/>
        <v>6604934.6399999997</v>
      </c>
      <c r="P470" s="61">
        <f t="shared" si="490"/>
        <v>6721902.3899999997</v>
      </c>
      <c r="Q470" s="61"/>
      <c r="R470" s="61"/>
      <c r="S470" s="61"/>
      <c r="T470" s="61">
        <f t="shared" si="479"/>
        <v>6490000</v>
      </c>
      <c r="U470" s="61">
        <f t="shared" si="480"/>
        <v>6604934.6399999997</v>
      </c>
      <c r="V470" s="61">
        <f t="shared" si="481"/>
        <v>6721902.3899999997</v>
      </c>
    </row>
    <row r="471" spans="1:22" customFormat="1">
      <c r="A471" s="116"/>
      <c r="B471" s="75" t="s">
        <v>237</v>
      </c>
      <c r="C471" s="36" t="s">
        <v>51</v>
      </c>
      <c r="D471" s="36" t="s">
        <v>20</v>
      </c>
      <c r="E471" s="36" t="s">
        <v>98</v>
      </c>
      <c r="F471" s="36" t="s">
        <v>238</v>
      </c>
      <c r="G471" s="37"/>
      <c r="H471" s="61">
        <f>H472</f>
        <v>2515230</v>
      </c>
      <c r="I471" s="61">
        <f t="shared" ref="I471:M472" si="542">I472</f>
        <v>2612639.1999999997</v>
      </c>
      <c r="J471" s="61">
        <f t="shared" si="542"/>
        <v>2713944.77</v>
      </c>
      <c r="K471" s="61">
        <f t="shared" si="542"/>
        <v>0</v>
      </c>
      <c r="L471" s="61">
        <f t="shared" si="542"/>
        <v>0</v>
      </c>
      <c r="M471" s="61">
        <f t="shared" si="542"/>
        <v>0</v>
      </c>
      <c r="N471" s="61">
        <f t="shared" si="488"/>
        <v>2515230</v>
      </c>
      <c r="O471" s="61">
        <f t="shared" si="489"/>
        <v>2612639.1999999997</v>
      </c>
      <c r="P471" s="61">
        <f t="shared" si="490"/>
        <v>2713944.77</v>
      </c>
      <c r="Q471" s="61">
        <f t="shared" ref="Q471:S472" si="543">Q472</f>
        <v>106000</v>
      </c>
      <c r="R471" s="61">
        <f t="shared" si="543"/>
        <v>0</v>
      </c>
      <c r="S471" s="61">
        <f t="shared" si="543"/>
        <v>0</v>
      </c>
      <c r="T471" s="61">
        <f t="shared" si="479"/>
        <v>2621230</v>
      </c>
      <c r="U471" s="61">
        <f t="shared" si="480"/>
        <v>2612639.1999999997</v>
      </c>
      <c r="V471" s="61">
        <f t="shared" si="481"/>
        <v>2713944.77</v>
      </c>
    </row>
    <row r="472" spans="1:22" customFormat="1" ht="26.4">
      <c r="A472" s="116"/>
      <c r="B472" s="127" t="s">
        <v>172</v>
      </c>
      <c r="C472" s="36" t="s">
        <v>51</v>
      </c>
      <c r="D472" s="36" t="s">
        <v>20</v>
      </c>
      <c r="E472" s="36" t="s">
        <v>98</v>
      </c>
      <c r="F472" s="36" t="s">
        <v>238</v>
      </c>
      <c r="G472" s="37" t="s">
        <v>31</v>
      </c>
      <c r="H472" s="61">
        <f>H473</f>
        <v>2515230</v>
      </c>
      <c r="I472" s="61">
        <f t="shared" si="542"/>
        <v>2612639.1999999997</v>
      </c>
      <c r="J472" s="61">
        <f t="shared" si="542"/>
        <v>2713944.77</v>
      </c>
      <c r="K472" s="61">
        <f t="shared" si="542"/>
        <v>0</v>
      </c>
      <c r="L472" s="61">
        <f t="shared" si="542"/>
        <v>0</v>
      </c>
      <c r="M472" s="61">
        <f t="shared" si="542"/>
        <v>0</v>
      </c>
      <c r="N472" s="61">
        <f t="shared" si="488"/>
        <v>2515230</v>
      </c>
      <c r="O472" s="61">
        <f t="shared" si="489"/>
        <v>2612639.1999999997</v>
      </c>
      <c r="P472" s="61">
        <f t="shared" si="490"/>
        <v>2713944.77</v>
      </c>
      <c r="Q472" s="61">
        <f t="shared" si="543"/>
        <v>106000</v>
      </c>
      <c r="R472" s="61">
        <f t="shared" si="543"/>
        <v>0</v>
      </c>
      <c r="S472" s="61">
        <f t="shared" si="543"/>
        <v>0</v>
      </c>
      <c r="T472" s="61">
        <f t="shared" si="479"/>
        <v>2621230</v>
      </c>
      <c r="U472" s="61">
        <f t="shared" si="480"/>
        <v>2612639.1999999997</v>
      </c>
      <c r="V472" s="61">
        <f t="shared" si="481"/>
        <v>2713944.77</v>
      </c>
    </row>
    <row r="473" spans="1:22" customFormat="1" ht="26.4">
      <c r="A473" s="116"/>
      <c r="B473" s="72" t="s">
        <v>33</v>
      </c>
      <c r="C473" s="36" t="s">
        <v>51</v>
      </c>
      <c r="D473" s="36" t="s">
        <v>20</v>
      </c>
      <c r="E473" s="36" t="s">
        <v>98</v>
      </c>
      <c r="F473" s="36" t="s">
        <v>238</v>
      </c>
      <c r="G473" s="37" t="s">
        <v>32</v>
      </c>
      <c r="H473" s="61">
        <v>2515230</v>
      </c>
      <c r="I473" s="61">
        <v>2612639.1999999997</v>
      </c>
      <c r="J473" s="61">
        <v>2713944.77</v>
      </c>
      <c r="K473" s="61"/>
      <c r="L473" s="61"/>
      <c r="M473" s="61"/>
      <c r="N473" s="61">
        <f t="shared" si="488"/>
        <v>2515230</v>
      </c>
      <c r="O473" s="61">
        <f t="shared" si="489"/>
        <v>2612639.1999999997</v>
      </c>
      <c r="P473" s="61">
        <f t="shared" si="490"/>
        <v>2713944.77</v>
      </c>
      <c r="Q473" s="61">
        <v>106000</v>
      </c>
      <c r="R473" s="61"/>
      <c r="S473" s="61"/>
      <c r="T473" s="61">
        <f t="shared" si="479"/>
        <v>2621230</v>
      </c>
      <c r="U473" s="61">
        <f t="shared" si="480"/>
        <v>2612639.1999999997</v>
      </c>
      <c r="V473" s="61">
        <f t="shared" si="481"/>
        <v>2713944.77</v>
      </c>
    </row>
    <row r="474" spans="1:22" customFormat="1">
      <c r="A474" s="116"/>
      <c r="B474" s="160" t="s">
        <v>239</v>
      </c>
      <c r="C474" s="36" t="s">
        <v>51</v>
      </c>
      <c r="D474" s="36" t="s">
        <v>20</v>
      </c>
      <c r="E474" s="36" t="s">
        <v>98</v>
      </c>
      <c r="F474" s="36" t="s">
        <v>240</v>
      </c>
      <c r="G474" s="37"/>
      <c r="H474" s="61">
        <f>H475</f>
        <v>229000</v>
      </c>
      <c r="I474" s="61">
        <f t="shared" ref="I474:M475" si="544">I475</f>
        <v>229000</v>
      </c>
      <c r="J474" s="61">
        <f t="shared" si="544"/>
        <v>229000</v>
      </c>
      <c r="K474" s="61">
        <f t="shared" si="544"/>
        <v>0</v>
      </c>
      <c r="L474" s="61">
        <f t="shared" si="544"/>
        <v>0</v>
      </c>
      <c r="M474" s="61">
        <f t="shared" si="544"/>
        <v>0</v>
      </c>
      <c r="N474" s="61">
        <f t="shared" si="488"/>
        <v>229000</v>
      </c>
      <c r="O474" s="61">
        <f t="shared" si="489"/>
        <v>229000</v>
      </c>
      <c r="P474" s="61">
        <f t="shared" si="490"/>
        <v>229000</v>
      </c>
      <c r="Q474" s="61">
        <f t="shared" ref="Q474:S475" si="545">Q475</f>
        <v>1000000</v>
      </c>
      <c r="R474" s="61">
        <f t="shared" si="545"/>
        <v>0</v>
      </c>
      <c r="S474" s="61">
        <f t="shared" si="545"/>
        <v>0</v>
      </c>
      <c r="T474" s="61">
        <f t="shared" si="479"/>
        <v>1229000</v>
      </c>
      <c r="U474" s="61">
        <f t="shared" si="480"/>
        <v>229000</v>
      </c>
      <c r="V474" s="61">
        <f t="shared" si="481"/>
        <v>229000</v>
      </c>
    </row>
    <row r="475" spans="1:22" customFormat="1" ht="26.4">
      <c r="A475" s="116"/>
      <c r="B475" s="127" t="s">
        <v>172</v>
      </c>
      <c r="C475" s="36" t="s">
        <v>51</v>
      </c>
      <c r="D475" s="36" t="s">
        <v>20</v>
      </c>
      <c r="E475" s="36" t="s">
        <v>98</v>
      </c>
      <c r="F475" s="36" t="s">
        <v>240</v>
      </c>
      <c r="G475" s="37" t="s">
        <v>31</v>
      </c>
      <c r="H475" s="61">
        <f>H476</f>
        <v>229000</v>
      </c>
      <c r="I475" s="61">
        <f t="shared" si="544"/>
        <v>229000</v>
      </c>
      <c r="J475" s="61">
        <f t="shared" si="544"/>
        <v>229000</v>
      </c>
      <c r="K475" s="61">
        <f t="shared" si="544"/>
        <v>0</v>
      </c>
      <c r="L475" s="61">
        <f t="shared" si="544"/>
        <v>0</v>
      </c>
      <c r="M475" s="61">
        <f t="shared" si="544"/>
        <v>0</v>
      </c>
      <c r="N475" s="61">
        <f t="shared" si="488"/>
        <v>229000</v>
      </c>
      <c r="O475" s="61">
        <f t="shared" si="489"/>
        <v>229000</v>
      </c>
      <c r="P475" s="61">
        <f t="shared" si="490"/>
        <v>229000</v>
      </c>
      <c r="Q475" s="61">
        <f t="shared" si="545"/>
        <v>1000000</v>
      </c>
      <c r="R475" s="61">
        <f t="shared" si="545"/>
        <v>0</v>
      </c>
      <c r="S475" s="61">
        <f t="shared" si="545"/>
        <v>0</v>
      </c>
      <c r="T475" s="61">
        <f t="shared" si="479"/>
        <v>1229000</v>
      </c>
      <c r="U475" s="61">
        <f t="shared" si="480"/>
        <v>229000</v>
      </c>
      <c r="V475" s="61">
        <f t="shared" si="481"/>
        <v>229000</v>
      </c>
    </row>
    <row r="476" spans="1:22" customFormat="1" ht="26.4">
      <c r="A476" s="116"/>
      <c r="B476" s="72" t="s">
        <v>33</v>
      </c>
      <c r="C476" s="36" t="s">
        <v>51</v>
      </c>
      <c r="D476" s="36" t="s">
        <v>20</v>
      </c>
      <c r="E476" s="36" t="s">
        <v>98</v>
      </c>
      <c r="F476" s="36" t="s">
        <v>240</v>
      </c>
      <c r="G476" s="37" t="s">
        <v>32</v>
      </c>
      <c r="H476" s="61">
        <v>229000</v>
      </c>
      <c r="I476" s="61">
        <v>229000</v>
      </c>
      <c r="J476" s="61">
        <v>229000</v>
      </c>
      <c r="K476" s="61"/>
      <c r="L476" s="61"/>
      <c r="M476" s="61"/>
      <c r="N476" s="61">
        <f t="shared" si="488"/>
        <v>229000</v>
      </c>
      <c r="O476" s="61">
        <f t="shared" si="489"/>
        <v>229000</v>
      </c>
      <c r="P476" s="61">
        <f t="shared" si="490"/>
        <v>229000</v>
      </c>
      <c r="Q476" s="61">
        <v>1000000</v>
      </c>
      <c r="R476" s="61"/>
      <c r="S476" s="61"/>
      <c r="T476" s="61">
        <f t="shared" si="479"/>
        <v>1229000</v>
      </c>
      <c r="U476" s="61">
        <f t="shared" si="480"/>
        <v>229000</v>
      </c>
      <c r="V476" s="61">
        <f t="shared" si="481"/>
        <v>229000</v>
      </c>
    </row>
    <row r="477" spans="1:22" customFormat="1">
      <c r="A477" s="116"/>
      <c r="B477" s="72" t="s">
        <v>241</v>
      </c>
      <c r="C477" s="36" t="s">
        <v>51</v>
      </c>
      <c r="D477" s="36" t="s">
        <v>20</v>
      </c>
      <c r="E477" s="36" t="s">
        <v>98</v>
      </c>
      <c r="F477" s="36" t="s">
        <v>242</v>
      </c>
      <c r="G477" s="37"/>
      <c r="H477" s="61">
        <f>H480+H478+H482</f>
        <v>19977400</v>
      </c>
      <c r="I477" s="61">
        <f t="shared" ref="I477:J477" si="546">I480+I478+I482</f>
        <v>20320309</v>
      </c>
      <c r="J477" s="61">
        <f t="shared" si="546"/>
        <v>20674128.380000003</v>
      </c>
      <c r="K477" s="61">
        <f t="shared" ref="K477:M477" si="547">K480+K478+K482</f>
        <v>0</v>
      </c>
      <c r="L477" s="61">
        <f t="shared" si="547"/>
        <v>0</v>
      </c>
      <c r="M477" s="61">
        <f t="shared" si="547"/>
        <v>0</v>
      </c>
      <c r="N477" s="61">
        <f t="shared" si="488"/>
        <v>19977400</v>
      </c>
      <c r="O477" s="61">
        <f t="shared" si="489"/>
        <v>20320309</v>
      </c>
      <c r="P477" s="61">
        <f t="shared" si="490"/>
        <v>20674128.380000003</v>
      </c>
      <c r="Q477" s="61">
        <f t="shared" ref="Q477:S477" si="548">Q480+Q478+Q482</f>
        <v>-106000</v>
      </c>
      <c r="R477" s="61">
        <f t="shared" si="548"/>
        <v>0</v>
      </c>
      <c r="S477" s="61">
        <f t="shared" si="548"/>
        <v>0</v>
      </c>
      <c r="T477" s="61">
        <f t="shared" si="479"/>
        <v>19871400</v>
      </c>
      <c r="U477" s="61">
        <f t="shared" si="480"/>
        <v>20320309</v>
      </c>
      <c r="V477" s="61">
        <f t="shared" si="481"/>
        <v>20674128.380000003</v>
      </c>
    </row>
    <row r="478" spans="1:22" customFormat="1" ht="39.6">
      <c r="A478" s="116"/>
      <c r="B478" s="72" t="s">
        <v>49</v>
      </c>
      <c r="C478" s="36" t="s">
        <v>51</v>
      </c>
      <c r="D478" s="36" t="s">
        <v>20</v>
      </c>
      <c r="E478" s="36" t="s">
        <v>98</v>
      </c>
      <c r="F478" s="36" t="s">
        <v>242</v>
      </c>
      <c r="G478" s="37" t="s">
        <v>47</v>
      </c>
      <c r="H478" s="61">
        <f>H479</f>
        <v>9760000</v>
      </c>
      <c r="I478" s="61">
        <f t="shared" ref="I478:M478" si="549">I479</f>
        <v>9856899</v>
      </c>
      <c r="J478" s="61">
        <f t="shared" si="549"/>
        <v>9954867.9900000002</v>
      </c>
      <c r="K478" s="61">
        <f t="shared" si="549"/>
        <v>0</v>
      </c>
      <c r="L478" s="61">
        <f t="shared" si="549"/>
        <v>0</v>
      </c>
      <c r="M478" s="61">
        <f t="shared" si="549"/>
        <v>0</v>
      </c>
      <c r="N478" s="61">
        <f t="shared" si="488"/>
        <v>9760000</v>
      </c>
      <c r="O478" s="61">
        <f t="shared" si="489"/>
        <v>9856899</v>
      </c>
      <c r="P478" s="61">
        <f t="shared" si="490"/>
        <v>9954867.9900000002</v>
      </c>
      <c r="Q478" s="61">
        <f t="shared" ref="Q478:S478" si="550">Q479</f>
        <v>0</v>
      </c>
      <c r="R478" s="61">
        <f t="shared" si="550"/>
        <v>0</v>
      </c>
      <c r="S478" s="61">
        <f t="shared" si="550"/>
        <v>0</v>
      </c>
      <c r="T478" s="61">
        <f t="shared" si="479"/>
        <v>9760000</v>
      </c>
      <c r="U478" s="61">
        <f t="shared" si="480"/>
        <v>9856899</v>
      </c>
      <c r="V478" s="61">
        <f t="shared" si="481"/>
        <v>9954867.9900000002</v>
      </c>
    </row>
    <row r="479" spans="1:22" customFormat="1">
      <c r="A479" s="116"/>
      <c r="B479" s="72" t="s">
        <v>62</v>
      </c>
      <c r="C479" s="36" t="s">
        <v>51</v>
      </c>
      <c r="D479" s="36" t="s">
        <v>20</v>
      </c>
      <c r="E479" s="36" t="s">
        <v>98</v>
      </c>
      <c r="F479" s="36" t="s">
        <v>242</v>
      </c>
      <c r="G479" s="37" t="s">
        <v>63</v>
      </c>
      <c r="H479" s="61">
        <v>9760000</v>
      </c>
      <c r="I479" s="61">
        <v>9856899</v>
      </c>
      <c r="J479" s="61">
        <v>9954867.9900000002</v>
      </c>
      <c r="K479" s="61"/>
      <c r="L479" s="61"/>
      <c r="M479" s="61"/>
      <c r="N479" s="61">
        <f t="shared" si="488"/>
        <v>9760000</v>
      </c>
      <c r="O479" s="61">
        <f t="shared" si="489"/>
        <v>9856899</v>
      </c>
      <c r="P479" s="61">
        <f t="shared" si="490"/>
        <v>9954867.9900000002</v>
      </c>
      <c r="Q479" s="61"/>
      <c r="R479" s="61"/>
      <c r="S479" s="61"/>
      <c r="T479" s="61">
        <f t="shared" si="479"/>
        <v>9760000</v>
      </c>
      <c r="U479" s="61">
        <f t="shared" si="480"/>
        <v>9856899</v>
      </c>
      <c r="V479" s="61">
        <f t="shared" si="481"/>
        <v>9954867.9900000002</v>
      </c>
    </row>
    <row r="480" spans="1:22" customFormat="1" ht="26.4">
      <c r="A480" s="116"/>
      <c r="B480" s="127" t="s">
        <v>172</v>
      </c>
      <c r="C480" s="36" t="s">
        <v>51</v>
      </c>
      <c r="D480" s="36" t="s">
        <v>20</v>
      </c>
      <c r="E480" s="36" t="s">
        <v>98</v>
      </c>
      <c r="F480" s="36" t="s">
        <v>242</v>
      </c>
      <c r="G480" s="37" t="s">
        <v>31</v>
      </c>
      <c r="H480" s="61">
        <f>H481</f>
        <v>10212400</v>
      </c>
      <c r="I480" s="61">
        <f t="shared" ref="I480:M480" si="551">I481</f>
        <v>10458410</v>
      </c>
      <c r="J480" s="61">
        <f t="shared" si="551"/>
        <v>10714260.390000001</v>
      </c>
      <c r="K480" s="61">
        <f t="shared" si="551"/>
        <v>0</v>
      </c>
      <c r="L480" s="61">
        <f t="shared" si="551"/>
        <v>0</v>
      </c>
      <c r="M480" s="61">
        <f t="shared" si="551"/>
        <v>0</v>
      </c>
      <c r="N480" s="61">
        <f t="shared" si="488"/>
        <v>10212400</v>
      </c>
      <c r="O480" s="61">
        <f t="shared" si="489"/>
        <v>10458410</v>
      </c>
      <c r="P480" s="61">
        <f t="shared" si="490"/>
        <v>10714260.390000001</v>
      </c>
      <c r="Q480" s="61">
        <f t="shared" ref="Q480:S480" si="552">Q481</f>
        <v>-106000</v>
      </c>
      <c r="R480" s="61">
        <f t="shared" si="552"/>
        <v>0</v>
      </c>
      <c r="S480" s="61">
        <f t="shared" si="552"/>
        <v>0</v>
      </c>
      <c r="T480" s="61">
        <f t="shared" si="479"/>
        <v>10106400</v>
      </c>
      <c r="U480" s="61">
        <f t="shared" si="480"/>
        <v>10458410</v>
      </c>
      <c r="V480" s="61">
        <f t="shared" si="481"/>
        <v>10714260.390000001</v>
      </c>
    </row>
    <row r="481" spans="1:22" customFormat="1" ht="26.4">
      <c r="A481" s="116"/>
      <c r="B481" s="72" t="s">
        <v>33</v>
      </c>
      <c r="C481" s="36" t="s">
        <v>51</v>
      </c>
      <c r="D481" s="36" t="s">
        <v>20</v>
      </c>
      <c r="E481" s="36" t="s">
        <v>98</v>
      </c>
      <c r="F481" s="36" t="s">
        <v>242</v>
      </c>
      <c r="G481" s="37" t="s">
        <v>32</v>
      </c>
      <c r="H481" s="61">
        <v>10212400</v>
      </c>
      <c r="I481" s="61">
        <v>10458410</v>
      </c>
      <c r="J481" s="61">
        <v>10714260.390000001</v>
      </c>
      <c r="K481" s="61"/>
      <c r="L481" s="61"/>
      <c r="M481" s="61"/>
      <c r="N481" s="61">
        <f t="shared" si="488"/>
        <v>10212400</v>
      </c>
      <c r="O481" s="61">
        <f t="shared" si="489"/>
        <v>10458410</v>
      </c>
      <c r="P481" s="61">
        <f t="shared" si="490"/>
        <v>10714260.390000001</v>
      </c>
      <c r="Q481" s="61">
        <v>-106000</v>
      </c>
      <c r="R481" s="61"/>
      <c r="S481" s="61"/>
      <c r="T481" s="61">
        <f t="shared" si="479"/>
        <v>10106400</v>
      </c>
      <c r="U481" s="61">
        <f t="shared" si="480"/>
        <v>10458410</v>
      </c>
      <c r="V481" s="61">
        <f t="shared" si="481"/>
        <v>10714260.390000001</v>
      </c>
    </row>
    <row r="482" spans="1:22" customFormat="1">
      <c r="A482" s="116"/>
      <c r="B482" s="72" t="s">
        <v>45</v>
      </c>
      <c r="C482" s="36" t="s">
        <v>51</v>
      </c>
      <c r="D482" s="36" t="s">
        <v>20</v>
      </c>
      <c r="E482" s="36" t="s">
        <v>98</v>
      </c>
      <c r="F482" s="36" t="s">
        <v>242</v>
      </c>
      <c r="G482" s="37" t="s">
        <v>43</v>
      </c>
      <c r="H482" s="61">
        <f>H483</f>
        <v>5000</v>
      </c>
      <c r="I482" s="61">
        <f t="shared" ref="I482:M482" si="553">I483</f>
        <v>5000</v>
      </c>
      <c r="J482" s="61">
        <f t="shared" si="553"/>
        <v>5000</v>
      </c>
      <c r="K482" s="61">
        <f t="shared" si="553"/>
        <v>0</v>
      </c>
      <c r="L482" s="61">
        <f t="shared" si="553"/>
        <v>0</v>
      </c>
      <c r="M482" s="61">
        <f t="shared" si="553"/>
        <v>0</v>
      </c>
      <c r="N482" s="61">
        <f t="shared" si="488"/>
        <v>5000</v>
      </c>
      <c r="O482" s="61">
        <f t="shared" si="489"/>
        <v>5000</v>
      </c>
      <c r="P482" s="61">
        <f t="shared" si="490"/>
        <v>5000</v>
      </c>
      <c r="Q482" s="61">
        <f t="shared" ref="Q482:S482" si="554">Q483</f>
        <v>0</v>
      </c>
      <c r="R482" s="61">
        <f t="shared" si="554"/>
        <v>0</v>
      </c>
      <c r="S482" s="61">
        <f t="shared" si="554"/>
        <v>0</v>
      </c>
      <c r="T482" s="61">
        <f t="shared" ref="T482:T532" si="555">N482+Q482</f>
        <v>5000</v>
      </c>
      <c r="U482" s="61">
        <f t="shared" ref="U482:U532" si="556">O482+R482</f>
        <v>5000</v>
      </c>
      <c r="V482" s="61">
        <f t="shared" ref="V482:V532" si="557">P482+S482</f>
        <v>5000</v>
      </c>
    </row>
    <row r="483" spans="1:22" customFormat="1">
      <c r="A483" s="116"/>
      <c r="B483" s="143" t="s">
        <v>54</v>
      </c>
      <c r="C483" s="36" t="s">
        <v>51</v>
      </c>
      <c r="D483" s="36" t="s">
        <v>20</v>
      </c>
      <c r="E483" s="36" t="s">
        <v>98</v>
      </c>
      <c r="F483" s="36" t="s">
        <v>242</v>
      </c>
      <c r="G483" s="37" t="s">
        <v>55</v>
      </c>
      <c r="H483" s="61">
        <v>5000</v>
      </c>
      <c r="I483" s="61">
        <v>5000</v>
      </c>
      <c r="J483" s="61">
        <v>5000</v>
      </c>
      <c r="K483" s="61"/>
      <c r="L483" s="61"/>
      <c r="M483" s="61"/>
      <c r="N483" s="61">
        <f t="shared" si="488"/>
        <v>5000</v>
      </c>
      <c r="O483" s="61">
        <f t="shared" si="489"/>
        <v>5000</v>
      </c>
      <c r="P483" s="61">
        <f t="shared" si="490"/>
        <v>5000</v>
      </c>
      <c r="Q483" s="61"/>
      <c r="R483" s="61"/>
      <c r="S483" s="61"/>
      <c r="T483" s="61">
        <f t="shared" si="555"/>
        <v>5000</v>
      </c>
      <c r="U483" s="61">
        <f t="shared" si="556"/>
        <v>5000</v>
      </c>
      <c r="V483" s="61">
        <f t="shared" si="557"/>
        <v>5000</v>
      </c>
    </row>
    <row r="484" spans="1:22" customFormat="1" ht="26.4" hidden="1">
      <c r="A484" s="116"/>
      <c r="B484" s="75" t="s">
        <v>243</v>
      </c>
      <c r="C484" s="36" t="s">
        <v>51</v>
      </c>
      <c r="D484" s="36" t="s">
        <v>20</v>
      </c>
      <c r="E484" s="36" t="s">
        <v>98</v>
      </c>
      <c r="F484" s="36" t="s">
        <v>244</v>
      </c>
      <c r="G484" s="37"/>
      <c r="H484" s="61">
        <f>H485</f>
        <v>0</v>
      </c>
      <c r="I484" s="61">
        <f t="shared" ref="I484:J485" si="558">I485</f>
        <v>0</v>
      </c>
      <c r="J484" s="61">
        <f t="shared" si="558"/>
        <v>0</v>
      </c>
      <c r="K484" s="61"/>
      <c r="L484" s="61"/>
      <c r="M484" s="61"/>
      <c r="N484" s="61">
        <f t="shared" si="488"/>
        <v>0</v>
      </c>
      <c r="O484" s="61">
        <f t="shared" si="489"/>
        <v>0</v>
      </c>
      <c r="P484" s="61">
        <f t="shared" si="490"/>
        <v>0</v>
      </c>
      <c r="Q484" s="61"/>
      <c r="R484" s="61"/>
      <c r="S484" s="61"/>
      <c r="T484" s="61">
        <f t="shared" si="555"/>
        <v>0</v>
      </c>
      <c r="U484" s="61">
        <f t="shared" si="556"/>
        <v>0</v>
      </c>
      <c r="V484" s="61">
        <f t="shared" si="557"/>
        <v>0</v>
      </c>
    </row>
    <row r="485" spans="1:22" customFormat="1" ht="26.4" hidden="1">
      <c r="A485" s="116"/>
      <c r="B485" s="127" t="s">
        <v>172</v>
      </c>
      <c r="C485" s="36" t="s">
        <v>51</v>
      </c>
      <c r="D485" s="36" t="s">
        <v>20</v>
      </c>
      <c r="E485" s="36" t="s">
        <v>98</v>
      </c>
      <c r="F485" s="36" t="s">
        <v>244</v>
      </c>
      <c r="G485" s="37" t="s">
        <v>31</v>
      </c>
      <c r="H485" s="61">
        <f>H486</f>
        <v>0</v>
      </c>
      <c r="I485" s="61">
        <f t="shared" si="558"/>
        <v>0</v>
      </c>
      <c r="J485" s="61">
        <f t="shared" si="558"/>
        <v>0</v>
      </c>
      <c r="K485" s="61"/>
      <c r="L485" s="61"/>
      <c r="M485" s="61"/>
      <c r="N485" s="61">
        <f t="shared" si="488"/>
        <v>0</v>
      </c>
      <c r="O485" s="61">
        <f t="shared" si="489"/>
        <v>0</v>
      </c>
      <c r="P485" s="61">
        <f t="shared" si="490"/>
        <v>0</v>
      </c>
      <c r="Q485" s="61"/>
      <c r="R485" s="61"/>
      <c r="S485" s="61"/>
      <c r="T485" s="61">
        <f t="shared" si="555"/>
        <v>0</v>
      </c>
      <c r="U485" s="61">
        <f t="shared" si="556"/>
        <v>0</v>
      </c>
      <c r="V485" s="61">
        <f t="shared" si="557"/>
        <v>0</v>
      </c>
    </row>
    <row r="486" spans="1:22" customFormat="1" ht="26.4" hidden="1">
      <c r="A486" s="116"/>
      <c r="B486" s="72" t="s">
        <v>33</v>
      </c>
      <c r="C486" s="36" t="s">
        <v>51</v>
      </c>
      <c r="D486" s="36" t="s">
        <v>20</v>
      </c>
      <c r="E486" s="36" t="s">
        <v>98</v>
      </c>
      <c r="F486" s="36" t="s">
        <v>244</v>
      </c>
      <c r="G486" s="37" t="s">
        <v>32</v>
      </c>
      <c r="H486" s="62"/>
      <c r="I486" s="61"/>
      <c r="J486" s="61"/>
      <c r="K486" s="61"/>
      <c r="L486" s="61"/>
      <c r="M486" s="61"/>
      <c r="N486" s="61">
        <f t="shared" si="488"/>
        <v>0</v>
      </c>
      <c r="O486" s="61">
        <f t="shared" si="489"/>
        <v>0</v>
      </c>
      <c r="P486" s="61">
        <f t="shared" si="490"/>
        <v>0</v>
      </c>
      <c r="Q486" s="61"/>
      <c r="R486" s="61"/>
      <c r="S486" s="61"/>
      <c r="T486" s="61">
        <f t="shared" si="555"/>
        <v>0</v>
      </c>
      <c r="U486" s="61">
        <f t="shared" si="556"/>
        <v>0</v>
      </c>
      <c r="V486" s="61">
        <f t="shared" si="557"/>
        <v>0</v>
      </c>
    </row>
    <row r="487" spans="1:22" customFormat="1">
      <c r="A487" s="116"/>
      <c r="B487" s="159" t="s">
        <v>225</v>
      </c>
      <c r="C487" s="36" t="s">
        <v>51</v>
      </c>
      <c r="D487" s="36" t="s">
        <v>20</v>
      </c>
      <c r="E487" s="36" t="s">
        <v>98</v>
      </c>
      <c r="F487" s="36" t="s">
        <v>124</v>
      </c>
      <c r="G487" s="37"/>
      <c r="H487" s="61">
        <f>H488</f>
        <v>2000000</v>
      </c>
      <c r="I487" s="61">
        <f t="shared" ref="I487:M487" si="559">I488</f>
        <v>2000000</v>
      </c>
      <c r="J487" s="61">
        <f t="shared" si="559"/>
        <v>2000000</v>
      </c>
      <c r="K487" s="61">
        <f t="shared" si="559"/>
        <v>-555000</v>
      </c>
      <c r="L487" s="61">
        <f t="shared" si="559"/>
        <v>0</v>
      </c>
      <c r="M487" s="61">
        <f t="shared" si="559"/>
        <v>0</v>
      </c>
      <c r="N487" s="61">
        <f t="shared" si="488"/>
        <v>1445000</v>
      </c>
      <c r="O487" s="61">
        <f t="shared" si="489"/>
        <v>2000000</v>
      </c>
      <c r="P487" s="61">
        <f t="shared" si="490"/>
        <v>2000000</v>
      </c>
      <c r="Q487" s="61">
        <f t="shared" ref="Q487:S488" si="560">Q488</f>
        <v>0</v>
      </c>
      <c r="R487" s="61">
        <f t="shared" si="560"/>
        <v>0</v>
      </c>
      <c r="S487" s="61">
        <f t="shared" si="560"/>
        <v>0</v>
      </c>
      <c r="T487" s="61">
        <f t="shared" si="555"/>
        <v>1445000</v>
      </c>
      <c r="U487" s="61">
        <f t="shared" si="556"/>
        <v>2000000</v>
      </c>
      <c r="V487" s="61">
        <f t="shared" si="557"/>
        <v>2000000</v>
      </c>
    </row>
    <row r="488" spans="1:22" customFormat="1">
      <c r="A488" s="116"/>
      <c r="B488" s="82" t="s">
        <v>45</v>
      </c>
      <c r="C488" s="36" t="s">
        <v>51</v>
      </c>
      <c r="D488" s="36" t="s">
        <v>20</v>
      </c>
      <c r="E488" s="36" t="s">
        <v>98</v>
      </c>
      <c r="F488" s="36" t="s">
        <v>124</v>
      </c>
      <c r="G488" s="37" t="s">
        <v>43</v>
      </c>
      <c r="H488" s="61">
        <f>H489</f>
        <v>2000000</v>
      </c>
      <c r="I488" s="61">
        <f t="shared" ref="I488:M488" si="561">I489</f>
        <v>2000000</v>
      </c>
      <c r="J488" s="61">
        <f t="shared" si="561"/>
        <v>2000000</v>
      </c>
      <c r="K488" s="61">
        <f t="shared" si="561"/>
        <v>-555000</v>
      </c>
      <c r="L488" s="61">
        <f t="shared" si="561"/>
        <v>0</v>
      </c>
      <c r="M488" s="61">
        <f t="shared" si="561"/>
        <v>0</v>
      </c>
      <c r="N488" s="61">
        <f t="shared" si="488"/>
        <v>1445000</v>
      </c>
      <c r="O488" s="61">
        <f t="shared" si="489"/>
        <v>2000000</v>
      </c>
      <c r="P488" s="61">
        <f t="shared" si="490"/>
        <v>2000000</v>
      </c>
      <c r="Q488" s="61">
        <f t="shared" si="560"/>
        <v>0</v>
      </c>
      <c r="R488" s="61">
        <f t="shared" si="560"/>
        <v>0</v>
      </c>
      <c r="S488" s="61">
        <f t="shared" si="560"/>
        <v>0</v>
      </c>
      <c r="T488" s="61">
        <f t="shared" si="555"/>
        <v>1445000</v>
      </c>
      <c r="U488" s="61">
        <f t="shared" si="556"/>
        <v>2000000</v>
      </c>
      <c r="V488" s="61">
        <f t="shared" si="557"/>
        <v>2000000</v>
      </c>
    </row>
    <row r="489" spans="1:22" customFormat="1">
      <c r="A489" s="116"/>
      <c r="B489" s="82" t="s">
        <v>59</v>
      </c>
      <c r="C489" s="36" t="s">
        <v>51</v>
      </c>
      <c r="D489" s="36" t="s">
        <v>20</v>
      </c>
      <c r="E489" s="36" t="s">
        <v>98</v>
      </c>
      <c r="F489" s="36" t="s">
        <v>124</v>
      </c>
      <c r="G489" s="37" t="s">
        <v>60</v>
      </c>
      <c r="H489" s="61">
        <v>2000000</v>
      </c>
      <c r="I489" s="61">
        <v>2000000</v>
      </c>
      <c r="J489" s="61">
        <v>2000000</v>
      </c>
      <c r="K489" s="61">
        <v>-555000</v>
      </c>
      <c r="L489" s="61"/>
      <c r="M489" s="61"/>
      <c r="N489" s="61">
        <f t="shared" si="488"/>
        <v>1445000</v>
      </c>
      <c r="O489" s="61">
        <f t="shared" si="489"/>
        <v>2000000</v>
      </c>
      <c r="P489" s="61">
        <f t="shared" si="490"/>
        <v>2000000</v>
      </c>
      <c r="Q489" s="61"/>
      <c r="R489" s="61"/>
      <c r="S489" s="61"/>
      <c r="T489" s="61">
        <f t="shared" si="555"/>
        <v>1445000</v>
      </c>
      <c r="U489" s="61">
        <f t="shared" si="556"/>
        <v>2000000</v>
      </c>
      <c r="V489" s="61">
        <f t="shared" si="557"/>
        <v>2000000</v>
      </c>
    </row>
    <row r="490" spans="1:22" customFormat="1" ht="39.6">
      <c r="A490" s="116"/>
      <c r="B490" s="82" t="s">
        <v>245</v>
      </c>
      <c r="C490" s="36" t="s">
        <v>51</v>
      </c>
      <c r="D490" s="36" t="s">
        <v>20</v>
      </c>
      <c r="E490" s="36" t="s">
        <v>98</v>
      </c>
      <c r="F490" s="36" t="s">
        <v>343</v>
      </c>
      <c r="G490" s="37"/>
      <c r="H490" s="61">
        <f>H491</f>
        <v>28798200</v>
      </c>
      <c r="I490" s="61">
        <f t="shared" ref="I490:M491" si="562">I491</f>
        <v>29859800</v>
      </c>
      <c r="J490" s="61">
        <f t="shared" si="562"/>
        <v>30832000</v>
      </c>
      <c r="K490" s="61">
        <f t="shared" si="562"/>
        <v>0</v>
      </c>
      <c r="L490" s="61">
        <f t="shared" si="562"/>
        <v>0</v>
      </c>
      <c r="M490" s="61">
        <f t="shared" si="562"/>
        <v>0</v>
      </c>
      <c r="N490" s="61">
        <f t="shared" si="488"/>
        <v>28798200</v>
      </c>
      <c r="O490" s="61">
        <f t="shared" si="489"/>
        <v>29859800</v>
      </c>
      <c r="P490" s="61">
        <f t="shared" si="490"/>
        <v>30832000</v>
      </c>
      <c r="Q490" s="61">
        <f t="shared" ref="Q490:S491" si="563">Q491</f>
        <v>5321207.59</v>
      </c>
      <c r="R490" s="61">
        <f t="shared" si="563"/>
        <v>0</v>
      </c>
      <c r="S490" s="61">
        <f t="shared" si="563"/>
        <v>0</v>
      </c>
      <c r="T490" s="61">
        <f t="shared" si="555"/>
        <v>34119407.590000004</v>
      </c>
      <c r="U490" s="61">
        <f t="shared" si="556"/>
        <v>29859800</v>
      </c>
      <c r="V490" s="61">
        <f t="shared" si="557"/>
        <v>30832000</v>
      </c>
    </row>
    <row r="491" spans="1:22" customFormat="1" ht="26.4">
      <c r="A491" s="116"/>
      <c r="B491" s="127" t="s">
        <v>172</v>
      </c>
      <c r="C491" s="36" t="s">
        <v>51</v>
      </c>
      <c r="D491" s="36" t="s">
        <v>20</v>
      </c>
      <c r="E491" s="36" t="s">
        <v>98</v>
      </c>
      <c r="F491" s="36" t="s">
        <v>343</v>
      </c>
      <c r="G491" s="37" t="s">
        <v>31</v>
      </c>
      <c r="H491" s="61">
        <f>H492</f>
        <v>28798200</v>
      </c>
      <c r="I491" s="61">
        <f t="shared" si="562"/>
        <v>29859800</v>
      </c>
      <c r="J491" s="61">
        <f t="shared" si="562"/>
        <v>30832000</v>
      </c>
      <c r="K491" s="61">
        <f t="shared" si="562"/>
        <v>0</v>
      </c>
      <c r="L491" s="61">
        <f t="shared" si="562"/>
        <v>0</v>
      </c>
      <c r="M491" s="61">
        <f t="shared" si="562"/>
        <v>0</v>
      </c>
      <c r="N491" s="61">
        <f t="shared" ref="N491:N532" si="564">H491+K491</f>
        <v>28798200</v>
      </c>
      <c r="O491" s="61">
        <f t="shared" ref="O491:O532" si="565">I491+L491</f>
        <v>29859800</v>
      </c>
      <c r="P491" s="61">
        <f t="shared" ref="P491:P532" si="566">J491+M491</f>
        <v>30832000</v>
      </c>
      <c r="Q491" s="61">
        <f t="shared" si="563"/>
        <v>5321207.59</v>
      </c>
      <c r="R491" s="61">
        <f t="shared" si="563"/>
        <v>0</v>
      </c>
      <c r="S491" s="61">
        <f t="shared" si="563"/>
        <v>0</v>
      </c>
      <c r="T491" s="61">
        <f t="shared" si="555"/>
        <v>34119407.590000004</v>
      </c>
      <c r="U491" s="61">
        <f t="shared" si="556"/>
        <v>29859800</v>
      </c>
      <c r="V491" s="61">
        <f t="shared" si="557"/>
        <v>30832000</v>
      </c>
    </row>
    <row r="492" spans="1:22" customFormat="1" ht="26.4">
      <c r="A492" s="116"/>
      <c r="B492" s="72" t="s">
        <v>33</v>
      </c>
      <c r="C492" s="36" t="s">
        <v>51</v>
      </c>
      <c r="D492" s="36" t="s">
        <v>20</v>
      </c>
      <c r="E492" s="36" t="s">
        <v>98</v>
      </c>
      <c r="F492" s="36" t="s">
        <v>343</v>
      </c>
      <c r="G492" s="37" t="s">
        <v>32</v>
      </c>
      <c r="H492" s="61">
        <v>28798200</v>
      </c>
      <c r="I492" s="61">
        <v>29859800</v>
      </c>
      <c r="J492" s="61">
        <v>30832000</v>
      </c>
      <c r="K492" s="61"/>
      <c r="L492" s="61"/>
      <c r="M492" s="61"/>
      <c r="N492" s="61">
        <f t="shared" si="564"/>
        <v>28798200</v>
      </c>
      <c r="O492" s="61">
        <f t="shared" si="565"/>
        <v>29859800</v>
      </c>
      <c r="P492" s="61">
        <f t="shared" si="566"/>
        <v>30832000</v>
      </c>
      <c r="Q492" s="61">
        <v>5321207.59</v>
      </c>
      <c r="R492" s="61"/>
      <c r="S492" s="61"/>
      <c r="T492" s="61">
        <f t="shared" si="555"/>
        <v>34119407.590000004</v>
      </c>
      <c r="U492" s="61">
        <f t="shared" si="556"/>
        <v>29859800</v>
      </c>
      <c r="V492" s="61">
        <f t="shared" si="557"/>
        <v>30832000</v>
      </c>
    </row>
    <row r="493" spans="1:22" customFormat="1">
      <c r="A493" s="116"/>
      <c r="B493" s="82" t="s">
        <v>64</v>
      </c>
      <c r="C493" s="36" t="s">
        <v>51</v>
      </c>
      <c r="D493" s="36" t="s">
        <v>20</v>
      </c>
      <c r="E493" s="36" t="s">
        <v>98</v>
      </c>
      <c r="F493" s="36" t="s">
        <v>126</v>
      </c>
      <c r="G493" s="37"/>
      <c r="H493" s="61">
        <f>H494</f>
        <v>150000</v>
      </c>
      <c r="I493" s="61">
        <f t="shared" ref="I493:M493" si="567">I494</f>
        <v>150000</v>
      </c>
      <c r="J493" s="61">
        <f t="shared" si="567"/>
        <v>150000</v>
      </c>
      <c r="K493" s="61">
        <f t="shared" si="567"/>
        <v>0</v>
      </c>
      <c r="L493" s="61">
        <f t="shared" si="567"/>
        <v>0</v>
      </c>
      <c r="M493" s="61">
        <f t="shared" si="567"/>
        <v>0</v>
      </c>
      <c r="N493" s="61">
        <f t="shared" si="564"/>
        <v>150000</v>
      </c>
      <c r="O493" s="61">
        <f t="shared" si="565"/>
        <v>150000</v>
      </c>
      <c r="P493" s="61">
        <f t="shared" si="566"/>
        <v>150000</v>
      </c>
      <c r="Q493" s="61">
        <f t="shared" ref="Q493:S494" si="568">Q494</f>
        <v>0</v>
      </c>
      <c r="R493" s="61">
        <f t="shared" si="568"/>
        <v>0</v>
      </c>
      <c r="S493" s="61">
        <f t="shared" si="568"/>
        <v>0</v>
      </c>
      <c r="T493" s="61">
        <f t="shared" si="555"/>
        <v>150000</v>
      </c>
      <c r="U493" s="61">
        <f t="shared" si="556"/>
        <v>150000</v>
      </c>
      <c r="V493" s="61">
        <f t="shared" si="557"/>
        <v>150000</v>
      </c>
    </row>
    <row r="494" spans="1:22" customFormat="1">
      <c r="A494" s="116"/>
      <c r="B494" s="104" t="s">
        <v>34</v>
      </c>
      <c r="C494" s="36" t="s">
        <v>51</v>
      </c>
      <c r="D494" s="36" t="s">
        <v>20</v>
      </c>
      <c r="E494" s="36" t="s">
        <v>98</v>
      </c>
      <c r="F494" s="36" t="s">
        <v>126</v>
      </c>
      <c r="G494" s="37" t="s">
        <v>35</v>
      </c>
      <c r="H494" s="61">
        <f>H495</f>
        <v>150000</v>
      </c>
      <c r="I494" s="61">
        <f t="shared" ref="I494:M494" si="569">I495</f>
        <v>150000</v>
      </c>
      <c r="J494" s="61">
        <f t="shared" si="569"/>
        <v>150000</v>
      </c>
      <c r="K494" s="61">
        <f t="shared" si="569"/>
        <v>0</v>
      </c>
      <c r="L494" s="61">
        <f t="shared" si="569"/>
        <v>0</v>
      </c>
      <c r="M494" s="61">
        <f t="shared" si="569"/>
        <v>0</v>
      </c>
      <c r="N494" s="61">
        <f t="shared" si="564"/>
        <v>150000</v>
      </c>
      <c r="O494" s="61">
        <f t="shared" si="565"/>
        <v>150000</v>
      </c>
      <c r="P494" s="61">
        <f t="shared" si="566"/>
        <v>150000</v>
      </c>
      <c r="Q494" s="61">
        <f t="shared" si="568"/>
        <v>0</v>
      </c>
      <c r="R494" s="61">
        <f t="shared" si="568"/>
        <v>0</v>
      </c>
      <c r="S494" s="61">
        <f t="shared" si="568"/>
        <v>0</v>
      </c>
      <c r="T494" s="61">
        <f t="shared" si="555"/>
        <v>150000</v>
      </c>
      <c r="U494" s="61">
        <f t="shared" si="556"/>
        <v>150000</v>
      </c>
      <c r="V494" s="61">
        <f t="shared" si="557"/>
        <v>150000</v>
      </c>
    </row>
    <row r="495" spans="1:22" customFormat="1">
      <c r="A495" s="116"/>
      <c r="B495" s="72" t="s">
        <v>65</v>
      </c>
      <c r="C495" s="36" t="s">
        <v>51</v>
      </c>
      <c r="D495" s="36" t="s">
        <v>20</v>
      </c>
      <c r="E495" s="36" t="s">
        <v>98</v>
      </c>
      <c r="F495" s="36" t="s">
        <v>126</v>
      </c>
      <c r="G495" s="37" t="s">
        <v>66</v>
      </c>
      <c r="H495" s="61">
        <v>150000</v>
      </c>
      <c r="I495" s="61">
        <v>150000</v>
      </c>
      <c r="J495" s="61">
        <v>150000</v>
      </c>
      <c r="K495" s="61"/>
      <c r="L495" s="61"/>
      <c r="M495" s="61"/>
      <c r="N495" s="61">
        <f t="shared" si="564"/>
        <v>150000</v>
      </c>
      <c r="O495" s="61">
        <f t="shared" si="565"/>
        <v>150000</v>
      </c>
      <c r="P495" s="61">
        <f t="shared" si="566"/>
        <v>150000</v>
      </c>
      <c r="Q495" s="61"/>
      <c r="R495" s="61"/>
      <c r="S495" s="61"/>
      <c r="T495" s="61">
        <f t="shared" si="555"/>
        <v>150000</v>
      </c>
      <c r="U495" s="61">
        <f t="shared" si="556"/>
        <v>150000</v>
      </c>
      <c r="V495" s="61">
        <f t="shared" si="557"/>
        <v>150000</v>
      </c>
    </row>
    <row r="496" spans="1:22" customFormat="1">
      <c r="A496" s="116"/>
      <c r="B496" s="105" t="s">
        <v>152</v>
      </c>
      <c r="C496" s="40" t="s">
        <v>51</v>
      </c>
      <c r="D496" s="40" t="s">
        <v>20</v>
      </c>
      <c r="E496" s="40" t="s">
        <v>98</v>
      </c>
      <c r="F496" s="40" t="s">
        <v>127</v>
      </c>
      <c r="G496" s="39"/>
      <c r="H496" s="61">
        <f>H497+H499</f>
        <v>6500000</v>
      </c>
      <c r="I496" s="61">
        <f t="shared" ref="I496:J496" si="570">I497+I499</f>
        <v>6500000</v>
      </c>
      <c r="J496" s="61">
        <f t="shared" si="570"/>
        <v>6500000</v>
      </c>
      <c r="K496" s="61">
        <f t="shared" ref="K496:M496" si="571">K497+K499</f>
        <v>0</v>
      </c>
      <c r="L496" s="61">
        <f t="shared" si="571"/>
        <v>0</v>
      </c>
      <c r="M496" s="61">
        <f t="shared" si="571"/>
        <v>0</v>
      </c>
      <c r="N496" s="61">
        <f t="shared" si="564"/>
        <v>6500000</v>
      </c>
      <c r="O496" s="61">
        <f t="shared" si="565"/>
        <v>6500000</v>
      </c>
      <c r="P496" s="61">
        <f t="shared" si="566"/>
        <v>6500000</v>
      </c>
      <c r="Q496" s="61">
        <f t="shared" ref="Q496:S496" si="572">Q497+Q499</f>
        <v>0</v>
      </c>
      <c r="R496" s="61">
        <f t="shared" si="572"/>
        <v>0</v>
      </c>
      <c r="S496" s="61">
        <f t="shared" si="572"/>
        <v>0</v>
      </c>
      <c r="T496" s="61">
        <f t="shared" si="555"/>
        <v>6500000</v>
      </c>
      <c r="U496" s="61">
        <f t="shared" si="556"/>
        <v>6500000</v>
      </c>
      <c r="V496" s="61">
        <f t="shared" si="557"/>
        <v>6500000</v>
      </c>
    </row>
    <row r="497" spans="1:22" customFormat="1" ht="26.4" hidden="1">
      <c r="A497" s="116"/>
      <c r="B497" s="127" t="s">
        <v>172</v>
      </c>
      <c r="C497" s="40" t="s">
        <v>51</v>
      </c>
      <c r="D497" s="40" t="s">
        <v>20</v>
      </c>
      <c r="E497" s="40" t="s">
        <v>98</v>
      </c>
      <c r="F497" s="40" t="s">
        <v>127</v>
      </c>
      <c r="G497" s="102" t="s">
        <v>31</v>
      </c>
      <c r="H497" s="61">
        <f>H498</f>
        <v>0</v>
      </c>
      <c r="I497" s="61">
        <f t="shared" ref="I497:M497" si="573">I498</f>
        <v>0</v>
      </c>
      <c r="J497" s="61">
        <f t="shared" si="573"/>
        <v>0</v>
      </c>
      <c r="K497" s="61">
        <f t="shared" si="573"/>
        <v>0</v>
      </c>
      <c r="L497" s="61">
        <f t="shared" si="573"/>
        <v>0</v>
      </c>
      <c r="M497" s="61">
        <f t="shared" si="573"/>
        <v>0</v>
      </c>
      <c r="N497" s="61">
        <f t="shared" si="564"/>
        <v>0</v>
      </c>
      <c r="O497" s="61">
        <f t="shared" si="565"/>
        <v>0</v>
      </c>
      <c r="P497" s="61">
        <f t="shared" si="566"/>
        <v>0</v>
      </c>
      <c r="Q497" s="61">
        <f t="shared" ref="Q497:S497" si="574">Q498</f>
        <v>0</v>
      </c>
      <c r="R497" s="61">
        <f t="shared" si="574"/>
        <v>0</v>
      </c>
      <c r="S497" s="61">
        <f t="shared" si="574"/>
        <v>0</v>
      </c>
      <c r="T497" s="61">
        <f t="shared" si="555"/>
        <v>0</v>
      </c>
      <c r="U497" s="61">
        <f t="shared" si="556"/>
        <v>0</v>
      </c>
      <c r="V497" s="61">
        <f t="shared" si="557"/>
        <v>0</v>
      </c>
    </row>
    <row r="498" spans="1:22" customFormat="1" ht="26.4" hidden="1">
      <c r="A498" s="116"/>
      <c r="B498" s="72" t="s">
        <v>33</v>
      </c>
      <c r="C498" s="40" t="s">
        <v>51</v>
      </c>
      <c r="D498" s="40" t="s">
        <v>20</v>
      </c>
      <c r="E498" s="40" t="s">
        <v>98</v>
      </c>
      <c r="F498" s="40" t="s">
        <v>127</v>
      </c>
      <c r="G498" s="102" t="s">
        <v>32</v>
      </c>
      <c r="H498" s="61"/>
      <c r="I498" s="61"/>
      <c r="J498" s="61"/>
      <c r="K498" s="61"/>
      <c r="L498" s="61"/>
      <c r="M498" s="61"/>
      <c r="N498" s="61">
        <f t="shared" si="564"/>
        <v>0</v>
      </c>
      <c r="O498" s="61">
        <f t="shared" si="565"/>
        <v>0</v>
      </c>
      <c r="P498" s="61">
        <f t="shared" si="566"/>
        <v>0</v>
      </c>
      <c r="Q498" s="61"/>
      <c r="R498" s="61"/>
      <c r="S498" s="61"/>
      <c r="T498" s="61">
        <f t="shared" si="555"/>
        <v>0</v>
      </c>
      <c r="U498" s="61">
        <f t="shared" si="556"/>
        <v>0</v>
      </c>
      <c r="V498" s="61">
        <f t="shared" si="557"/>
        <v>0</v>
      </c>
    </row>
    <row r="499" spans="1:22" customFormat="1">
      <c r="A499" s="116"/>
      <c r="B499" s="104" t="s">
        <v>34</v>
      </c>
      <c r="C499" s="40" t="s">
        <v>51</v>
      </c>
      <c r="D499" s="40" t="s">
        <v>20</v>
      </c>
      <c r="E499" s="40" t="s">
        <v>98</v>
      </c>
      <c r="F499" s="40" t="s">
        <v>127</v>
      </c>
      <c r="G499" s="39" t="s">
        <v>35</v>
      </c>
      <c r="H499" s="61">
        <f>H500</f>
        <v>6500000</v>
      </c>
      <c r="I499" s="61">
        <f t="shared" ref="I499:M499" si="575">I500</f>
        <v>6500000</v>
      </c>
      <c r="J499" s="61">
        <f t="shared" si="575"/>
        <v>6500000</v>
      </c>
      <c r="K499" s="61">
        <f t="shared" si="575"/>
        <v>0</v>
      </c>
      <c r="L499" s="61">
        <f t="shared" si="575"/>
        <v>0</v>
      </c>
      <c r="M499" s="61">
        <f t="shared" si="575"/>
        <v>0</v>
      </c>
      <c r="N499" s="61">
        <f t="shared" si="564"/>
        <v>6500000</v>
      </c>
      <c r="O499" s="61">
        <f t="shared" si="565"/>
        <v>6500000</v>
      </c>
      <c r="P499" s="61">
        <f t="shared" si="566"/>
        <v>6500000</v>
      </c>
      <c r="Q499" s="61">
        <f t="shared" ref="Q499:S499" si="576">Q500</f>
        <v>0</v>
      </c>
      <c r="R499" s="61">
        <f t="shared" si="576"/>
        <v>0</v>
      </c>
      <c r="S499" s="61">
        <f t="shared" si="576"/>
        <v>0</v>
      </c>
      <c r="T499" s="61">
        <f t="shared" si="555"/>
        <v>6500000</v>
      </c>
      <c r="U499" s="61">
        <f t="shared" si="556"/>
        <v>6500000</v>
      </c>
      <c r="V499" s="61">
        <f t="shared" si="557"/>
        <v>6500000</v>
      </c>
    </row>
    <row r="500" spans="1:22" customFormat="1">
      <c r="A500" s="116"/>
      <c r="B500" s="104" t="s">
        <v>170</v>
      </c>
      <c r="C500" s="40" t="s">
        <v>51</v>
      </c>
      <c r="D500" s="40" t="s">
        <v>20</v>
      </c>
      <c r="E500" s="40" t="s">
        <v>98</v>
      </c>
      <c r="F500" s="40" t="s">
        <v>127</v>
      </c>
      <c r="G500" s="102" t="s">
        <v>171</v>
      </c>
      <c r="H500" s="61">
        <v>6500000</v>
      </c>
      <c r="I500" s="61">
        <v>6500000</v>
      </c>
      <c r="J500" s="61">
        <v>6500000</v>
      </c>
      <c r="K500" s="61"/>
      <c r="L500" s="61"/>
      <c r="M500" s="61"/>
      <c r="N500" s="61">
        <f t="shared" si="564"/>
        <v>6500000</v>
      </c>
      <c r="O500" s="61">
        <f t="shared" si="565"/>
        <v>6500000</v>
      </c>
      <c r="P500" s="61">
        <f t="shared" si="566"/>
        <v>6500000</v>
      </c>
      <c r="Q500" s="61"/>
      <c r="R500" s="61"/>
      <c r="S500" s="61"/>
      <c r="T500" s="61">
        <f t="shared" si="555"/>
        <v>6500000</v>
      </c>
      <c r="U500" s="61">
        <f t="shared" si="556"/>
        <v>6500000</v>
      </c>
      <c r="V500" s="61">
        <f t="shared" si="557"/>
        <v>6500000</v>
      </c>
    </row>
    <row r="501" spans="1:22" customFormat="1" ht="26.4">
      <c r="A501" s="116"/>
      <c r="B501" s="72" t="s">
        <v>252</v>
      </c>
      <c r="C501" s="36" t="s">
        <v>51</v>
      </c>
      <c r="D501" s="36" t="s">
        <v>20</v>
      </c>
      <c r="E501" s="36" t="s">
        <v>98</v>
      </c>
      <c r="F501" s="36" t="s">
        <v>128</v>
      </c>
      <c r="G501" s="37"/>
      <c r="H501" s="68">
        <f>H502</f>
        <v>72000</v>
      </c>
      <c r="I501" s="68">
        <f t="shared" ref="I501:M502" si="577">I502</f>
        <v>72000</v>
      </c>
      <c r="J501" s="68">
        <f t="shared" si="577"/>
        <v>72000</v>
      </c>
      <c r="K501" s="68">
        <f t="shared" si="577"/>
        <v>0</v>
      </c>
      <c r="L501" s="68">
        <f t="shared" si="577"/>
        <v>0</v>
      </c>
      <c r="M501" s="68">
        <f t="shared" si="577"/>
        <v>0</v>
      </c>
      <c r="N501" s="68">
        <f t="shared" si="564"/>
        <v>72000</v>
      </c>
      <c r="O501" s="68">
        <f t="shared" si="565"/>
        <v>72000</v>
      </c>
      <c r="P501" s="68">
        <f t="shared" si="566"/>
        <v>72000</v>
      </c>
      <c r="Q501" s="68">
        <f t="shared" ref="Q501:S502" si="578">Q502</f>
        <v>0</v>
      </c>
      <c r="R501" s="68">
        <f t="shared" si="578"/>
        <v>0</v>
      </c>
      <c r="S501" s="68">
        <f t="shared" si="578"/>
        <v>0</v>
      </c>
      <c r="T501" s="68">
        <f t="shared" si="555"/>
        <v>72000</v>
      </c>
      <c r="U501" s="68">
        <f t="shared" si="556"/>
        <v>72000</v>
      </c>
      <c r="V501" s="68">
        <f t="shared" si="557"/>
        <v>72000</v>
      </c>
    </row>
    <row r="502" spans="1:22" customFormat="1">
      <c r="A502" s="116"/>
      <c r="B502" s="104" t="s">
        <v>34</v>
      </c>
      <c r="C502" s="36" t="s">
        <v>51</v>
      </c>
      <c r="D502" s="36" t="s">
        <v>20</v>
      </c>
      <c r="E502" s="36" t="s">
        <v>98</v>
      </c>
      <c r="F502" s="36" t="s">
        <v>128</v>
      </c>
      <c r="G502" s="37" t="s">
        <v>35</v>
      </c>
      <c r="H502" s="68">
        <f>H503</f>
        <v>72000</v>
      </c>
      <c r="I502" s="68">
        <f t="shared" si="577"/>
        <v>72000</v>
      </c>
      <c r="J502" s="68">
        <f t="shared" si="577"/>
        <v>72000</v>
      </c>
      <c r="K502" s="68">
        <f t="shared" si="577"/>
        <v>0</v>
      </c>
      <c r="L502" s="68">
        <f t="shared" si="577"/>
        <v>0</v>
      </c>
      <c r="M502" s="68">
        <f t="shared" si="577"/>
        <v>0</v>
      </c>
      <c r="N502" s="68">
        <f t="shared" si="564"/>
        <v>72000</v>
      </c>
      <c r="O502" s="68">
        <f t="shared" si="565"/>
        <v>72000</v>
      </c>
      <c r="P502" s="68">
        <f t="shared" si="566"/>
        <v>72000</v>
      </c>
      <c r="Q502" s="68">
        <f t="shared" si="578"/>
        <v>0</v>
      </c>
      <c r="R502" s="68">
        <f t="shared" si="578"/>
        <v>0</v>
      </c>
      <c r="S502" s="68">
        <f t="shared" si="578"/>
        <v>0</v>
      </c>
      <c r="T502" s="68">
        <f t="shared" si="555"/>
        <v>72000</v>
      </c>
      <c r="U502" s="68">
        <f t="shared" si="556"/>
        <v>72000</v>
      </c>
      <c r="V502" s="68">
        <f t="shared" si="557"/>
        <v>72000</v>
      </c>
    </row>
    <row r="503" spans="1:22" customFormat="1">
      <c r="A503" s="116"/>
      <c r="B503" s="72" t="s">
        <v>65</v>
      </c>
      <c r="C503" s="36" t="s">
        <v>51</v>
      </c>
      <c r="D503" s="36" t="s">
        <v>20</v>
      </c>
      <c r="E503" s="36" t="s">
        <v>98</v>
      </c>
      <c r="F503" s="36" t="s">
        <v>128</v>
      </c>
      <c r="G503" s="37" t="s">
        <v>66</v>
      </c>
      <c r="H503" s="61">
        <v>72000</v>
      </c>
      <c r="I503" s="61">
        <v>72000</v>
      </c>
      <c r="J503" s="61">
        <v>72000</v>
      </c>
      <c r="K503" s="61"/>
      <c r="L503" s="61"/>
      <c r="M503" s="61"/>
      <c r="N503" s="61">
        <f t="shared" si="564"/>
        <v>72000</v>
      </c>
      <c r="O503" s="61">
        <f t="shared" si="565"/>
        <v>72000</v>
      </c>
      <c r="P503" s="61">
        <f t="shared" si="566"/>
        <v>72000</v>
      </c>
      <c r="Q503" s="61"/>
      <c r="R503" s="61"/>
      <c r="S503" s="61"/>
      <c r="T503" s="61">
        <f t="shared" si="555"/>
        <v>72000</v>
      </c>
      <c r="U503" s="61">
        <f t="shared" si="556"/>
        <v>72000</v>
      </c>
      <c r="V503" s="61">
        <f t="shared" si="557"/>
        <v>72000</v>
      </c>
    </row>
    <row r="504" spans="1:22" customFormat="1" ht="26.4">
      <c r="A504" s="116"/>
      <c r="B504" s="72" t="s">
        <v>253</v>
      </c>
      <c r="C504" s="36" t="s">
        <v>51</v>
      </c>
      <c r="D504" s="36" t="s">
        <v>20</v>
      </c>
      <c r="E504" s="36" t="s">
        <v>98</v>
      </c>
      <c r="F504" s="36" t="s">
        <v>129</v>
      </c>
      <c r="G504" s="37"/>
      <c r="H504" s="61">
        <f>H505</f>
        <v>40000</v>
      </c>
      <c r="I504" s="61">
        <f t="shared" ref="I504:M505" si="579">I505</f>
        <v>40000</v>
      </c>
      <c r="J504" s="61">
        <f t="shared" si="579"/>
        <v>40000</v>
      </c>
      <c r="K504" s="61">
        <f t="shared" si="579"/>
        <v>0</v>
      </c>
      <c r="L504" s="61">
        <f t="shared" si="579"/>
        <v>0</v>
      </c>
      <c r="M504" s="61">
        <f t="shared" si="579"/>
        <v>0</v>
      </c>
      <c r="N504" s="61">
        <f t="shared" si="564"/>
        <v>40000</v>
      </c>
      <c r="O504" s="61">
        <f t="shared" si="565"/>
        <v>40000</v>
      </c>
      <c r="P504" s="61">
        <f t="shared" si="566"/>
        <v>40000</v>
      </c>
      <c r="Q504" s="61">
        <f t="shared" ref="Q504:S505" si="580">Q505</f>
        <v>0</v>
      </c>
      <c r="R504" s="61">
        <f t="shared" si="580"/>
        <v>0</v>
      </c>
      <c r="S504" s="61">
        <f t="shared" si="580"/>
        <v>0</v>
      </c>
      <c r="T504" s="61">
        <f t="shared" si="555"/>
        <v>40000</v>
      </c>
      <c r="U504" s="61">
        <f t="shared" si="556"/>
        <v>40000</v>
      </c>
      <c r="V504" s="61">
        <f t="shared" si="557"/>
        <v>40000</v>
      </c>
    </row>
    <row r="505" spans="1:22" customFormat="1" ht="26.4">
      <c r="A505" s="116"/>
      <c r="B505" s="127" t="s">
        <v>172</v>
      </c>
      <c r="C505" s="36" t="s">
        <v>51</v>
      </c>
      <c r="D505" s="36" t="s">
        <v>20</v>
      </c>
      <c r="E505" s="36" t="s">
        <v>98</v>
      </c>
      <c r="F505" s="36" t="s">
        <v>129</v>
      </c>
      <c r="G505" s="37" t="s">
        <v>31</v>
      </c>
      <c r="H505" s="61">
        <f>H506</f>
        <v>40000</v>
      </c>
      <c r="I505" s="61">
        <f t="shared" si="579"/>
        <v>40000</v>
      </c>
      <c r="J505" s="61">
        <f t="shared" si="579"/>
        <v>40000</v>
      </c>
      <c r="K505" s="61">
        <f t="shared" si="579"/>
        <v>0</v>
      </c>
      <c r="L505" s="61">
        <f t="shared" si="579"/>
        <v>0</v>
      </c>
      <c r="M505" s="61">
        <f t="shared" si="579"/>
        <v>0</v>
      </c>
      <c r="N505" s="61">
        <f t="shared" si="564"/>
        <v>40000</v>
      </c>
      <c r="O505" s="61">
        <f t="shared" si="565"/>
        <v>40000</v>
      </c>
      <c r="P505" s="61">
        <f t="shared" si="566"/>
        <v>40000</v>
      </c>
      <c r="Q505" s="61">
        <f t="shared" si="580"/>
        <v>0</v>
      </c>
      <c r="R505" s="61">
        <f t="shared" si="580"/>
        <v>0</v>
      </c>
      <c r="S505" s="61">
        <f t="shared" si="580"/>
        <v>0</v>
      </c>
      <c r="T505" s="61">
        <f t="shared" si="555"/>
        <v>40000</v>
      </c>
      <c r="U505" s="61">
        <f t="shared" si="556"/>
        <v>40000</v>
      </c>
      <c r="V505" s="61">
        <f t="shared" si="557"/>
        <v>40000</v>
      </c>
    </row>
    <row r="506" spans="1:22" customFormat="1" ht="26.4">
      <c r="A506" s="116"/>
      <c r="B506" s="72" t="s">
        <v>33</v>
      </c>
      <c r="C506" s="36" t="s">
        <v>51</v>
      </c>
      <c r="D506" s="36" t="s">
        <v>20</v>
      </c>
      <c r="E506" s="36" t="s">
        <v>98</v>
      </c>
      <c r="F506" s="36" t="s">
        <v>129</v>
      </c>
      <c r="G506" s="37" t="s">
        <v>32</v>
      </c>
      <c r="H506" s="61">
        <v>40000</v>
      </c>
      <c r="I506" s="61">
        <v>40000</v>
      </c>
      <c r="J506" s="61">
        <v>40000</v>
      </c>
      <c r="K506" s="61"/>
      <c r="L506" s="61"/>
      <c r="M506" s="61"/>
      <c r="N506" s="61">
        <f t="shared" si="564"/>
        <v>40000</v>
      </c>
      <c r="O506" s="61">
        <f t="shared" si="565"/>
        <v>40000</v>
      </c>
      <c r="P506" s="61">
        <f t="shared" si="566"/>
        <v>40000</v>
      </c>
      <c r="Q506" s="61"/>
      <c r="R506" s="61"/>
      <c r="S506" s="61"/>
      <c r="T506" s="61">
        <f t="shared" si="555"/>
        <v>40000</v>
      </c>
      <c r="U506" s="61">
        <f t="shared" si="556"/>
        <v>40000</v>
      </c>
      <c r="V506" s="61">
        <f t="shared" si="557"/>
        <v>40000</v>
      </c>
    </row>
    <row r="507" spans="1:22" customFormat="1" ht="52.8">
      <c r="A507" s="116"/>
      <c r="B507" s="195" t="s">
        <v>298</v>
      </c>
      <c r="C507" s="36" t="s">
        <v>51</v>
      </c>
      <c r="D507" s="36" t="s">
        <v>20</v>
      </c>
      <c r="E507" s="36" t="s">
        <v>98</v>
      </c>
      <c r="F507" s="36" t="s">
        <v>297</v>
      </c>
      <c r="G507" s="37"/>
      <c r="H507" s="61">
        <f>H508+H510</f>
        <v>852607.80000000016</v>
      </c>
      <c r="I507" s="61">
        <f t="shared" ref="I507:J507" si="581">I508+I510</f>
        <v>938041.53</v>
      </c>
      <c r="J507" s="61">
        <f t="shared" si="581"/>
        <v>973390.26</v>
      </c>
      <c r="K507" s="61">
        <f t="shared" ref="K507:M507" si="582">K508+K510</f>
        <v>11601.999999999971</v>
      </c>
      <c r="L507" s="61">
        <f t="shared" si="582"/>
        <v>8554.66</v>
      </c>
      <c r="M507" s="61">
        <f t="shared" si="582"/>
        <v>8950.59</v>
      </c>
      <c r="N507" s="61">
        <f t="shared" si="564"/>
        <v>864209.80000000016</v>
      </c>
      <c r="O507" s="61">
        <f t="shared" si="565"/>
        <v>946596.19000000006</v>
      </c>
      <c r="P507" s="61">
        <f t="shared" si="566"/>
        <v>982340.85</v>
      </c>
      <c r="Q507" s="61">
        <f t="shared" ref="Q507:S507" si="583">Q508+Q510</f>
        <v>0</v>
      </c>
      <c r="R507" s="61">
        <f t="shared" si="583"/>
        <v>0</v>
      </c>
      <c r="S507" s="61">
        <f t="shared" si="583"/>
        <v>0</v>
      </c>
      <c r="T507" s="61">
        <f t="shared" si="555"/>
        <v>864209.80000000016</v>
      </c>
      <c r="U507" s="61">
        <f t="shared" si="556"/>
        <v>946596.19000000006</v>
      </c>
      <c r="V507" s="61">
        <f t="shared" si="557"/>
        <v>982340.85</v>
      </c>
    </row>
    <row r="508" spans="1:22" customFormat="1" ht="39.6">
      <c r="A508" s="116"/>
      <c r="B508" s="72" t="s">
        <v>49</v>
      </c>
      <c r="C508" s="36" t="s">
        <v>51</v>
      </c>
      <c r="D508" s="36" t="s">
        <v>20</v>
      </c>
      <c r="E508" s="36" t="s">
        <v>98</v>
      </c>
      <c r="F508" s="36" t="s">
        <v>297</v>
      </c>
      <c r="G508" s="37" t="s">
        <v>47</v>
      </c>
      <c r="H508" s="61">
        <f>H509</f>
        <v>348743.27</v>
      </c>
      <c r="I508" s="61">
        <f t="shared" ref="I508:M508" si="584">I509</f>
        <v>352230.74</v>
      </c>
      <c r="J508" s="61">
        <f t="shared" si="584"/>
        <v>355753.04</v>
      </c>
      <c r="K508" s="61">
        <f t="shared" si="584"/>
        <v>0</v>
      </c>
      <c r="L508" s="61">
        <f t="shared" si="584"/>
        <v>0</v>
      </c>
      <c r="M508" s="61">
        <f t="shared" si="584"/>
        <v>0</v>
      </c>
      <c r="N508" s="61">
        <f t="shared" si="564"/>
        <v>348743.27</v>
      </c>
      <c r="O508" s="61">
        <f t="shared" si="565"/>
        <v>352230.74</v>
      </c>
      <c r="P508" s="61">
        <f t="shared" si="566"/>
        <v>355753.04</v>
      </c>
      <c r="Q508" s="61">
        <f t="shared" ref="Q508:S508" si="585">Q509</f>
        <v>0</v>
      </c>
      <c r="R508" s="61">
        <f t="shared" si="585"/>
        <v>0</v>
      </c>
      <c r="S508" s="61">
        <f t="shared" si="585"/>
        <v>0</v>
      </c>
      <c r="T508" s="61">
        <f t="shared" si="555"/>
        <v>348743.27</v>
      </c>
      <c r="U508" s="61">
        <f t="shared" si="556"/>
        <v>352230.74</v>
      </c>
      <c r="V508" s="61">
        <f t="shared" si="557"/>
        <v>355753.04</v>
      </c>
    </row>
    <row r="509" spans="1:22" customFormat="1">
      <c r="A509" s="116"/>
      <c r="B509" s="72" t="s">
        <v>50</v>
      </c>
      <c r="C509" s="36" t="s">
        <v>51</v>
      </c>
      <c r="D509" s="36" t="s">
        <v>20</v>
      </c>
      <c r="E509" s="36" t="s">
        <v>98</v>
      </c>
      <c r="F509" s="36" t="s">
        <v>297</v>
      </c>
      <c r="G509" s="37" t="s">
        <v>48</v>
      </c>
      <c r="H509" s="62">
        <v>348743.27</v>
      </c>
      <c r="I509" s="62">
        <v>352230.74</v>
      </c>
      <c r="J509" s="62">
        <v>355753.04</v>
      </c>
      <c r="K509" s="62"/>
      <c r="L509" s="62"/>
      <c r="M509" s="62"/>
      <c r="N509" s="62">
        <f t="shared" si="564"/>
        <v>348743.27</v>
      </c>
      <c r="O509" s="62">
        <f t="shared" si="565"/>
        <v>352230.74</v>
      </c>
      <c r="P509" s="62">
        <f t="shared" si="566"/>
        <v>355753.04</v>
      </c>
      <c r="Q509" s="62"/>
      <c r="R509" s="62"/>
      <c r="S509" s="62"/>
      <c r="T509" s="62">
        <f t="shared" si="555"/>
        <v>348743.27</v>
      </c>
      <c r="U509" s="62">
        <f t="shared" si="556"/>
        <v>352230.74</v>
      </c>
      <c r="V509" s="62">
        <f t="shared" si="557"/>
        <v>355753.04</v>
      </c>
    </row>
    <row r="510" spans="1:22" customFormat="1" ht="26.4">
      <c r="A510" s="116"/>
      <c r="B510" s="127" t="s">
        <v>172</v>
      </c>
      <c r="C510" s="36" t="s">
        <v>51</v>
      </c>
      <c r="D510" s="36" t="s">
        <v>20</v>
      </c>
      <c r="E510" s="36" t="s">
        <v>98</v>
      </c>
      <c r="F510" s="36" t="s">
        <v>297</v>
      </c>
      <c r="G510" s="37" t="s">
        <v>31</v>
      </c>
      <c r="H510" s="61">
        <f>H511</f>
        <v>503864.53000000014</v>
      </c>
      <c r="I510" s="61">
        <f t="shared" ref="I510:M510" si="586">I511</f>
        <v>585810.79</v>
      </c>
      <c r="J510" s="61">
        <f t="shared" si="586"/>
        <v>617637.22</v>
      </c>
      <c r="K510" s="61">
        <f t="shared" si="586"/>
        <v>11601.999999999971</v>
      </c>
      <c r="L510" s="61">
        <f t="shared" si="586"/>
        <v>8554.66</v>
      </c>
      <c r="M510" s="61">
        <f t="shared" si="586"/>
        <v>8950.59</v>
      </c>
      <c r="N510" s="61">
        <f t="shared" si="564"/>
        <v>515466.53000000014</v>
      </c>
      <c r="O510" s="61">
        <f t="shared" si="565"/>
        <v>594365.45000000007</v>
      </c>
      <c r="P510" s="61">
        <f t="shared" si="566"/>
        <v>626587.80999999994</v>
      </c>
      <c r="Q510" s="61">
        <f t="shared" ref="Q510:S510" si="587">Q511</f>
        <v>0</v>
      </c>
      <c r="R510" s="61">
        <f t="shared" si="587"/>
        <v>0</v>
      </c>
      <c r="S510" s="61">
        <f t="shared" si="587"/>
        <v>0</v>
      </c>
      <c r="T510" s="61">
        <f t="shared" si="555"/>
        <v>515466.53000000014</v>
      </c>
      <c r="U510" s="61">
        <f t="shared" si="556"/>
        <v>594365.45000000007</v>
      </c>
      <c r="V510" s="61">
        <f t="shared" si="557"/>
        <v>626587.80999999994</v>
      </c>
    </row>
    <row r="511" spans="1:22" customFormat="1" ht="26.4">
      <c r="A511" s="116"/>
      <c r="B511" s="72" t="s">
        <v>33</v>
      </c>
      <c r="C511" s="36" t="s">
        <v>51</v>
      </c>
      <c r="D511" s="36" t="s">
        <v>20</v>
      </c>
      <c r="E511" s="36" t="s">
        <v>98</v>
      </c>
      <c r="F511" s="36" t="s">
        <v>297</v>
      </c>
      <c r="G511" s="37" t="s">
        <v>32</v>
      </c>
      <c r="H511" s="62">
        <v>503864.53000000014</v>
      </c>
      <c r="I511" s="62">
        <v>585810.79</v>
      </c>
      <c r="J511" s="62">
        <v>617637.22</v>
      </c>
      <c r="K511" s="62">
        <v>11601.999999999971</v>
      </c>
      <c r="L511" s="62">
        <v>8554.66</v>
      </c>
      <c r="M511" s="62">
        <v>8950.59</v>
      </c>
      <c r="N511" s="62">
        <f t="shared" si="564"/>
        <v>515466.53000000014</v>
      </c>
      <c r="O511" s="62">
        <f t="shared" si="565"/>
        <v>594365.45000000007</v>
      </c>
      <c r="P511" s="62">
        <f t="shared" si="566"/>
        <v>626587.80999999994</v>
      </c>
      <c r="Q511" s="62"/>
      <c r="R511" s="62"/>
      <c r="S511" s="62"/>
      <c r="T511" s="62">
        <f t="shared" si="555"/>
        <v>515466.53000000014</v>
      </c>
      <c r="U511" s="62">
        <f t="shared" si="556"/>
        <v>594365.45000000007</v>
      </c>
      <c r="V511" s="62">
        <f t="shared" si="557"/>
        <v>626587.80999999994</v>
      </c>
    </row>
    <row r="512" spans="1:22" customFormat="1" ht="42.75" customHeight="1">
      <c r="A512" s="116"/>
      <c r="B512" s="195" t="s">
        <v>143</v>
      </c>
      <c r="C512" s="36" t="s">
        <v>51</v>
      </c>
      <c r="D512" s="36" t="s">
        <v>20</v>
      </c>
      <c r="E512" s="36" t="s">
        <v>98</v>
      </c>
      <c r="F512" s="188" t="s">
        <v>299</v>
      </c>
      <c r="G512" s="37"/>
      <c r="H512" s="62">
        <f>+H513</f>
        <v>3128.01</v>
      </c>
      <c r="I512" s="62">
        <f t="shared" ref="I512:M512" si="588">+I513</f>
        <v>97108.87</v>
      </c>
      <c r="J512" s="62">
        <f t="shared" si="588"/>
        <v>3097.79</v>
      </c>
      <c r="K512" s="62">
        <f t="shared" si="588"/>
        <v>0</v>
      </c>
      <c r="L512" s="62">
        <f t="shared" si="588"/>
        <v>0</v>
      </c>
      <c r="M512" s="62">
        <f t="shared" si="588"/>
        <v>0</v>
      </c>
      <c r="N512" s="62">
        <f t="shared" si="564"/>
        <v>3128.01</v>
      </c>
      <c r="O512" s="62">
        <f t="shared" si="565"/>
        <v>97108.87</v>
      </c>
      <c r="P512" s="62">
        <f t="shared" si="566"/>
        <v>3097.79</v>
      </c>
      <c r="Q512" s="62">
        <f t="shared" ref="Q512:S512" si="589">+Q513</f>
        <v>0</v>
      </c>
      <c r="R512" s="62">
        <f t="shared" si="589"/>
        <v>0</v>
      </c>
      <c r="S512" s="62">
        <f t="shared" si="589"/>
        <v>0</v>
      </c>
      <c r="T512" s="62">
        <f t="shared" si="555"/>
        <v>3128.01</v>
      </c>
      <c r="U512" s="62">
        <f t="shared" si="556"/>
        <v>97108.87</v>
      </c>
      <c r="V512" s="62">
        <f t="shared" si="557"/>
        <v>3097.79</v>
      </c>
    </row>
    <row r="513" spans="1:22" customFormat="1" ht="24.75" customHeight="1">
      <c r="A513" s="116"/>
      <c r="B513" s="127" t="s">
        <v>172</v>
      </c>
      <c r="C513" s="36" t="s">
        <v>51</v>
      </c>
      <c r="D513" s="36" t="s">
        <v>20</v>
      </c>
      <c r="E513" s="36" t="s">
        <v>98</v>
      </c>
      <c r="F513" s="188" t="s">
        <v>299</v>
      </c>
      <c r="G513" s="37" t="s">
        <v>31</v>
      </c>
      <c r="H513" s="62">
        <f>H514</f>
        <v>3128.01</v>
      </c>
      <c r="I513" s="62">
        <f t="shared" ref="I513:M513" si="590">I514</f>
        <v>97108.87</v>
      </c>
      <c r="J513" s="62">
        <f t="shared" si="590"/>
        <v>3097.79</v>
      </c>
      <c r="K513" s="62">
        <f t="shared" si="590"/>
        <v>0</v>
      </c>
      <c r="L513" s="62">
        <f t="shared" si="590"/>
        <v>0</v>
      </c>
      <c r="M513" s="62">
        <f t="shared" si="590"/>
        <v>0</v>
      </c>
      <c r="N513" s="62">
        <f t="shared" si="564"/>
        <v>3128.01</v>
      </c>
      <c r="O513" s="62">
        <f t="shared" si="565"/>
        <v>97108.87</v>
      </c>
      <c r="P513" s="62">
        <f t="shared" si="566"/>
        <v>3097.79</v>
      </c>
      <c r="Q513" s="62">
        <f t="shared" ref="Q513:S513" si="591">Q514</f>
        <v>0</v>
      </c>
      <c r="R513" s="62">
        <f t="shared" si="591"/>
        <v>0</v>
      </c>
      <c r="S513" s="62">
        <f t="shared" si="591"/>
        <v>0</v>
      </c>
      <c r="T513" s="62">
        <f t="shared" si="555"/>
        <v>3128.01</v>
      </c>
      <c r="U513" s="62">
        <f t="shared" si="556"/>
        <v>97108.87</v>
      </c>
      <c r="V513" s="62">
        <f t="shared" si="557"/>
        <v>3097.79</v>
      </c>
    </row>
    <row r="514" spans="1:22" customFormat="1" ht="26.4">
      <c r="A514" s="116"/>
      <c r="B514" s="72" t="s">
        <v>33</v>
      </c>
      <c r="C514" s="36" t="s">
        <v>51</v>
      </c>
      <c r="D514" s="36" t="s">
        <v>20</v>
      </c>
      <c r="E514" s="36" t="s">
        <v>98</v>
      </c>
      <c r="F514" s="188" t="s">
        <v>299</v>
      </c>
      <c r="G514" s="37" t="s">
        <v>32</v>
      </c>
      <c r="H514" s="61">
        <v>3128.01</v>
      </c>
      <c r="I514" s="61">
        <v>97108.87</v>
      </c>
      <c r="J514" s="61">
        <v>3097.79</v>
      </c>
      <c r="K514" s="61"/>
      <c r="L514" s="61"/>
      <c r="M514" s="61"/>
      <c r="N514" s="61">
        <f t="shared" si="564"/>
        <v>3128.01</v>
      </c>
      <c r="O514" s="61">
        <f t="shared" si="565"/>
        <v>97108.87</v>
      </c>
      <c r="P514" s="61">
        <f t="shared" si="566"/>
        <v>3097.79</v>
      </c>
      <c r="Q514" s="61"/>
      <c r="R514" s="61"/>
      <c r="S514" s="61"/>
      <c r="T514" s="61">
        <f t="shared" si="555"/>
        <v>3128.01</v>
      </c>
      <c r="U514" s="61">
        <f t="shared" si="556"/>
        <v>97108.87</v>
      </c>
      <c r="V514" s="61">
        <f t="shared" si="557"/>
        <v>3097.79</v>
      </c>
    </row>
    <row r="515" spans="1:22" customFormat="1" ht="39.6">
      <c r="A515" s="116"/>
      <c r="B515" s="217" t="s">
        <v>333</v>
      </c>
      <c r="C515" s="36" t="s">
        <v>51</v>
      </c>
      <c r="D515" s="36" t="s">
        <v>20</v>
      </c>
      <c r="E515" s="36" t="s">
        <v>98</v>
      </c>
      <c r="F515" s="36" t="s">
        <v>334</v>
      </c>
      <c r="G515" s="118"/>
      <c r="H515" s="61">
        <f>H516</f>
        <v>2258904.52</v>
      </c>
      <c r="I515" s="61">
        <f t="shared" ref="I515:M516" si="592">I516</f>
        <v>2295544.04</v>
      </c>
      <c r="J515" s="61">
        <f t="shared" si="592"/>
        <v>2349556.84</v>
      </c>
      <c r="K515" s="61">
        <f t="shared" si="592"/>
        <v>-724.42</v>
      </c>
      <c r="L515" s="61">
        <f t="shared" si="592"/>
        <v>-35316.28</v>
      </c>
      <c r="M515" s="61">
        <f t="shared" si="592"/>
        <v>-87200.13</v>
      </c>
      <c r="N515" s="61">
        <f t="shared" si="564"/>
        <v>2258180.1</v>
      </c>
      <c r="O515" s="61">
        <f t="shared" si="565"/>
        <v>2260227.7600000002</v>
      </c>
      <c r="P515" s="61">
        <f t="shared" si="566"/>
        <v>2262356.71</v>
      </c>
      <c r="Q515" s="61">
        <f t="shared" ref="Q515:S516" si="593">Q516</f>
        <v>0</v>
      </c>
      <c r="R515" s="61">
        <f t="shared" si="593"/>
        <v>0</v>
      </c>
      <c r="S515" s="61">
        <f t="shared" si="593"/>
        <v>0</v>
      </c>
      <c r="T515" s="61">
        <f t="shared" si="555"/>
        <v>2258180.1</v>
      </c>
      <c r="U515" s="61">
        <f t="shared" si="556"/>
        <v>2260227.7600000002</v>
      </c>
      <c r="V515" s="61">
        <f t="shared" si="557"/>
        <v>2262356.71</v>
      </c>
    </row>
    <row r="516" spans="1:22" customFormat="1" ht="26.4">
      <c r="A516" s="116"/>
      <c r="B516" s="228" t="s">
        <v>319</v>
      </c>
      <c r="C516" s="36" t="s">
        <v>51</v>
      </c>
      <c r="D516" s="36" t="s">
        <v>20</v>
      </c>
      <c r="E516" s="36" t="s">
        <v>98</v>
      </c>
      <c r="F516" s="36" t="s">
        <v>334</v>
      </c>
      <c r="G516" s="118" t="s">
        <v>134</v>
      </c>
      <c r="H516" s="61">
        <f>H517</f>
        <v>2258904.52</v>
      </c>
      <c r="I516" s="61">
        <f t="shared" si="592"/>
        <v>2295544.04</v>
      </c>
      <c r="J516" s="61">
        <f t="shared" si="592"/>
        <v>2349556.84</v>
      </c>
      <c r="K516" s="61">
        <f t="shared" si="592"/>
        <v>-724.42</v>
      </c>
      <c r="L516" s="61">
        <f t="shared" si="592"/>
        <v>-35316.28</v>
      </c>
      <c r="M516" s="61">
        <f t="shared" si="592"/>
        <v>-87200.13</v>
      </c>
      <c r="N516" s="61">
        <f t="shared" si="564"/>
        <v>2258180.1</v>
      </c>
      <c r="O516" s="61">
        <f t="shared" si="565"/>
        <v>2260227.7600000002</v>
      </c>
      <c r="P516" s="61">
        <f t="shared" si="566"/>
        <v>2262356.71</v>
      </c>
      <c r="Q516" s="61">
        <f t="shared" si="593"/>
        <v>0</v>
      </c>
      <c r="R516" s="61">
        <f t="shared" si="593"/>
        <v>0</v>
      </c>
      <c r="S516" s="61">
        <f t="shared" si="593"/>
        <v>0</v>
      </c>
      <c r="T516" s="61">
        <f t="shared" si="555"/>
        <v>2258180.1</v>
      </c>
      <c r="U516" s="61">
        <f t="shared" si="556"/>
        <v>2260227.7600000002</v>
      </c>
      <c r="V516" s="61">
        <f t="shared" si="557"/>
        <v>2262356.71</v>
      </c>
    </row>
    <row r="517" spans="1:22" customFormat="1">
      <c r="A517" s="116"/>
      <c r="B517" s="217" t="s">
        <v>320</v>
      </c>
      <c r="C517" s="36" t="s">
        <v>51</v>
      </c>
      <c r="D517" s="36" t="s">
        <v>20</v>
      </c>
      <c r="E517" s="36" t="s">
        <v>98</v>
      </c>
      <c r="F517" s="36" t="s">
        <v>334</v>
      </c>
      <c r="G517" s="118" t="s">
        <v>135</v>
      </c>
      <c r="H517" s="61">
        <v>2258904.52</v>
      </c>
      <c r="I517" s="61">
        <v>2295544.04</v>
      </c>
      <c r="J517" s="61">
        <v>2349556.84</v>
      </c>
      <c r="K517" s="61">
        <v>-724.42</v>
      </c>
      <c r="L517" s="61">
        <v>-35316.28</v>
      </c>
      <c r="M517" s="61">
        <v>-87200.13</v>
      </c>
      <c r="N517" s="61">
        <f t="shared" si="564"/>
        <v>2258180.1</v>
      </c>
      <c r="O517" s="61">
        <f t="shared" si="565"/>
        <v>2260227.7600000002</v>
      </c>
      <c r="P517" s="61">
        <f t="shared" si="566"/>
        <v>2262356.71</v>
      </c>
      <c r="Q517" s="61"/>
      <c r="R517" s="61"/>
      <c r="S517" s="61"/>
      <c r="T517" s="61">
        <f t="shared" si="555"/>
        <v>2258180.1</v>
      </c>
      <c r="U517" s="61">
        <f t="shared" si="556"/>
        <v>2260227.7600000002</v>
      </c>
      <c r="V517" s="61">
        <f t="shared" si="557"/>
        <v>2262356.71</v>
      </c>
    </row>
    <row r="518" spans="1:22" customFormat="1" ht="52.8">
      <c r="A518" s="116"/>
      <c r="B518" s="217" t="s">
        <v>335</v>
      </c>
      <c r="C518" s="36" t="s">
        <v>51</v>
      </c>
      <c r="D518" s="36" t="s">
        <v>20</v>
      </c>
      <c r="E518" s="36" t="s">
        <v>98</v>
      </c>
      <c r="F518" s="36" t="s">
        <v>336</v>
      </c>
      <c r="G518" s="39"/>
      <c r="H518" s="61">
        <f>H519</f>
        <v>293746.03000000003</v>
      </c>
      <c r="I518" s="61">
        <f t="shared" ref="I518:M519" si="594">I519</f>
        <v>293746.03000000003</v>
      </c>
      <c r="J518" s="61">
        <f t="shared" si="594"/>
        <v>293746.03000000003</v>
      </c>
      <c r="K518" s="61">
        <f t="shared" si="594"/>
        <v>0</v>
      </c>
      <c r="L518" s="61">
        <f t="shared" si="594"/>
        <v>0</v>
      </c>
      <c r="M518" s="61">
        <f t="shared" si="594"/>
        <v>0</v>
      </c>
      <c r="N518" s="61">
        <f t="shared" si="564"/>
        <v>293746.03000000003</v>
      </c>
      <c r="O518" s="61">
        <f t="shared" si="565"/>
        <v>293746.03000000003</v>
      </c>
      <c r="P518" s="61">
        <f t="shared" si="566"/>
        <v>293746.03000000003</v>
      </c>
      <c r="Q518" s="61">
        <f t="shared" ref="Q518:S519" si="595">Q519</f>
        <v>0</v>
      </c>
      <c r="R518" s="61">
        <f t="shared" si="595"/>
        <v>0</v>
      </c>
      <c r="S518" s="61">
        <f t="shared" si="595"/>
        <v>0</v>
      </c>
      <c r="T518" s="61">
        <f t="shared" si="555"/>
        <v>293746.03000000003</v>
      </c>
      <c r="U518" s="61">
        <f t="shared" si="556"/>
        <v>293746.03000000003</v>
      </c>
      <c r="V518" s="61">
        <f t="shared" si="557"/>
        <v>293746.03000000003</v>
      </c>
    </row>
    <row r="519" spans="1:22" customFormat="1" ht="26.4">
      <c r="A519" s="116"/>
      <c r="B519" s="228" t="s">
        <v>319</v>
      </c>
      <c r="C519" s="36" t="s">
        <v>51</v>
      </c>
      <c r="D519" s="36" t="s">
        <v>20</v>
      </c>
      <c r="E519" s="36" t="s">
        <v>98</v>
      </c>
      <c r="F519" s="36" t="s">
        <v>336</v>
      </c>
      <c r="G519" s="118" t="s">
        <v>134</v>
      </c>
      <c r="H519" s="61">
        <f>H520</f>
        <v>293746.03000000003</v>
      </c>
      <c r="I519" s="61">
        <f t="shared" si="594"/>
        <v>293746.03000000003</v>
      </c>
      <c r="J519" s="61">
        <f t="shared" si="594"/>
        <v>293746.03000000003</v>
      </c>
      <c r="K519" s="61">
        <f t="shared" si="594"/>
        <v>0</v>
      </c>
      <c r="L519" s="61">
        <f t="shared" si="594"/>
        <v>0</v>
      </c>
      <c r="M519" s="61">
        <f t="shared" si="594"/>
        <v>0</v>
      </c>
      <c r="N519" s="61">
        <f t="shared" si="564"/>
        <v>293746.03000000003</v>
      </c>
      <c r="O519" s="61">
        <f t="shared" si="565"/>
        <v>293746.03000000003</v>
      </c>
      <c r="P519" s="61">
        <f t="shared" si="566"/>
        <v>293746.03000000003</v>
      </c>
      <c r="Q519" s="61">
        <f t="shared" si="595"/>
        <v>0</v>
      </c>
      <c r="R519" s="61">
        <f t="shared" si="595"/>
        <v>0</v>
      </c>
      <c r="S519" s="61">
        <f t="shared" si="595"/>
        <v>0</v>
      </c>
      <c r="T519" s="61">
        <f t="shared" si="555"/>
        <v>293746.03000000003</v>
      </c>
      <c r="U519" s="61">
        <f t="shared" si="556"/>
        <v>293746.03000000003</v>
      </c>
      <c r="V519" s="61">
        <f t="shared" si="557"/>
        <v>293746.03000000003</v>
      </c>
    </row>
    <row r="520" spans="1:22" customFormat="1">
      <c r="A520" s="116"/>
      <c r="B520" s="217" t="s">
        <v>320</v>
      </c>
      <c r="C520" s="36" t="s">
        <v>51</v>
      </c>
      <c r="D520" s="36" t="s">
        <v>20</v>
      </c>
      <c r="E520" s="36" t="s">
        <v>98</v>
      </c>
      <c r="F520" s="36" t="s">
        <v>336</v>
      </c>
      <c r="G520" s="118" t="s">
        <v>135</v>
      </c>
      <c r="H520" s="61">
        <v>293746.03000000003</v>
      </c>
      <c r="I520" s="61">
        <v>293746.03000000003</v>
      </c>
      <c r="J520" s="61">
        <v>293746.03000000003</v>
      </c>
      <c r="K520" s="61"/>
      <c r="L520" s="61"/>
      <c r="M520" s="61"/>
      <c r="N520" s="61">
        <f t="shared" si="564"/>
        <v>293746.03000000003</v>
      </c>
      <c r="O520" s="61">
        <f t="shared" si="565"/>
        <v>293746.03000000003</v>
      </c>
      <c r="P520" s="61">
        <f t="shared" si="566"/>
        <v>293746.03000000003</v>
      </c>
      <c r="Q520" s="61"/>
      <c r="R520" s="61"/>
      <c r="S520" s="61"/>
      <c r="T520" s="61">
        <f t="shared" si="555"/>
        <v>293746.03000000003</v>
      </c>
      <c r="U520" s="61">
        <f t="shared" si="556"/>
        <v>293746.03000000003</v>
      </c>
      <c r="V520" s="61">
        <f t="shared" si="557"/>
        <v>293746.03000000003</v>
      </c>
    </row>
    <row r="521" spans="1:22" customFormat="1" ht="52.8">
      <c r="A521" s="116"/>
      <c r="B521" s="195" t="s">
        <v>302</v>
      </c>
      <c r="C521" s="36" t="s">
        <v>51</v>
      </c>
      <c r="D521" s="36" t="s">
        <v>20</v>
      </c>
      <c r="E521" s="36" t="s">
        <v>98</v>
      </c>
      <c r="F521" s="188" t="s">
        <v>301</v>
      </c>
      <c r="G521" s="37"/>
      <c r="H521" s="61">
        <f>H524+H522</f>
        <v>2303743.1</v>
      </c>
      <c r="I521" s="61">
        <f t="shared" ref="I521:J521" si="596">I524+I522</f>
        <v>2388692.83</v>
      </c>
      <c r="J521" s="61">
        <f t="shared" si="596"/>
        <v>2477048.94</v>
      </c>
      <c r="K521" s="61">
        <f t="shared" ref="K521:M521" si="597">K524+K522</f>
        <v>0</v>
      </c>
      <c r="L521" s="61">
        <f t="shared" si="597"/>
        <v>0</v>
      </c>
      <c r="M521" s="61">
        <f t="shared" si="597"/>
        <v>0</v>
      </c>
      <c r="N521" s="61">
        <f t="shared" si="564"/>
        <v>2303743.1</v>
      </c>
      <c r="O521" s="61">
        <f t="shared" si="565"/>
        <v>2388692.83</v>
      </c>
      <c r="P521" s="61">
        <f t="shared" si="566"/>
        <v>2477048.94</v>
      </c>
      <c r="Q521" s="61">
        <f t="shared" ref="Q521:S521" si="598">Q524+Q522</f>
        <v>0</v>
      </c>
      <c r="R521" s="61">
        <f t="shared" si="598"/>
        <v>0</v>
      </c>
      <c r="S521" s="61">
        <f t="shared" si="598"/>
        <v>0</v>
      </c>
      <c r="T521" s="61">
        <f t="shared" si="555"/>
        <v>2303743.1</v>
      </c>
      <c r="U521" s="61">
        <f t="shared" si="556"/>
        <v>2388692.83</v>
      </c>
      <c r="V521" s="61">
        <f t="shared" si="557"/>
        <v>2477048.94</v>
      </c>
    </row>
    <row r="522" spans="1:22" customFormat="1" ht="39.6">
      <c r="A522" s="116"/>
      <c r="B522" s="204" t="s">
        <v>49</v>
      </c>
      <c r="C522" s="36" t="s">
        <v>51</v>
      </c>
      <c r="D522" s="36" t="s">
        <v>20</v>
      </c>
      <c r="E522" s="36" t="s">
        <v>98</v>
      </c>
      <c r="F522" s="188" t="s">
        <v>301</v>
      </c>
      <c r="G522" s="37" t="s">
        <v>47</v>
      </c>
      <c r="H522" s="61">
        <f>H523</f>
        <v>2163743.1</v>
      </c>
      <c r="I522" s="61">
        <f t="shared" ref="I522:M522" si="599">I523</f>
        <v>2248692.83</v>
      </c>
      <c r="J522" s="61">
        <f t="shared" si="599"/>
        <v>2337048.94</v>
      </c>
      <c r="K522" s="61">
        <f t="shared" si="599"/>
        <v>0</v>
      </c>
      <c r="L522" s="61">
        <f t="shared" si="599"/>
        <v>0</v>
      </c>
      <c r="M522" s="61">
        <f t="shared" si="599"/>
        <v>0</v>
      </c>
      <c r="N522" s="61">
        <f t="shared" si="564"/>
        <v>2163743.1</v>
      </c>
      <c r="O522" s="61">
        <f t="shared" si="565"/>
        <v>2248692.83</v>
      </c>
      <c r="P522" s="61">
        <f t="shared" si="566"/>
        <v>2337048.94</v>
      </c>
      <c r="Q522" s="61">
        <f t="shared" ref="Q522:S522" si="600">Q523</f>
        <v>0</v>
      </c>
      <c r="R522" s="61">
        <f t="shared" si="600"/>
        <v>0</v>
      </c>
      <c r="S522" s="61">
        <f t="shared" si="600"/>
        <v>0</v>
      </c>
      <c r="T522" s="61">
        <f t="shared" si="555"/>
        <v>2163743.1</v>
      </c>
      <c r="U522" s="61">
        <f t="shared" si="556"/>
        <v>2248692.83</v>
      </c>
      <c r="V522" s="61">
        <f t="shared" si="557"/>
        <v>2337048.94</v>
      </c>
    </row>
    <row r="523" spans="1:22" customFormat="1">
      <c r="A523" s="116"/>
      <c r="B523" s="204" t="s">
        <v>50</v>
      </c>
      <c r="C523" s="36" t="s">
        <v>51</v>
      </c>
      <c r="D523" s="36" t="s">
        <v>20</v>
      </c>
      <c r="E523" s="36" t="s">
        <v>98</v>
      </c>
      <c r="F523" s="188" t="s">
        <v>301</v>
      </c>
      <c r="G523" s="37" t="s">
        <v>48</v>
      </c>
      <c r="H523" s="61">
        <v>2163743.1</v>
      </c>
      <c r="I523" s="61">
        <v>2248692.83</v>
      </c>
      <c r="J523" s="61">
        <v>2337048.94</v>
      </c>
      <c r="K523" s="61"/>
      <c r="L523" s="61"/>
      <c r="M523" s="61"/>
      <c r="N523" s="61">
        <f t="shared" si="564"/>
        <v>2163743.1</v>
      </c>
      <c r="O523" s="61">
        <f t="shared" si="565"/>
        <v>2248692.83</v>
      </c>
      <c r="P523" s="61">
        <f t="shared" si="566"/>
        <v>2337048.94</v>
      </c>
      <c r="Q523" s="61"/>
      <c r="R523" s="61"/>
      <c r="S523" s="61"/>
      <c r="T523" s="61">
        <f t="shared" si="555"/>
        <v>2163743.1</v>
      </c>
      <c r="U523" s="61">
        <f t="shared" si="556"/>
        <v>2248692.83</v>
      </c>
      <c r="V523" s="61">
        <f t="shared" si="557"/>
        <v>2337048.94</v>
      </c>
    </row>
    <row r="524" spans="1:22" customFormat="1" ht="26.4">
      <c r="A524" s="116"/>
      <c r="B524" s="212" t="s">
        <v>172</v>
      </c>
      <c r="C524" s="36" t="s">
        <v>51</v>
      </c>
      <c r="D524" s="36" t="s">
        <v>20</v>
      </c>
      <c r="E524" s="36" t="s">
        <v>98</v>
      </c>
      <c r="F524" s="188" t="s">
        <v>301</v>
      </c>
      <c r="G524" s="37" t="s">
        <v>31</v>
      </c>
      <c r="H524" s="61">
        <f>H525</f>
        <v>140000</v>
      </c>
      <c r="I524" s="61">
        <f t="shared" ref="I524:M524" si="601">I525</f>
        <v>140000</v>
      </c>
      <c r="J524" s="61">
        <f t="shared" si="601"/>
        <v>140000</v>
      </c>
      <c r="K524" s="61">
        <f t="shared" si="601"/>
        <v>0</v>
      </c>
      <c r="L524" s="61">
        <f t="shared" si="601"/>
        <v>0</v>
      </c>
      <c r="M524" s="61">
        <f t="shared" si="601"/>
        <v>0</v>
      </c>
      <c r="N524" s="61">
        <f t="shared" si="564"/>
        <v>140000</v>
      </c>
      <c r="O524" s="61">
        <f t="shared" si="565"/>
        <v>140000</v>
      </c>
      <c r="P524" s="61">
        <f t="shared" si="566"/>
        <v>140000</v>
      </c>
      <c r="Q524" s="61">
        <f t="shared" ref="Q524:S524" si="602">Q525</f>
        <v>0</v>
      </c>
      <c r="R524" s="61">
        <f t="shared" si="602"/>
        <v>0</v>
      </c>
      <c r="S524" s="61">
        <f t="shared" si="602"/>
        <v>0</v>
      </c>
      <c r="T524" s="61">
        <f t="shared" si="555"/>
        <v>140000</v>
      </c>
      <c r="U524" s="61">
        <f t="shared" si="556"/>
        <v>140000</v>
      </c>
      <c r="V524" s="61">
        <f t="shared" si="557"/>
        <v>140000</v>
      </c>
    </row>
    <row r="525" spans="1:22" customFormat="1" ht="26.4">
      <c r="A525" s="116"/>
      <c r="B525" s="204" t="s">
        <v>33</v>
      </c>
      <c r="C525" s="36" t="s">
        <v>51</v>
      </c>
      <c r="D525" s="36" t="s">
        <v>20</v>
      </c>
      <c r="E525" s="36" t="s">
        <v>98</v>
      </c>
      <c r="F525" s="188" t="s">
        <v>301</v>
      </c>
      <c r="G525" s="37" t="s">
        <v>32</v>
      </c>
      <c r="H525" s="61">
        <v>140000</v>
      </c>
      <c r="I525" s="61">
        <v>140000</v>
      </c>
      <c r="J525" s="61">
        <v>140000</v>
      </c>
      <c r="K525" s="61"/>
      <c r="L525" s="61"/>
      <c r="M525" s="61"/>
      <c r="N525" s="61">
        <f t="shared" si="564"/>
        <v>140000</v>
      </c>
      <c r="O525" s="61">
        <f t="shared" si="565"/>
        <v>140000</v>
      </c>
      <c r="P525" s="61">
        <f t="shared" si="566"/>
        <v>140000</v>
      </c>
      <c r="Q525" s="61"/>
      <c r="R525" s="61"/>
      <c r="S525" s="61"/>
      <c r="T525" s="61">
        <f t="shared" si="555"/>
        <v>140000</v>
      </c>
      <c r="U525" s="61">
        <f t="shared" si="556"/>
        <v>140000</v>
      </c>
      <c r="V525" s="61">
        <f t="shared" si="557"/>
        <v>140000</v>
      </c>
    </row>
    <row r="526" spans="1:22" customFormat="1" ht="39.6">
      <c r="A526" s="116"/>
      <c r="B526" s="195" t="s">
        <v>304</v>
      </c>
      <c r="C526" s="36" t="s">
        <v>51</v>
      </c>
      <c r="D526" s="36" t="s">
        <v>20</v>
      </c>
      <c r="E526" s="36" t="s">
        <v>98</v>
      </c>
      <c r="F526" s="188" t="s">
        <v>303</v>
      </c>
      <c r="G526" s="37"/>
      <c r="H526" s="62">
        <f>H527+H529</f>
        <v>1256871.55</v>
      </c>
      <c r="I526" s="62">
        <f t="shared" ref="I526:J526" si="603">I527+I529</f>
        <v>1299346.4099999999</v>
      </c>
      <c r="J526" s="62">
        <f t="shared" si="603"/>
        <v>1343524.47</v>
      </c>
      <c r="K526" s="62">
        <f t="shared" ref="K526:M526" si="604">K527+K529</f>
        <v>0</v>
      </c>
      <c r="L526" s="62">
        <f t="shared" si="604"/>
        <v>0</v>
      </c>
      <c r="M526" s="62">
        <f t="shared" si="604"/>
        <v>0</v>
      </c>
      <c r="N526" s="62">
        <f t="shared" si="564"/>
        <v>1256871.55</v>
      </c>
      <c r="O526" s="62">
        <f t="shared" si="565"/>
        <v>1299346.4099999999</v>
      </c>
      <c r="P526" s="62">
        <f t="shared" si="566"/>
        <v>1343524.47</v>
      </c>
      <c r="Q526" s="62">
        <f t="shared" ref="Q526:S526" si="605">Q527+Q529</f>
        <v>0</v>
      </c>
      <c r="R526" s="62">
        <f t="shared" si="605"/>
        <v>0</v>
      </c>
      <c r="S526" s="62">
        <f t="shared" si="605"/>
        <v>0</v>
      </c>
      <c r="T526" s="62">
        <f t="shared" si="555"/>
        <v>1256871.55</v>
      </c>
      <c r="U526" s="62">
        <f t="shared" si="556"/>
        <v>1299346.4099999999</v>
      </c>
      <c r="V526" s="62">
        <f t="shared" si="557"/>
        <v>1343524.47</v>
      </c>
    </row>
    <row r="527" spans="1:22" customFormat="1" ht="39.6">
      <c r="A527" s="116"/>
      <c r="B527" s="72" t="s">
        <v>49</v>
      </c>
      <c r="C527" s="36" t="s">
        <v>51</v>
      </c>
      <c r="D527" s="36" t="s">
        <v>20</v>
      </c>
      <c r="E527" s="36" t="s">
        <v>98</v>
      </c>
      <c r="F527" s="188" t="s">
        <v>303</v>
      </c>
      <c r="G527" s="37" t="s">
        <v>47</v>
      </c>
      <c r="H527" s="62">
        <f>H528</f>
        <v>1081871.55</v>
      </c>
      <c r="I527" s="62">
        <f t="shared" ref="I527:M527" si="606">I528</f>
        <v>1124346.4099999999</v>
      </c>
      <c r="J527" s="62">
        <f t="shared" si="606"/>
        <v>1168524.47</v>
      </c>
      <c r="K527" s="62">
        <f t="shared" si="606"/>
        <v>0</v>
      </c>
      <c r="L527" s="62">
        <f t="shared" si="606"/>
        <v>0</v>
      </c>
      <c r="M527" s="62">
        <f t="shared" si="606"/>
        <v>0</v>
      </c>
      <c r="N527" s="62">
        <f t="shared" si="564"/>
        <v>1081871.55</v>
      </c>
      <c r="O527" s="62">
        <f t="shared" si="565"/>
        <v>1124346.4099999999</v>
      </c>
      <c r="P527" s="62">
        <f t="shared" si="566"/>
        <v>1168524.47</v>
      </c>
      <c r="Q527" s="62">
        <f t="shared" ref="Q527:S527" si="607">Q528</f>
        <v>0</v>
      </c>
      <c r="R527" s="62">
        <f t="shared" si="607"/>
        <v>0</v>
      </c>
      <c r="S527" s="62">
        <f t="shared" si="607"/>
        <v>0</v>
      </c>
      <c r="T527" s="62">
        <f t="shared" si="555"/>
        <v>1081871.55</v>
      </c>
      <c r="U527" s="62">
        <f t="shared" si="556"/>
        <v>1124346.4099999999</v>
      </c>
      <c r="V527" s="62">
        <f t="shared" si="557"/>
        <v>1168524.47</v>
      </c>
    </row>
    <row r="528" spans="1:22" customFormat="1">
      <c r="A528" s="116"/>
      <c r="B528" s="72" t="s">
        <v>50</v>
      </c>
      <c r="C528" s="36" t="s">
        <v>51</v>
      </c>
      <c r="D528" s="36" t="s">
        <v>20</v>
      </c>
      <c r="E528" s="36" t="s">
        <v>98</v>
      </c>
      <c r="F528" s="188" t="s">
        <v>303</v>
      </c>
      <c r="G528" s="37" t="s">
        <v>48</v>
      </c>
      <c r="H528" s="61">
        <v>1081871.55</v>
      </c>
      <c r="I528" s="61">
        <v>1124346.4099999999</v>
      </c>
      <c r="J528" s="61">
        <v>1168524.47</v>
      </c>
      <c r="K528" s="61"/>
      <c r="L528" s="61"/>
      <c r="M528" s="61"/>
      <c r="N528" s="61">
        <f t="shared" si="564"/>
        <v>1081871.55</v>
      </c>
      <c r="O528" s="61">
        <f t="shared" si="565"/>
        <v>1124346.4099999999</v>
      </c>
      <c r="P528" s="61">
        <f t="shared" si="566"/>
        <v>1168524.47</v>
      </c>
      <c r="Q528" s="61"/>
      <c r="R528" s="61"/>
      <c r="S528" s="61"/>
      <c r="T528" s="61">
        <f t="shared" si="555"/>
        <v>1081871.55</v>
      </c>
      <c r="U528" s="61">
        <f t="shared" si="556"/>
        <v>1124346.4099999999</v>
      </c>
      <c r="V528" s="61">
        <f t="shared" si="557"/>
        <v>1168524.47</v>
      </c>
    </row>
    <row r="529" spans="1:23" ht="26.4">
      <c r="A529" s="116"/>
      <c r="B529" s="127" t="s">
        <v>172</v>
      </c>
      <c r="C529" s="36" t="s">
        <v>51</v>
      </c>
      <c r="D529" s="36" t="s">
        <v>20</v>
      </c>
      <c r="E529" s="36" t="s">
        <v>98</v>
      </c>
      <c r="F529" s="188" t="s">
        <v>303</v>
      </c>
      <c r="G529" s="37" t="s">
        <v>31</v>
      </c>
      <c r="H529" s="62">
        <f>H530</f>
        <v>175000</v>
      </c>
      <c r="I529" s="62">
        <f t="shared" ref="I529:M529" si="608">I530</f>
        <v>175000</v>
      </c>
      <c r="J529" s="62">
        <f t="shared" si="608"/>
        <v>175000</v>
      </c>
      <c r="K529" s="62">
        <f t="shared" si="608"/>
        <v>0</v>
      </c>
      <c r="L529" s="62">
        <f t="shared" si="608"/>
        <v>0</v>
      </c>
      <c r="M529" s="62">
        <f t="shared" si="608"/>
        <v>0</v>
      </c>
      <c r="N529" s="62">
        <f t="shared" si="564"/>
        <v>175000</v>
      </c>
      <c r="O529" s="62">
        <f t="shared" si="565"/>
        <v>175000</v>
      </c>
      <c r="P529" s="62">
        <f t="shared" si="566"/>
        <v>175000</v>
      </c>
      <c r="Q529" s="62">
        <f t="shared" ref="Q529:S529" si="609">Q530</f>
        <v>0</v>
      </c>
      <c r="R529" s="62">
        <f t="shared" si="609"/>
        <v>0</v>
      </c>
      <c r="S529" s="62">
        <f t="shared" si="609"/>
        <v>0</v>
      </c>
      <c r="T529" s="62">
        <f t="shared" si="555"/>
        <v>175000</v>
      </c>
      <c r="U529" s="62">
        <f t="shared" si="556"/>
        <v>175000</v>
      </c>
      <c r="V529" s="62">
        <f t="shared" si="557"/>
        <v>175000</v>
      </c>
    </row>
    <row r="530" spans="1:23" ht="26.4">
      <c r="A530" s="165"/>
      <c r="B530" s="72" t="s">
        <v>33</v>
      </c>
      <c r="C530" s="36" t="s">
        <v>51</v>
      </c>
      <c r="D530" s="36" t="s">
        <v>20</v>
      </c>
      <c r="E530" s="36" t="s">
        <v>98</v>
      </c>
      <c r="F530" s="188" t="s">
        <v>303</v>
      </c>
      <c r="G530" s="37" t="s">
        <v>32</v>
      </c>
      <c r="H530" s="61">
        <v>175000</v>
      </c>
      <c r="I530" s="61">
        <v>175000</v>
      </c>
      <c r="J530" s="61">
        <v>175000</v>
      </c>
      <c r="K530" s="61"/>
      <c r="L530" s="61"/>
      <c r="M530" s="61"/>
      <c r="N530" s="61">
        <f t="shared" si="564"/>
        <v>175000</v>
      </c>
      <c r="O530" s="61">
        <f t="shared" si="565"/>
        <v>175000</v>
      </c>
      <c r="P530" s="61">
        <f t="shared" si="566"/>
        <v>175000</v>
      </c>
      <c r="Q530" s="61"/>
      <c r="R530" s="61"/>
      <c r="S530" s="61"/>
      <c r="T530" s="61">
        <f t="shared" si="555"/>
        <v>175000</v>
      </c>
      <c r="U530" s="61">
        <f t="shared" si="556"/>
        <v>175000</v>
      </c>
      <c r="V530" s="61">
        <f t="shared" si="557"/>
        <v>175000</v>
      </c>
    </row>
    <row r="531" spans="1:23">
      <c r="A531" s="148"/>
      <c r="B531" s="149" t="s">
        <v>246</v>
      </c>
      <c r="C531" s="169"/>
      <c r="D531" s="170"/>
      <c r="E531" s="170"/>
      <c r="F531" s="170"/>
      <c r="G531" s="171"/>
      <c r="H531" s="172"/>
      <c r="I531" s="150">
        <v>19113331</v>
      </c>
      <c r="J531" s="150">
        <v>39159551</v>
      </c>
      <c r="K531" s="150"/>
      <c r="L531" s="150"/>
      <c r="M531" s="150"/>
      <c r="N531" s="150">
        <f t="shared" si="564"/>
        <v>0</v>
      </c>
      <c r="O531" s="150">
        <f t="shared" si="565"/>
        <v>19113331</v>
      </c>
      <c r="P531" s="150">
        <f t="shared" si="566"/>
        <v>39159551</v>
      </c>
      <c r="Q531" s="150"/>
      <c r="R531" s="150"/>
      <c r="S531" s="150"/>
      <c r="T531" s="150">
        <f t="shared" si="555"/>
        <v>0</v>
      </c>
      <c r="U531" s="150">
        <f t="shared" si="556"/>
        <v>19113331</v>
      </c>
      <c r="V531" s="150">
        <f t="shared" si="557"/>
        <v>39159551</v>
      </c>
    </row>
    <row r="532" spans="1:23" ht="16.8">
      <c r="A532" s="4"/>
      <c r="B532" s="49" t="s">
        <v>17</v>
      </c>
      <c r="C532" s="50"/>
      <c r="D532" s="22"/>
      <c r="E532" s="22"/>
      <c r="F532" s="23"/>
      <c r="G532" s="24"/>
      <c r="H532" s="63">
        <f>SUM(H15+H418)</f>
        <v>1056505533.0500001</v>
      </c>
      <c r="I532" s="63">
        <f>SUM(I15+I418+I531)</f>
        <v>1153787145.99</v>
      </c>
      <c r="J532" s="63">
        <f>SUM(J15+J418+J531)</f>
        <v>1089421377.55</v>
      </c>
      <c r="K532" s="63">
        <f>SUM(K15+K418+K531)</f>
        <v>93440646.219999999</v>
      </c>
      <c r="L532" s="63">
        <f>SUM(L15+L418+L531)</f>
        <v>8124801.6200000001</v>
      </c>
      <c r="M532" s="63">
        <f>SUM(M15+M418+M531)</f>
        <v>1326912.67</v>
      </c>
      <c r="N532" s="63">
        <f t="shared" si="564"/>
        <v>1149946179.27</v>
      </c>
      <c r="O532" s="63">
        <f t="shared" si="565"/>
        <v>1161911947.6099999</v>
      </c>
      <c r="P532" s="63">
        <f t="shared" si="566"/>
        <v>1090748290.22</v>
      </c>
      <c r="Q532" s="63">
        <f>SUM(Q15+Q418+Q531)</f>
        <v>32951600.609999999</v>
      </c>
      <c r="R532" s="63">
        <f>SUM(R15+R418+R531)</f>
        <v>78714252.879999995</v>
      </c>
      <c r="S532" s="63">
        <f>SUM(S15+S418+S531)</f>
        <v>0</v>
      </c>
      <c r="T532" s="63">
        <f t="shared" si="555"/>
        <v>1182897779.8799999</v>
      </c>
      <c r="U532" s="63">
        <f t="shared" si="556"/>
        <v>1240626200.4899998</v>
      </c>
      <c r="V532" s="63">
        <f t="shared" si="557"/>
        <v>1090748290.22</v>
      </c>
      <c r="W532" s="2" t="s">
        <v>352</v>
      </c>
    </row>
    <row r="533" spans="1:23">
      <c r="F533" s="25"/>
      <c r="G533" s="25"/>
      <c r="H533" s="51">
        <f>[1]ведомств!$J$1333</f>
        <v>1056505533.0500001</v>
      </c>
      <c r="I533" s="51">
        <f>[1]ведомств!$K$1333</f>
        <v>1153787145.9899998</v>
      </c>
      <c r="J533" s="51">
        <f>[1]ведомств!$L$1333</f>
        <v>1089421377.5500002</v>
      </c>
      <c r="K533" s="248">
        <f>[2]ведомств!$M$1368</f>
        <v>0</v>
      </c>
      <c r="L533" s="248">
        <f>[2]ведомств!$N$1368</f>
        <v>0</v>
      </c>
      <c r="M533" s="248">
        <f>[3]ведомств!$O$1281</f>
        <v>653931.49</v>
      </c>
      <c r="N533" s="248"/>
      <c r="O533" s="248"/>
      <c r="P533" s="248"/>
      <c r="Q533" s="248">
        <f>[4]ведомств!$S$1340</f>
        <v>32951600.609999999</v>
      </c>
      <c r="R533" s="248">
        <f>[4]ведомств!$T$1340</f>
        <v>78714252.879999995</v>
      </c>
      <c r="S533" s="248">
        <f>[4]ведомств!$U$1340</f>
        <v>0</v>
      </c>
      <c r="T533" s="248">
        <f>[4]ведомств!$V$1340</f>
        <v>1182897779.8799999</v>
      </c>
      <c r="U533" s="248">
        <f>[4]ведомств!$W$1340</f>
        <v>1240626200.4899998</v>
      </c>
      <c r="V533" s="248">
        <f>[4]ведомств!$X$1340</f>
        <v>1090748290.2200003</v>
      </c>
    </row>
    <row r="534" spans="1:23">
      <c r="H534" s="51">
        <f>H532-H533</f>
        <v>0</v>
      </c>
    </row>
  </sheetData>
  <mergeCells count="31">
    <mergeCell ref="Q12:S12"/>
    <mergeCell ref="T12:V12"/>
    <mergeCell ref="A10:V10"/>
    <mergeCell ref="K12:M12"/>
    <mergeCell ref="N12:P12"/>
    <mergeCell ref="A109:A126"/>
    <mergeCell ref="A340:A342"/>
    <mergeCell ref="H12:J12"/>
    <mergeCell ref="A184:A195"/>
    <mergeCell ref="B11:G11"/>
    <mergeCell ref="A78:A83"/>
    <mergeCell ref="A100:A107"/>
    <mergeCell ref="A18:A32"/>
    <mergeCell ref="A91:A98"/>
    <mergeCell ref="A168:A179"/>
    <mergeCell ref="A150:A163"/>
    <mergeCell ref="A34:A69"/>
    <mergeCell ref="A12:A13"/>
    <mergeCell ref="B12:B13"/>
    <mergeCell ref="C12:F13"/>
    <mergeCell ref="G12:G13"/>
    <mergeCell ref="A386:A388"/>
    <mergeCell ref="A208:A227"/>
    <mergeCell ref="A230:A232"/>
    <mergeCell ref="A265:A267"/>
    <mergeCell ref="A381:A383"/>
    <mergeCell ref="A355:A359"/>
    <mergeCell ref="A329:A333"/>
    <mergeCell ref="A335:A337"/>
    <mergeCell ref="A350:A352"/>
    <mergeCell ref="A273:A280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2024-11-12T08:24:42Z</cp:lastPrinted>
  <dcterms:created xsi:type="dcterms:W3CDTF">2010-03-22T07:46:53Z</dcterms:created>
  <dcterms:modified xsi:type="dcterms:W3CDTF">2025-02-06T11:00:17Z</dcterms:modified>
</cp:coreProperties>
</file>