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516" yWindow="12" windowWidth="28296" windowHeight="15588"/>
  </bookViews>
  <sheets>
    <sheet name="2025_реш" sheetId="1" r:id="rId1"/>
  </sheets>
  <definedNames>
    <definedName name="_xlnm.Print_Area" localSheetId="0">'2025_реш'!$A$1:$R$100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9" i="1" l="1"/>
  <c r="P99" i="1"/>
  <c r="O99" i="1"/>
  <c r="M98" i="1"/>
  <c r="P98" i="1" s="1"/>
  <c r="N98" i="1"/>
  <c r="Q98" i="1" s="1"/>
  <c r="L98" i="1"/>
  <c r="O98" i="1" s="1"/>
  <c r="M91" i="1"/>
  <c r="N91" i="1"/>
  <c r="L91" i="1"/>
  <c r="O94" i="1"/>
  <c r="P94" i="1"/>
  <c r="Q94" i="1"/>
  <c r="O59" i="1"/>
  <c r="P59" i="1"/>
  <c r="Q59" i="1"/>
  <c r="O77" i="1" l="1"/>
  <c r="P77" i="1"/>
  <c r="Q77" i="1"/>
  <c r="M69" i="1"/>
  <c r="N69" i="1"/>
  <c r="L69" i="1"/>
  <c r="L86" i="1" l="1"/>
  <c r="M86" i="1"/>
  <c r="N86" i="1"/>
  <c r="N95" i="1"/>
  <c r="N90" i="1"/>
  <c r="M90" i="1"/>
  <c r="L90" i="1"/>
  <c r="N65" i="1"/>
  <c r="N64" i="1" s="1"/>
  <c r="N55" i="1" s="1"/>
  <c r="M65" i="1"/>
  <c r="M64" i="1" s="1"/>
  <c r="L65" i="1"/>
  <c r="N60" i="1"/>
  <c r="M60" i="1"/>
  <c r="L60" i="1"/>
  <c r="N57" i="1"/>
  <c r="M57" i="1"/>
  <c r="L57" i="1"/>
  <c r="N53" i="1"/>
  <c r="M53" i="1"/>
  <c r="L53" i="1"/>
  <c r="N44" i="1"/>
  <c r="M44" i="1"/>
  <c r="L44" i="1"/>
  <c r="N41" i="1"/>
  <c r="M41" i="1"/>
  <c r="L41" i="1"/>
  <c r="N38" i="1"/>
  <c r="M38" i="1"/>
  <c r="L38" i="1"/>
  <c r="N36" i="1"/>
  <c r="M36" i="1"/>
  <c r="L36" i="1"/>
  <c r="N33" i="1"/>
  <c r="M33" i="1"/>
  <c r="L33" i="1"/>
  <c r="N29" i="1"/>
  <c r="M29" i="1"/>
  <c r="L29" i="1"/>
  <c r="N25" i="1"/>
  <c r="M25" i="1"/>
  <c r="L25" i="1"/>
  <c r="N21" i="1"/>
  <c r="M21" i="1"/>
  <c r="L21" i="1"/>
  <c r="N19" i="1"/>
  <c r="M19" i="1"/>
  <c r="L19" i="1"/>
  <c r="N17" i="1"/>
  <c r="M17" i="1"/>
  <c r="L17" i="1"/>
  <c r="L16" i="1" l="1"/>
  <c r="M16" i="1"/>
  <c r="M55" i="1"/>
  <c r="M85" i="1"/>
  <c r="N85" i="1"/>
  <c r="N16" i="1"/>
  <c r="L64" i="1"/>
  <c r="L55" i="1" s="1"/>
  <c r="L85" i="1"/>
  <c r="M95" i="1"/>
  <c r="L95" i="1"/>
  <c r="G86" i="1"/>
  <c r="H86" i="1"/>
  <c r="F86" i="1"/>
  <c r="K89" i="1"/>
  <c r="Q89" i="1" s="1"/>
  <c r="J89" i="1"/>
  <c r="P89" i="1" s="1"/>
  <c r="I89" i="1"/>
  <c r="O89" i="1" s="1"/>
  <c r="M68" i="1" l="1"/>
  <c r="M52" i="1" s="1"/>
  <c r="M50" i="1" s="1"/>
  <c r="N68" i="1"/>
  <c r="L68" i="1"/>
  <c r="G96" i="1"/>
  <c r="I93" i="1"/>
  <c r="O93" i="1" s="1"/>
  <c r="J93" i="1"/>
  <c r="P93" i="1" s="1"/>
  <c r="K93" i="1"/>
  <c r="Q93" i="1" s="1"/>
  <c r="G91" i="1"/>
  <c r="H91" i="1"/>
  <c r="F91" i="1"/>
  <c r="N52" i="1" l="1"/>
  <c r="N50" i="1" s="1"/>
  <c r="L52" i="1"/>
  <c r="L50" i="1" s="1"/>
  <c r="F96" i="1"/>
  <c r="N100" i="1" l="1"/>
  <c r="M100" i="1"/>
  <c r="F57" i="1"/>
  <c r="G57" i="1"/>
  <c r="H57" i="1"/>
  <c r="L100" i="1" l="1"/>
  <c r="I63" i="1"/>
  <c r="O63" i="1" s="1"/>
  <c r="J63" i="1"/>
  <c r="P63" i="1" s="1"/>
  <c r="K63" i="1"/>
  <c r="Q63" i="1" s="1"/>
  <c r="G60" i="1"/>
  <c r="H60" i="1"/>
  <c r="F60" i="1"/>
  <c r="G95" i="1" l="1"/>
  <c r="J95" i="1" s="1"/>
  <c r="P95" i="1" s="1"/>
  <c r="H95" i="1"/>
  <c r="F95" i="1"/>
  <c r="I95" i="1" s="1"/>
  <c r="O95" i="1" s="1"/>
  <c r="K95" i="1"/>
  <c r="Q95" i="1" s="1"/>
  <c r="I96" i="1"/>
  <c r="O96" i="1" s="1"/>
  <c r="J96" i="1"/>
  <c r="P96" i="1" s="1"/>
  <c r="K96" i="1"/>
  <c r="Q96" i="1" s="1"/>
  <c r="K92" i="1"/>
  <c r="Q92" i="1" s="1"/>
  <c r="J92" i="1"/>
  <c r="P92" i="1" s="1"/>
  <c r="I92" i="1"/>
  <c r="O92" i="1" s="1"/>
  <c r="K88" i="1"/>
  <c r="Q88" i="1" s="1"/>
  <c r="J88" i="1"/>
  <c r="P88" i="1" s="1"/>
  <c r="I88" i="1"/>
  <c r="O88" i="1" s="1"/>
  <c r="K87" i="1"/>
  <c r="Q87" i="1" s="1"/>
  <c r="J87" i="1"/>
  <c r="P87" i="1" s="1"/>
  <c r="I87" i="1"/>
  <c r="O87" i="1" s="1"/>
  <c r="K84" i="1"/>
  <c r="Q84" i="1" s="1"/>
  <c r="J84" i="1"/>
  <c r="P84" i="1" s="1"/>
  <c r="I84" i="1"/>
  <c r="O84" i="1" s="1"/>
  <c r="K83" i="1"/>
  <c r="Q83" i="1" s="1"/>
  <c r="J83" i="1"/>
  <c r="P83" i="1" s="1"/>
  <c r="I83" i="1"/>
  <c r="O83" i="1" s="1"/>
  <c r="K82" i="1"/>
  <c r="Q82" i="1" s="1"/>
  <c r="J82" i="1"/>
  <c r="P82" i="1" s="1"/>
  <c r="I82" i="1"/>
  <c r="O82" i="1" s="1"/>
  <c r="K81" i="1"/>
  <c r="Q81" i="1" s="1"/>
  <c r="J81" i="1"/>
  <c r="P81" i="1" s="1"/>
  <c r="I81" i="1"/>
  <c r="O81" i="1" s="1"/>
  <c r="K80" i="1"/>
  <c r="Q80" i="1" s="1"/>
  <c r="J80" i="1"/>
  <c r="P80" i="1" s="1"/>
  <c r="I80" i="1"/>
  <c r="O80" i="1" s="1"/>
  <c r="K79" i="1"/>
  <c r="Q79" i="1" s="1"/>
  <c r="J79" i="1"/>
  <c r="P79" i="1" s="1"/>
  <c r="I79" i="1"/>
  <c r="O79" i="1" s="1"/>
  <c r="K78" i="1"/>
  <c r="Q78" i="1" s="1"/>
  <c r="J78" i="1"/>
  <c r="P78" i="1" s="1"/>
  <c r="I78" i="1"/>
  <c r="O78" i="1" s="1"/>
  <c r="K76" i="1"/>
  <c r="Q76" i="1" s="1"/>
  <c r="J76" i="1"/>
  <c r="P76" i="1" s="1"/>
  <c r="I76" i="1"/>
  <c r="O76" i="1" s="1"/>
  <c r="K75" i="1"/>
  <c r="Q75" i="1" s="1"/>
  <c r="J75" i="1"/>
  <c r="P75" i="1" s="1"/>
  <c r="I75" i="1"/>
  <c r="O75" i="1" s="1"/>
  <c r="K74" i="1"/>
  <c r="Q74" i="1" s="1"/>
  <c r="J74" i="1"/>
  <c r="P74" i="1" s="1"/>
  <c r="I74" i="1"/>
  <c r="O74" i="1" s="1"/>
  <c r="K73" i="1"/>
  <c r="Q73" i="1" s="1"/>
  <c r="J73" i="1"/>
  <c r="P73" i="1" s="1"/>
  <c r="I73" i="1"/>
  <c r="O73" i="1" s="1"/>
  <c r="K72" i="1"/>
  <c r="Q72" i="1" s="1"/>
  <c r="J72" i="1"/>
  <c r="P72" i="1" s="1"/>
  <c r="I72" i="1"/>
  <c r="O72" i="1" s="1"/>
  <c r="K71" i="1"/>
  <c r="Q71" i="1" s="1"/>
  <c r="J71" i="1"/>
  <c r="P71" i="1" s="1"/>
  <c r="I71" i="1"/>
  <c r="O71" i="1" s="1"/>
  <c r="K70" i="1"/>
  <c r="Q70" i="1" s="1"/>
  <c r="J70" i="1"/>
  <c r="P70" i="1" s="1"/>
  <c r="I70" i="1"/>
  <c r="O70" i="1" s="1"/>
  <c r="K67" i="1"/>
  <c r="Q67" i="1" s="1"/>
  <c r="J67" i="1"/>
  <c r="P67" i="1" s="1"/>
  <c r="I67" i="1"/>
  <c r="O67" i="1" s="1"/>
  <c r="K66" i="1"/>
  <c r="Q66" i="1" s="1"/>
  <c r="J66" i="1"/>
  <c r="P66" i="1" s="1"/>
  <c r="I66" i="1"/>
  <c r="O66" i="1" s="1"/>
  <c r="K62" i="1"/>
  <c r="Q62" i="1" s="1"/>
  <c r="J62" i="1"/>
  <c r="P62" i="1" s="1"/>
  <c r="I62" i="1"/>
  <c r="O62" i="1" s="1"/>
  <c r="K61" i="1"/>
  <c r="Q61" i="1" s="1"/>
  <c r="J61" i="1"/>
  <c r="P61" i="1" s="1"/>
  <c r="I61" i="1"/>
  <c r="O61" i="1" s="1"/>
  <c r="K58" i="1"/>
  <c r="Q58" i="1" s="1"/>
  <c r="J58" i="1"/>
  <c r="P58" i="1" s="1"/>
  <c r="I58" i="1"/>
  <c r="O58" i="1" s="1"/>
  <c r="K56" i="1"/>
  <c r="Q56" i="1" s="1"/>
  <c r="J56" i="1"/>
  <c r="P56" i="1" s="1"/>
  <c r="I56" i="1"/>
  <c r="O56" i="1" s="1"/>
  <c r="K54" i="1"/>
  <c r="Q54" i="1" s="1"/>
  <c r="J54" i="1"/>
  <c r="P54" i="1" s="1"/>
  <c r="I54" i="1"/>
  <c r="O54" i="1" s="1"/>
  <c r="K48" i="1"/>
  <c r="Q48" i="1" s="1"/>
  <c r="J48" i="1"/>
  <c r="P48" i="1" s="1"/>
  <c r="I48" i="1"/>
  <c r="O48" i="1" s="1"/>
  <c r="K47" i="1"/>
  <c r="Q47" i="1" s="1"/>
  <c r="J47" i="1"/>
  <c r="P47" i="1" s="1"/>
  <c r="I47" i="1"/>
  <c r="O47" i="1" s="1"/>
  <c r="K46" i="1"/>
  <c r="Q46" i="1" s="1"/>
  <c r="J46" i="1"/>
  <c r="P46" i="1" s="1"/>
  <c r="I46" i="1"/>
  <c r="O46" i="1" s="1"/>
  <c r="K45" i="1"/>
  <c r="Q45" i="1" s="1"/>
  <c r="J45" i="1"/>
  <c r="P45" i="1" s="1"/>
  <c r="I45" i="1"/>
  <c r="O45" i="1" s="1"/>
  <c r="K43" i="1"/>
  <c r="Q43" i="1" s="1"/>
  <c r="J43" i="1"/>
  <c r="P43" i="1" s="1"/>
  <c r="I43" i="1"/>
  <c r="O43" i="1" s="1"/>
  <c r="K42" i="1"/>
  <c r="Q42" i="1" s="1"/>
  <c r="J42" i="1"/>
  <c r="P42" i="1" s="1"/>
  <c r="I42" i="1"/>
  <c r="O42" i="1" s="1"/>
  <c r="K40" i="1"/>
  <c r="Q40" i="1" s="1"/>
  <c r="J40" i="1"/>
  <c r="P40" i="1" s="1"/>
  <c r="I40" i="1"/>
  <c r="O40" i="1" s="1"/>
  <c r="K39" i="1"/>
  <c r="Q39" i="1" s="1"/>
  <c r="J39" i="1"/>
  <c r="P39" i="1" s="1"/>
  <c r="I39" i="1"/>
  <c r="O39" i="1" s="1"/>
  <c r="K37" i="1"/>
  <c r="Q37" i="1" s="1"/>
  <c r="J37" i="1"/>
  <c r="P37" i="1" s="1"/>
  <c r="I37" i="1"/>
  <c r="O37" i="1" s="1"/>
  <c r="K35" i="1"/>
  <c r="Q35" i="1" s="1"/>
  <c r="J35" i="1"/>
  <c r="P35" i="1" s="1"/>
  <c r="I35" i="1"/>
  <c r="O35" i="1" s="1"/>
  <c r="K34" i="1"/>
  <c r="Q34" i="1" s="1"/>
  <c r="J34" i="1"/>
  <c r="P34" i="1" s="1"/>
  <c r="I34" i="1"/>
  <c r="O34" i="1" s="1"/>
  <c r="K32" i="1"/>
  <c r="Q32" i="1" s="1"/>
  <c r="J32" i="1"/>
  <c r="P32" i="1" s="1"/>
  <c r="I32" i="1"/>
  <c r="O32" i="1" s="1"/>
  <c r="K31" i="1"/>
  <c r="Q31" i="1" s="1"/>
  <c r="J31" i="1"/>
  <c r="P31" i="1" s="1"/>
  <c r="I31" i="1"/>
  <c r="O31" i="1" s="1"/>
  <c r="K30" i="1"/>
  <c r="Q30" i="1" s="1"/>
  <c r="J30" i="1"/>
  <c r="P30" i="1" s="1"/>
  <c r="I30" i="1"/>
  <c r="O30" i="1" s="1"/>
  <c r="K28" i="1"/>
  <c r="Q28" i="1" s="1"/>
  <c r="J28" i="1"/>
  <c r="P28" i="1" s="1"/>
  <c r="I28" i="1"/>
  <c r="O28" i="1" s="1"/>
  <c r="K27" i="1"/>
  <c r="Q27" i="1" s="1"/>
  <c r="J27" i="1"/>
  <c r="P27" i="1" s="1"/>
  <c r="I27" i="1"/>
  <c r="O27" i="1" s="1"/>
  <c r="K26" i="1"/>
  <c r="Q26" i="1" s="1"/>
  <c r="J26" i="1"/>
  <c r="P26" i="1" s="1"/>
  <c r="I26" i="1"/>
  <c r="O26" i="1" s="1"/>
  <c r="K24" i="1"/>
  <c r="Q24" i="1" s="1"/>
  <c r="J24" i="1"/>
  <c r="P24" i="1" s="1"/>
  <c r="I24" i="1"/>
  <c r="O24" i="1" s="1"/>
  <c r="K23" i="1"/>
  <c r="Q23" i="1" s="1"/>
  <c r="J23" i="1"/>
  <c r="P23" i="1" s="1"/>
  <c r="I23" i="1"/>
  <c r="O23" i="1" s="1"/>
  <c r="K22" i="1"/>
  <c r="Q22" i="1" s="1"/>
  <c r="J22" i="1"/>
  <c r="P22" i="1" s="1"/>
  <c r="I22" i="1"/>
  <c r="O22" i="1" s="1"/>
  <c r="K20" i="1"/>
  <c r="Q20" i="1" s="1"/>
  <c r="J20" i="1"/>
  <c r="P20" i="1" s="1"/>
  <c r="I20" i="1"/>
  <c r="O20" i="1" s="1"/>
  <c r="K18" i="1"/>
  <c r="Q18" i="1" s="1"/>
  <c r="J18" i="1"/>
  <c r="P18" i="1" s="1"/>
  <c r="I18" i="1"/>
  <c r="O18" i="1" s="1"/>
  <c r="F90" i="1"/>
  <c r="G90" i="1"/>
  <c r="H90" i="1"/>
  <c r="H85" i="1"/>
  <c r="G85" i="1"/>
  <c r="F69" i="1"/>
  <c r="G69" i="1"/>
  <c r="G68" i="1" s="1"/>
  <c r="H69" i="1"/>
  <c r="H68" i="1" s="1"/>
  <c r="F65" i="1"/>
  <c r="G65" i="1"/>
  <c r="H65" i="1"/>
  <c r="H64" i="1" s="1"/>
  <c r="E60" i="1"/>
  <c r="I60" i="1"/>
  <c r="O60" i="1" s="1"/>
  <c r="F53" i="1"/>
  <c r="G53" i="1"/>
  <c r="H53" i="1"/>
  <c r="F44" i="1"/>
  <c r="G44" i="1"/>
  <c r="H44" i="1"/>
  <c r="F41" i="1"/>
  <c r="G41" i="1"/>
  <c r="H41" i="1"/>
  <c r="F38" i="1"/>
  <c r="G38" i="1"/>
  <c r="H38" i="1"/>
  <c r="F36" i="1"/>
  <c r="G36" i="1"/>
  <c r="H36" i="1"/>
  <c r="F33" i="1"/>
  <c r="G33" i="1"/>
  <c r="H33" i="1"/>
  <c r="F29" i="1"/>
  <c r="G29" i="1"/>
  <c r="H29" i="1"/>
  <c r="F25" i="1"/>
  <c r="G25" i="1"/>
  <c r="H25" i="1"/>
  <c r="F21" i="1"/>
  <c r="G21" i="1"/>
  <c r="H21" i="1"/>
  <c r="F19" i="1"/>
  <c r="G19" i="1"/>
  <c r="H19" i="1"/>
  <c r="F17" i="1"/>
  <c r="G17" i="1"/>
  <c r="H17" i="1"/>
  <c r="K60" i="1" l="1"/>
  <c r="Q60" i="1" s="1"/>
  <c r="F16" i="1"/>
  <c r="H16" i="1"/>
  <c r="G64" i="1"/>
  <c r="G55" i="1" s="1"/>
  <c r="G16" i="1"/>
  <c r="F64" i="1"/>
  <c r="F85" i="1"/>
  <c r="F68" i="1" s="1"/>
  <c r="H55" i="1"/>
  <c r="H52" i="1" l="1"/>
  <c r="H50" i="1" s="1"/>
  <c r="H100" i="1" s="1"/>
  <c r="G52" i="1"/>
  <c r="G50" i="1" s="1"/>
  <c r="G100" i="1" s="1"/>
  <c r="F55" i="1"/>
  <c r="F52" i="1" l="1"/>
  <c r="F50" i="1" s="1"/>
  <c r="F100" i="1" l="1"/>
  <c r="E44" i="1" l="1"/>
  <c r="K44" i="1" s="1"/>
  <c r="Q44" i="1" s="1"/>
  <c r="D44" i="1"/>
  <c r="J44" i="1" s="1"/>
  <c r="P44" i="1" s="1"/>
  <c r="C44" i="1"/>
  <c r="I44" i="1" s="1"/>
  <c r="O44" i="1" s="1"/>
  <c r="E41" i="1"/>
  <c r="K41" i="1" s="1"/>
  <c r="Q41" i="1" s="1"/>
  <c r="D41" i="1"/>
  <c r="J41" i="1" s="1"/>
  <c r="P41" i="1" s="1"/>
  <c r="C41" i="1"/>
  <c r="I41" i="1" s="1"/>
  <c r="O41" i="1" s="1"/>
  <c r="E38" i="1"/>
  <c r="K38" i="1" s="1"/>
  <c r="Q38" i="1" s="1"/>
  <c r="D38" i="1"/>
  <c r="J38" i="1" s="1"/>
  <c r="P38" i="1" s="1"/>
  <c r="C38" i="1"/>
  <c r="I38" i="1" s="1"/>
  <c r="O38" i="1" s="1"/>
  <c r="E36" i="1"/>
  <c r="K36" i="1" s="1"/>
  <c r="Q36" i="1" s="1"/>
  <c r="D36" i="1"/>
  <c r="J36" i="1" s="1"/>
  <c r="P36" i="1" s="1"/>
  <c r="C36" i="1"/>
  <c r="I36" i="1" s="1"/>
  <c r="O36" i="1" s="1"/>
  <c r="E33" i="1"/>
  <c r="K33" i="1" s="1"/>
  <c r="Q33" i="1" s="1"/>
  <c r="D33" i="1"/>
  <c r="J33" i="1" s="1"/>
  <c r="P33" i="1" s="1"/>
  <c r="C33" i="1"/>
  <c r="I33" i="1" s="1"/>
  <c r="O33" i="1" s="1"/>
  <c r="E29" i="1"/>
  <c r="K29" i="1" s="1"/>
  <c r="Q29" i="1" s="1"/>
  <c r="D29" i="1"/>
  <c r="J29" i="1" s="1"/>
  <c r="P29" i="1" s="1"/>
  <c r="C29" i="1"/>
  <c r="I29" i="1" s="1"/>
  <c r="O29" i="1" s="1"/>
  <c r="E25" i="1"/>
  <c r="K25" i="1" s="1"/>
  <c r="Q25" i="1" s="1"/>
  <c r="D25" i="1"/>
  <c r="J25" i="1" s="1"/>
  <c r="P25" i="1" s="1"/>
  <c r="C25" i="1"/>
  <c r="I25" i="1" s="1"/>
  <c r="O25" i="1" s="1"/>
  <c r="E21" i="1"/>
  <c r="K21" i="1" s="1"/>
  <c r="Q21" i="1" s="1"/>
  <c r="D21" i="1"/>
  <c r="J21" i="1" s="1"/>
  <c r="P21" i="1" s="1"/>
  <c r="C21" i="1"/>
  <c r="I21" i="1" s="1"/>
  <c r="O21" i="1" s="1"/>
  <c r="E19" i="1"/>
  <c r="K19" i="1" s="1"/>
  <c r="Q19" i="1" s="1"/>
  <c r="D19" i="1"/>
  <c r="J19" i="1" s="1"/>
  <c r="P19" i="1" s="1"/>
  <c r="C19" i="1"/>
  <c r="I19" i="1" s="1"/>
  <c r="O19" i="1" s="1"/>
  <c r="D17" i="1"/>
  <c r="E17" i="1"/>
  <c r="K17" i="1" s="1"/>
  <c r="Q17" i="1" s="1"/>
  <c r="C17" i="1"/>
  <c r="I17" i="1" s="1"/>
  <c r="O17" i="1" s="1"/>
  <c r="D16" i="1" l="1"/>
  <c r="J16" i="1" s="1"/>
  <c r="P16" i="1" s="1"/>
  <c r="J17" i="1"/>
  <c r="P17" i="1" s="1"/>
  <c r="C16" i="1"/>
  <c r="I16" i="1" s="1"/>
  <c r="O16" i="1" s="1"/>
  <c r="E16" i="1"/>
  <c r="K16" i="1" s="1"/>
  <c r="Q16" i="1" s="1"/>
  <c r="D86" i="1"/>
  <c r="J86" i="1" s="1"/>
  <c r="P86" i="1" s="1"/>
  <c r="E86" i="1"/>
  <c r="K86" i="1" s="1"/>
  <c r="Q86" i="1" s="1"/>
  <c r="C86" i="1"/>
  <c r="I86" i="1" s="1"/>
  <c r="O86" i="1" s="1"/>
  <c r="D60" i="1" l="1"/>
  <c r="J60" i="1" s="1"/>
  <c r="P60" i="1" s="1"/>
  <c r="D69" i="1" l="1"/>
  <c r="J69" i="1" s="1"/>
  <c r="P69" i="1" s="1"/>
  <c r="E69" i="1"/>
  <c r="K69" i="1" s="1"/>
  <c r="Q69" i="1" s="1"/>
  <c r="C69" i="1"/>
  <c r="I69" i="1" s="1"/>
  <c r="O69" i="1" s="1"/>
  <c r="C57" i="1" l="1"/>
  <c r="I57" i="1" s="1"/>
  <c r="O57" i="1" s="1"/>
  <c r="D57" i="1"/>
  <c r="J57" i="1" s="1"/>
  <c r="P57" i="1" s="1"/>
  <c r="E57" i="1"/>
  <c r="K57" i="1" s="1"/>
  <c r="Q57" i="1" s="1"/>
  <c r="C91" i="1" l="1"/>
  <c r="C90" i="1" l="1"/>
  <c r="I90" i="1" s="1"/>
  <c r="O90" i="1" s="1"/>
  <c r="I91" i="1"/>
  <c r="O91" i="1" s="1"/>
  <c r="E91" i="1"/>
  <c r="D91" i="1"/>
  <c r="E85" i="1"/>
  <c r="D85" i="1"/>
  <c r="C85" i="1"/>
  <c r="E65" i="1"/>
  <c r="D65" i="1"/>
  <c r="C65" i="1"/>
  <c r="E53" i="1"/>
  <c r="K53" i="1" s="1"/>
  <c r="Q53" i="1" s="1"/>
  <c r="D53" i="1"/>
  <c r="J53" i="1" s="1"/>
  <c r="P53" i="1" s="1"/>
  <c r="C53" i="1"/>
  <c r="I53" i="1" s="1"/>
  <c r="O53" i="1" s="1"/>
  <c r="D90" i="1" l="1"/>
  <c r="J90" i="1" s="1"/>
  <c r="P90" i="1" s="1"/>
  <c r="J91" i="1"/>
  <c r="P91" i="1" s="1"/>
  <c r="C64" i="1"/>
  <c r="I65" i="1"/>
  <c r="O65" i="1" s="1"/>
  <c r="E64" i="1"/>
  <c r="E55" i="1" s="1"/>
  <c r="K55" i="1" s="1"/>
  <c r="Q55" i="1" s="1"/>
  <c r="K65" i="1"/>
  <c r="Q65" i="1" s="1"/>
  <c r="C68" i="1"/>
  <c r="I68" i="1" s="1"/>
  <c r="O68" i="1" s="1"/>
  <c r="I85" i="1"/>
  <c r="O85" i="1" s="1"/>
  <c r="E90" i="1"/>
  <c r="K90" i="1" s="1"/>
  <c r="Q90" i="1" s="1"/>
  <c r="K91" i="1"/>
  <c r="Q91" i="1" s="1"/>
  <c r="D64" i="1"/>
  <c r="J65" i="1"/>
  <c r="P65" i="1" s="1"/>
  <c r="D68" i="1"/>
  <c r="J68" i="1" s="1"/>
  <c r="P68" i="1" s="1"/>
  <c r="J85" i="1"/>
  <c r="P85" i="1" s="1"/>
  <c r="D55" i="1"/>
  <c r="J55" i="1" s="1"/>
  <c r="P55" i="1" s="1"/>
  <c r="J64" i="1"/>
  <c r="P64" i="1" s="1"/>
  <c r="E68" i="1"/>
  <c r="K68" i="1" s="1"/>
  <c r="Q68" i="1" s="1"/>
  <c r="K85" i="1"/>
  <c r="Q85" i="1" s="1"/>
  <c r="K64" i="1" l="1"/>
  <c r="Q64" i="1" s="1"/>
  <c r="C55" i="1"/>
  <c r="I64" i="1"/>
  <c r="O64" i="1" s="1"/>
  <c r="E52" i="1"/>
  <c r="D52" i="1"/>
  <c r="I55" i="1" l="1"/>
  <c r="O55" i="1" s="1"/>
  <c r="C52" i="1"/>
  <c r="D50" i="1"/>
  <c r="J52" i="1"/>
  <c r="P52" i="1" s="1"/>
  <c r="E50" i="1"/>
  <c r="K52" i="1"/>
  <c r="Q52" i="1" s="1"/>
  <c r="C50" i="1" l="1"/>
  <c r="I52" i="1"/>
  <c r="O52" i="1" s="1"/>
  <c r="K50" i="1"/>
  <c r="Q50" i="1" s="1"/>
  <c r="E100" i="1"/>
  <c r="K100" i="1" s="1"/>
  <c r="Q100" i="1" s="1"/>
  <c r="J50" i="1"/>
  <c r="P50" i="1" s="1"/>
  <c r="D100" i="1"/>
  <c r="J100" i="1" s="1"/>
  <c r="P100" i="1" s="1"/>
  <c r="C100" i="1" l="1"/>
  <c r="I100" i="1" s="1"/>
  <c r="O100" i="1" s="1"/>
  <c r="I50" i="1"/>
  <c r="O50" i="1" s="1"/>
</calcChain>
</file>

<file path=xl/sharedStrings.xml><?xml version="1.0" encoding="utf-8"?>
<sst xmlns="http://schemas.openxmlformats.org/spreadsheetml/2006/main" count="175" uniqueCount="157">
  <si>
    <t>Приложение № 1</t>
  </si>
  <si>
    <t>к решению Собрания депутатов</t>
  </si>
  <si>
    <t>Мезенского муниципального округа</t>
  </si>
  <si>
    <t>Наименование доходов</t>
  </si>
  <si>
    <t>Код бюджетной классификации Российской Федерации</t>
  </si>
  <si>
    <t>Сумма, рублей</t>
  </si>
  <si>
    <t>2025 год</t>
  </si>
  <si>
    <t>2026 год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</si>
  <si>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</si>
  <si>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</si>
  <si>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</si>
  <si>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</si>
  <si>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</si>
  <si>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</si>
  <si>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</si>
  <si>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</si>
  <si>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</si>
  <si>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</si>
  <si>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</si>
  <si>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</si>
  <si>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</si>
  <si>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</si>
  <si>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1 06 00000 00 0000 000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</si>
  <si>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</si>
  <si>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</si>
  <si>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</si>
  <si>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</si>
  <si>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1 08 00000 00 0000 000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</si>
  <si>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</si>
  <si>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</si>
  <si>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</si>
  <si>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</si>
  <si>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</si>
  <si>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</si>
  <si>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</si>
  <si>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</si>
  <si>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</si>
  <si>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</si>
  <si>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</si>
  <si>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</si>
  <si>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</si>
  <si>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</si>
  <si>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</si>
  <si>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</si>
  <si>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</si>
  <si>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</si>
  <si>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</si>
  <si>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</si>
  <si>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</si>
  <si>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Платежи, уплачиваемые в целях возмещения вреда</t>
  </si>
  <si>
    <t>1 16 11000 01 0000 140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</si>
  <si>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</si>
  <si>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</si>
  <si>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</si>
  <si>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</si>
  <si>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 xml:space="preserve"> 2 02 10000 00 0000 150
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</si>
  <si>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</si>
  <si>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</si>
  <si>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</si>
  <si>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</si>
  <si>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</si>
  <si>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</si>
  <si>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</si>
  <si>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</si>
  <si>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Прочие субсидии </t>
  </si>
  <si>
    <t>2 02 29999 00 0000 150</t>
  </si>
  <si>
    <t>Прочие субсидии бюджетам муниципальных округов</t>
  </si>
  <si>
    <t>2 02 29999 14 0000 150</t>
  </si>
  <si>
    <t>из них: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</si>
  <si>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</si>
  <si>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 xml:space="preserve">СУБВЕНЦИИ БЮДЖЕТАМ БЮДЖЕТНОЙ СИСТЕМЫ РОССИЙСКОЙ ФЕДЕРАЦИИ </t>
  </si>
  <si>
    <t>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</si>
  <si>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</si>
  <si>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</si>
  <si>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 xml:space="preserve"> из них: на осуществление государственных полномочий в сфере охраны труда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</si>
  <si>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</si>
  <si>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государственных полномочий по выплате вознаграждений профессиональным опекунам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</si>
  <si>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</si>
  <si>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</si>
  <si>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</si>
  <si>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2 02 30029 14 0000 150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</si>
  <si>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</si>
  <si>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</si>
  <si>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</si>
  <si>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</si>
  <si>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</si>
  <si>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</si>
  <si>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</si>
  <si>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</si>
  <si>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Прочие субвенции</t>
  </si>
  <si>
    <t>2 02 39999 00 0000 150</t>
  </si>
  <si>
    <t>Прочие субвенции бюджетам муниципальных округов</t>
  </si>
  <si>
    <t>2 02 39999 14 0000 150</t>
  </si>
  <si>
    <t>из них : на реализацию образовательных программ</t>
  </si>
  <si>
    <t>ИНЫЕ МЕЖБЮДЖЕТНЫЕ ТРАНСФЕРТЫ</t>
  </si>
  <si>
    <t>2 02 40000 00 0000 150</t>
  </si>
  <si>
    <t>Прочие межбюджетные трансферты, передаваемые бюджетам муниципальных округов</t>
  </si>
  <si>
    <t>2 02 49999 14 0000 150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</si>
  <si>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</si>
  <si>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ВСЕГО ДОХОДОВ</t>
  </si>
  <si>
    <t>Субсидии бюджетам муниципальных округов на поддержку отрасли культуры</t>
  </si>
  <si>
    <t>Прогнозируемое поступление доходов бюджета муниципального округа на 2025 год и на плановый период 2026 и 2027 годов</t>
  </si>
  <si>
    <t>2027 год</t>
  </si>
  <si>
    <t>Субсидии бюджетам муниципальных округов на обеспечение комплексного развития сельских территорий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</si>
  <si>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</si>
  <si>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2 02 35179 14 0000 150</t>
  </si>
  <si>
    <t>на осуществление государственных полномочий по организации и осуществлению деятельности по опеке и попечительству</t>
  </si>
  <si>
    <t>2 02 25576 14 0000 150</t>
  </si>
  <si>
    <t>из них: на строительство тепловых сетей в мкр. Малая Слобода в г. Мезень Архангельской области</t>
  </si>
  <si>
    <t>на капитальный ремонт фасадов и помещений здания детского сада по адресу: Архангельская область, Мезенский муниципальный район, г. Мезень, пр. Советский, д. 26а</t>
  </si>
  <si>
    <t>2 02 35082 14 0000 150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</si>
  <si>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</si>
  <si>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</si>
  <si>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1 01 02000 01 0000 110</t>
  </si>
  <si>
    <t>1 03 02000 01 0000 110</t>
  </si>
  <si>
    <t>1 05 01000 00 0000 110</t>
  </si>
  <si>
    <t>1 05 03000 01 0000 110</t>
  </si>
  <si>
    <t>1 05 04000 02 0000 110</t>
  </si>
  <si>
    <t>1 06 01000 00 0000 110</t>
  </si>
  <si>
    <t>1 06 04000 02 0000 110</t>
  </si>
  <si>
    <t>1 06 06000 00 0000 110</t>
  </si>
  <si>
    <t>1 08 03000 01 0000 110</t>
  </si>
  <si>
    <t>1 08 04000 01 0000 110</t>
  </si>
  <si>
    <t>1 08 07000 01 0000 110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</si>
  <si>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</si>
  <si>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</si>
  <si>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1 11 09000 00 0000 120</t>
  </si>
  <si>
    <t>1 12 01000 01 0000 120</t>
  </si>
  <si>
    <t>1 13 01000 00 0000 130</t>
  </si>
  <si>
    <t>1 13 02000 00 0000 130</t>
  </si>
  <si>
    <t>1 14 06000 00 0000 430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</si>
  <si>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</si>
  <si>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</si>
  <si>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1 16 02000 02 0000 140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</si>
  <si>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</si>
  <si>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</si>
  <si>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Предлагаемы поправки (+ увеличение, - уменьшение)</t>
  </si>
  <si>
    <t>"Приложение № 1</t>
  </si>
  <si>
    <t>"</t>
  </si>
  <si>
    <t>ПРОЧИЕ БЕЗВОЗМЕЗДНЫЕ ПОСТУПЛЕНИЯ</t>
  </si>
  <si>
    <t>2 07 00000 00 0000 150</t>
  </si>
  <si>
    <t>Прочие безвозмездные поступления в бюджеты муниципальных округов</t>
  </si>
  <si>
    <t>2 07 04050 14 0000 150</t>
  </si>
  <si>
    <t>ДОТАЦИИ БЮДЖЕТАМ БЮДЖЕТНОЙ СИСТЕМЫ РОССИЙСКОЙ ФЕДЕРАЦИИ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</si>
  <si>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</si>
  <si>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на капитальный ремонт фасадов, крылец, кровли и помещений лыжной базы по адоесу: Архангельская область, г. Мезень, Чупров, д.1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</si>
  <si>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</si>
  <si>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</si>
  <si>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от  12 декабря 2024 года № 283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</si>
  <si>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</si>
  <si>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</si>
  <si>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на реализацию мероприятий по модернизации школьных систем образования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</si>
  <si>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</si>
  <si>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</si>
  <si>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</si>
  <si>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</si>
  <si>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от 06 февраля 2025 года № 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</si>
</sst>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0"/>
      <color theme="1"/>
      <name val="Arial Cyr"/>
      <charset val="204"/>
    </font>
    <font>
      <sz val="11"/>
      <name val="Arial Cyr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4" fillId="0" borderId="0"/>
  </cellStyleXfs>
  <cellXfs count="75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 vertical="center" wrapText="1"/>
    </xf>
    <xf numFmtId="0" fontId="0" fillId="0" borderId="1" xfId="0" applyBorder="1"/>
    <xf numFmtId="4" fontId="4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49" fontId="7" fillId="0" borderId="4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/>
    </xf>
    <xf numFmtId="4" fontId="0" fillId="0" borderId="4" xfId="0" applyNumberFormat="1" applyBorder="1" applyAlignment="1">
      <alignment horizontal="right"/>
    </xf>
    <xf numFmtId="0" fontId="0" fillId="0" borderId="4" xfId="0" applyBorder="1" applyAlignment="1">
      <alignment horizontal="left" wrapText="1" indent="1"/>
    </xf>
    <xf numFmtId="49" fontId="0" fillId="0" borderId="4" xfId="0" applyNumberFormat="1" applyBorder="1" applyAlignment="1">
      <alignment horizontal="center"/>
    </xf>
    <xf numFmtId="3" fontId="0" fillId="0" borderId="4" xfId="0" applyNumberFormat="1" applyBorder="1" applyAlignment="1">
      <alignment horizontal="right"/>
    </xf>
    <xf numFmtId="0" fontId="1" fillId="0" borderId="4" xfId="0" applyFont="1" applyBorder="1" applyAlignment="1">
      <alignment horizontal="left" wrapText="1" indent="1"/>
    </xf>
    <xf numFmtId="0" fontId="1" fillId="0" borderId="4" xfId="0" applyFont="1" applyBorder="1" applyAlignment="1">
      <alignment horizontal="left" vertical="center" wrapText="1" indent="1"/>
    </xf>
    <xf numFmtId="49" fontId="0" fillId="0" borderId="4" xfId="0" applyNumberForma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left" vertical="center" wrapText="1" indent="1"/>
    </xf>
    <xf numFmtId="49" fontId="10" fillId="0" borderId="4" xfId="0" applyNumberFormat="1" applyFont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/>
    </xf>
    <xf numFmtId="0" fontId="0" fillId="0" borderId="4" xfId="0" applyBorder="1"/>
    <xf numFmtId="4" fontId="2" fillId="0" borderId="4" xfId="0" applyNumberFormat="1" applyFont="1" applyBorder="1" applyAlignment="1">
      <alignment horizontal="right"/>
    </xf>
    <xf numFmtId="0" fontId="0" fillId="0" borderId="4" xfId="0" applyBorder="1" applyAlignment="1">
      <alignment vertical="center" wrapText="1"/>
    </xf>
    <xf numFmtId="2" fontId="10" fillId="3" borderId="4" xfId="2" applyNumberFormat="1" applyFont="1" applyFill="1" applyBorder="1" applyAlignment="1">
      <alignment horizontal="left" vertical="center" wrapText="1" indent="1"/>
    </xf>
    <xf numFmtId="2" fontId="10" fillId="3" borderId="4" xfId="2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2"/>
    </xf>
    <xf numFmtId="0" fontId="2" fillId="0" borderId="4" xfId="0" applyFont="1" applyBorder="1" applyAlignment="1">
      <alignment horizontal="left" vertical="center" wrapText="1" indent="2"/>
    </xf>
    <xf numFmtId="0" fontId="2" fillId="0" borderId="4" xfId="0" applyFont="1" applyBorder="1" applyAlignment="1">
      <alignment horizontal="left" vertical="center" wrapText="1" indent="3"/>
    </xf>
    <xf numFmtId="0" fontId="0" fillId="0" borderId="4" xfId="0" applyBorder="1" applyAlignment="1">
      <alignment horizontal="left" vertical="top" wrapText="1" indent="1"/>
    </xf>
    <xf numFmtId="0" fontId="0" fillId="0" borderId="4" xfId="0" quotePrefix="1" applyBorder="1" applyAlignment="1">
      <alignment horizontal="left" vertical="center" wrapText="1" indent="1"/>
    </xf>
    <xf numFmtId="4" fontId="1" fillId="0" borderId="4" xfId="1" applyNumberFormat="1" applyFont="1" applyFill="1" applyBorder="1" applyAlignment="1">
      <alignment horizontal="right"/>
    </xf>
    <xf numFmtId="49" fontId="2" fillId="0" borderId="4" xfId="0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right"/>
    </xf>
    <xf numFmtId="49" fontId="2" fillId="0" borderId="5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/>
    <xf numFmtId="0" fontId="6" fillId="0" borderId="10" xfId="0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 vertical="center" wrapText="1" indent="1"/>
    </xf>
    <xf numFmtId="49" fontId="2" fillId="0" borderId="5" xfId="0" applyNumberFormat="1" applyFont="1" applyBorder="1" applyAlignment="1">
      <alignment horizontal="center" vertical="center"/>
    </xf>
    <xf numFmtId="2" fontId="10" fillId="3" borderId="4" xfId="2" applyNumberFormat="1" applyFont="1" applyFill="1" applyBorder="1" applyAlignment="1">
      <alignment horizontal="left" vertical="center" wrapText="1" indent="2"/>
    </xf>
    <xf numFmtId="0" fontId="2" fillId="0" borderId="6" xfId="0" applyFont="1" applyBorder="1" applyAlignment="1">
      <alignment horizontal="left" vertical="center" wrapText="1" indent="2"/>
    </xf>
    <xf numFmtId="49" fontId="2" fillId="0" borderId="6" xfId="0" applyNumberFormat="1" applyFont="1" applyBorder="1" applyAlignment="1">
      <alignment horizontal="center"/>
    </xf>
    <xf numFmtId="4" fontId="8" fillId="0" borderId="2" xfId="0" applyNumberFormat="1" applyFont="1" applyBorder="1"/>
    <xf numFmtId="49" fontId="2" fillId="0" borderId="4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center" wrapText="1" indent="2"/>
    </xf>
    <xf numFmtId="0" fontId="12" fillId="0" borderId="4" xfId="0" applyFont="1" applyBorder="1" applyAlignment="1">
      <alignment horizontal="left" wrapText="1" indent="2"/>
    </xf>
    <xf numFmtId="0" fontId="2" fillId="0" borderId="5" xfId="0" applyFont="1" applyBorder="1" applyAlignment="1">
      <alignment horizontal="left" vertical="center" wrapText="1" indent="2"/>
    </xf>
    <xf numFmtId="49" fontId="13" fillId="0" borderId="11" xfId="3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2" fontId="3" fillId="0" borderId="0" xfId="0" quotePrefix="1" applyNumberFormat="1" applyFont="1" applyAlignment="1">
      <alignment horizontal="center" vertical="center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3" xfId="3"/>
    <cellStyle name="Обычный 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1"/>
  <sheetViews>
    <sheetView tabSelected="1" view="pageBreakPreview" topLeftCell="A106" zoomScaleNormal="100" zoomScaleSheetLayoutView="100" workbookViewId="0">
      <selection activeCell="Q4" sqref="Q4"/>
    </sheetView>
  </sheetViews>
  <sheetFormatPr defaultRowHeight="13.2" x14ac:dyDescent="0.25"/>
  <cols>
    <col min="1" max="1" width="76.88671875" customWidth="1"/>
    <col min="2" max="2" width="23.109375" customWidth="1"/>
    <col min="3" max="3" width="16.6640625" hidden="1" customWidth="1"/>
    <col min="4" max="4" width="15.109375" hidden="1" customWidth="1"/>
    <col min="5" max="5" width="16.44140625" hidden="1" customWidth="1"/>
    <col min="6" max="6" width="18.109375" hidden="1" customWidth="1"/>
    <col min="7" max="7" width="20" hidden="1" customWidth="1"/>
    <col min="8" max="8" width="15.33203125" hidden="1" customWidth="1"/>
    <col min="9" max="11" width="15.44140625" hidden="1" customWidth="1"/>
    <col min="12" max="12" width="18.109375" hidden="1" customWidth="1"/>
    <col min="13" max="13" width="20" hidden="1" customWidth="1"/>
    <col min="14" max="14" width="15.33203125" hidden="1" customWidth="1"/>
    <col min="15" max="17" width="15.44140625" bestFit="1" customWidth="1"/>
    <col min="18" max="18" width="1.109375" customWidth="1"/>
  </cols>
  <sheetData>
    <row r="1" spans="1:17" x14ac:dyDescent="0.25">
      <c r="B1" s="1"/>
      <c r="E1" s="2"/>
      <c r="K1" s="2"/>
      <c r="Q1" s="2" t="s">
        <v>0</v>
      </c>
    </row>
    <row r="2" spans="1:17" x14ac:dyDescent="0.25">
      <c r="B2" s="1"/>
      <c r="E2" s="3"/>
      <c r="K2" s="3"/>
      <c r="Q2" s="3" t="s">
        <v>1</v>
      </c>
    </row>
    <row r="3" spans="1:17" x14ac:dyDescent="0.25">
      <c r="B3" s="1"/>
      <c r="E3" s="3"/>
      <c r="K3" s="3"/>
      <c r="Q3" s="3" t="s">
        <v>2</v>
      </c>
    </row>
    <row r="4" spans="1:17" x14ac:dyDescent="0.25">
      <c r="B4" s="1"/>
      <c r="E4" s="2"/>
      <c r="K4" s="2"/>
      <c r="Q4" s="2" t="s">
        <v>156</v>
      </c>
    </row>
    <row r="5" spans="1:17" x14ac:dyDescent="0.25">
      <c r="B5" s="1"/>
      <c r="E5" s="2"/>
    </row>
    <row r="6" spans="1:17" x14ac:dyDescent="0.25">
      <c r="B6" s="1"/>
      <c r="E6" s="2"/>
      <c r="K6" s="2"/>
      <c r="Q6" s="2" t="s">
        <v>137</v>
      </c>
    </row>
    <row r="7" spans="1:17" x14ac:dyDescent="0.25">
      <c r="B7" s="1"/>
      <c r="E7" s="2"/>
      <c r="K7" s="3"/>
      <c r="Q7" s="3" t="s">
        <v>1</v>
      </c>
    </row>
    <row r="8" spans="1:17" x14ac:dyDescent="0.25">
      <c r="B8" s="1"/>
      <c r="E8" s="2"/>
      <c r="K8" s="3"/>
      <c r="Q8" s="3" t="s">
        <v>2</v>
      </c>
    </row>
    <row r="9" spans="1:17" x14ac:dyDescent="0.25">
      <c r="B9" s="1"/>
      <c r="E9" s="2"/>
      <c r="K9" s="2"/>
      <c r="Q9" s="2" t="s">
        <v>148</v>
      </c>
    </row>
    <row r="10" spans="1:17" x14ac:dyDescent="0.25">
      <c r="B10" s="1"/>
      <c r="C10" s="4"/>
    </row>
    <row r="11" spans="1:17" x14ac:dyDescent="0.25">
      <c r="A11" s="69" t="s">
        <v>101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1"/>
      <c r="M11" s="71"/>
      <c r="N11" s="71"/>
      <c r="O11" s="71"/>
      <c r="P11" s="71"/>
      <c r="Q11" s="71"/>
    </row>
    <row r="12" spans="1:17" ht="15.6" x14ac:dyDescent="0.25">
      <c r="A12" s="5"/>
      <c r="B12" s="6"/>
      <c r="E12" s="7"/>
    </row>
    <row r="13" spans="1:17" ht="15.6" x14ac:dyDescent="0.25">
      <c r="A13" s="72" t="s">
        <v>3</v>
      </c>
      <c r="B13" s="72" t="s">
        <v>4</v>
      </c>
      <c r="C13" s="74" t="s">
        <v>5</v>
      </c>
      <c r="D13" s="73"/>
      <c r="E13" s="73"/>
      <c r="F13" s="64" t="s">
        <v>136</v>
      </c>
      <c r="G13" s="65"/>
      <c r="H13" s="66"/>
      <c r="I13" s="65" t="s">
        <v>5</v>
      </c>
      <c r="J13" s="67"/>
      <c r="K13" s="68"/>
      <c r="L13" s="64" t="s">
        <v>136</v>
      </c>
      <c r="M13" s="65"/>
      <c r="N13" s="66"/>
      <c r="O13" s="65" t="s">
        <v>5</v>
      </c>
      <c r="P13" s="67"/>
      <c r="Q13" s="68"/>
    </row>
    <row r="14" spans="1:17" ht="21.75" customHeight="1" x14ac:dyDescent="0.25">
      <c r="A14" s="73"/>
      <c r="B14" s="73"/>
      <c r="C14" s="8" t="s">
        <v>6</v>
      </c>
      <c r="D14" s="8" t="s">
        <v>7</v>
      </c>
      <c r="E14" s="8" t="s">
        <v>102</v>
      </c>
      <c r="F14" s="48" t="s">
        <v>6</v>
      </c>
      <c r="G14" s="48" t="s">
        <v>7</v>
      </c>
      <c r="H14" s="48" t="s">
        <v>102</v>
      </c>
      <c r="I14" s="48" t="s">
        <v>6</v>
      </c>
      <c r="J14" s="48" t="s">
        <v>7</v>
      </c>
      <c r="K14" s="48" t="s">
        <v>102</v>
      </c>
      <c r="L14" s="59" t="s">
        <v>6</v>
      </c>
      <c r="M14" s="59" t="s">
        <v>7</v>
      </c>
      <c r="N14" s="59" t="s">
        <v>102</v>
      </c>
      <c r="O14" s="59" t="s">
        <v>6</v>
      </c>
      <c r="P14" s="59" t="s">
        <v>7</v>
      </c>
      <c r="Q14" s="59" t="s">
        <v>102</v>
      </c>
    </row>
    <row r="15" spans="1:17" x14ac:dyDescent="0.25">
      <c r="A15" s="9">
        <v>1</v>
      </c>
      <c r="B15" s="9">
        <v>2</v>
      </c>
      <c r="C15" s="9">
        <v>3</v>
      </c>
      <c r="D15" s="9">
        <v>4</v>
      </c>
      <c r="E15" s="9">
        <v>5</v>
      </c>
      <c r="F15" s="49"/>
      <c r="G15" s="49"/>
      <c r="H15" s="49"/>
      <c r="I15" s="50">
        <v>3</v>
      </c>
      <c r="J15" s="50">
        <v>4</v>
      </c>
      <c r="K15" s="50">
        <v>5</v>
      </c>
      <c r="L15" s="49"/>
      <c r="M15" s="49"/>
      <c r="N15" s="49"/>
      <c r="O15" s="50">
        <v>3</v>
      </c>
      <c r="P15" s="50">
        <v>4</v>
      </c>
      <c r="Q15" s="50">
        <v>5</v>
      </c>
    </row>
    <row r="16" spans="1:17" x14ac:dyDescent="0.25">
      <c r="A16" s="10" t="s">
        <v>8</v>
      </c>
      <c r="B16" s="11" t="s">
        <v>9</v>
      </c>
      <c r="C16" s="12">
        <f>SUM(C17,C19,C21,,C25,C29,C33,C36,C38,C41,C44)</f>
        <v>278321900</v>
      </c>
      <c r="D16" s="12">
        <f t="shared" ref="D16:H16" si="0">SUM(D17,D19,D21,,D25,D29,D33,D36,D38,D41,D44)</f>
        <v>292575381</v>
      </c>
      <c r="E16" s="12">
        <f t="shared" si="0"/>
        <v>311233156</v>
      </c>
      <c r="F16" s="12">
        <f t="shared" si="0"/>
        <v>0</v>
      </c>
      <c r="G16" s="12">
        <f t="shared" si="0"/>
        <v>0</v>
      </c>
      <c r="H16" s="12">
        <f t="shared" si="0"/>
        <v>0</v>
      </c>
      <c r="I16" s="12">
        <f>C16+F16</f>
        <v>278321900</v>
      </c>
      <c r="J16" s="12">
        <f>D16+G16</f>
        <v>292575381</v>
      </c>
      <c r="K16" s="12">
        <f>E16+H16</f>
        <v>311233156</v>
      </c>
      <c r="L16" s="12">
        <f t="shared" ref="L16:N16" si="1">SUM(L17,L19,L21,,L25,L29,L33,L36,L38,L41,L44)</f>
        <v>0</v>
      </c>
      <c r="M16" s="12">
        <f t="shared" si="1"/>
        <v>0</v>
      </c>
      <c r="N16" s="12">
        <f t="shared" si="1"/>
        <v>0</v>
      </c>
      <c r="O16" s="12">
        <f>I16+L16</f>
        <v>278321900</v>
      </c>
      <c r="P16" s="12">
        <f>J16+M16</f>
        <v>292575381</v>
      </c>
      <c r="Q16" s="12">
        <f>K16+N16</f>
        <v>311233156</v>
      </c>
    </row>
    <row r="17" spans="1:17" x14ac:dyDescent="0.25">
      <c r="A17" s="13" t="s">
        <v>10</v>
      </c>
      <c r="B17" s="14" t="s">
        <v>11</v>
      </c>
      <c r="C17" s="15">
        <f>SUM(C18)</f>
        <v>193769300</v>
      </c>
      <c r="D17" s="15">
        <f t="shared" ref="D17:H17" si="2">SUM(D18)</f>
        <v>207249900</v>
      </c>
      <c r="E17" s="15">
        <f t="shared" si="2"/>
        <v>223054400</v>
      </c>
      <c r="F17" s="15">
        <f t="shared" si="2"/>
        <v>0</v>
      </c>
      <c r="G17" s="15">
        <f t="shared" si="2"/>
        <v>0</v>
      </c>
      <c r="H17" s="15">
        <f t="shared" si="2"/>
        <v>0</v>
      </c>
      <c r="I17" s="15">
        <f t="shared" ref="I17:I81" si="3">C17+F17</f>
        <v>193769300</v>
      </c>
      <c r="J17" s="15">
        <f t="shared" ref="J17:J81" si="4">D17+G17</f>
        <v>207249900</v>
      </c>
      <c r="K17" s="15">
        <f t="shared" ref="K17:K81" si="5">E17+H17</f>
        <v>223054400</v>
      </c>
      <c r="L17" s="15">
        <f t="shared" ref="L17:N17" si="6">SUM(L18)</f>
        <v>0</v>
      </c>
      <c r="M17" s="15">
        <f t="shared" si="6"/>
        <v>0</v>
      </c>
      <c r="N17" s="15">
        <f t="shared" si="6"/>
        <v>0</v>
      </c>
      <c r="O17" s="15">
        <f t="shared" ref="O17:O48" si="7">I17+L17</f>
        <v>193769300</v>
      </c>
      <c r="P17" s="15">
        <f t="shared" ref="P17:P48" si="8">J17+M17</f>
        <v>207249900</v>
      </c>
      <c r="Q17" s="15">
        <f t="shared" ref="Q17:Q48" si="9">K17+N17</f>
        <v>223054400</v>
      </c>
    </row>
    <row r="18" spans="1:17" x14ac:dyDescent="0.25">
      <c r="A18" s="16" t="s">
        <v>12</v>
      </c>
      <c r="B18" s="14" t="s">
        <v>113</v>
      </c>
      <c r="C18" s="15">
        <v>193769300</v>
      </c>
      <c r="D18" s="15">
        <v>207249900</v>
      </c>
      <c r="E18" s="15">
        <v>223054400</v>
      </c>
      <c r="F18" s="15"/>
      <c r="G18" s="15"/>
      <c r="H18" s="15"/>
      <c r="I18" s="15">
        <f t="shared" si="3"/>
        <v>193769300</v>
      </c>
      <c r="J18" s="15">
        <f t="shared" si="4"/>
        <v>207249900</v>
      </c>
      <c r="K18" s="15">
        <f t="shared" si="5"/>
        <v>223054400</v>
      </c>
      <c r="L18" s="15"/>
      <c r="M18" s="15"/>
      <c r="N18" s="15"/>
      <c r="O18" s="15">
        <f t="shared" si="7"/>
        <v>193769300</v>
      </c>
      <c r="P18" s="15">
        <f t="shared" si="8"/>
        <v>207249900</v>
      </c>
      <c r="Q18" s="15">
        <f t="shared" si="9"/>
        <v>223054400</v>
      </c>
    </row>
    <row r="19" spans="1:17" ht="26.4" x14ac:dyDescent="0.25">
      <c r="A19" s="17" t="s">
        <v>13</v>
      </c>
      <c r="B19" s="14" t="s">
        <v>14</v>
      </c>
      <c r="C19" s="15">
        <f>SUM(C20)</f>
        <v>20859200</v>
      </c>
      <c r="D19" s="15">
        <f t="shared" ref="D19" si="10">SUM(D20)</f>
        <v>20553400</v>
      </c>
      <c r="E19" s="15">
        <f t="shared" ref="E19:H19" si="11">SUM(E20)</f>
        <v>21490400</v>
      </c>
      <c r="F19" s="15">
        <f t="shared" si="11"/>
        <v>0</v>
      </c>
      <c r="G19" s="15">
        <f t="shared" si="11"/>
        <v>0</v>
      </c>
      <c r="H19" s="15">
        <f t="shared" si="11"/>
        <v>0</v>
      </c>
      <c r="I19" s="15">
        <f t="shared" si="3"/>
        <v>20859200</v>
      </c>
      <c r="J19" s="15">
        <f t="shared" si="4"/>
        <v>20553400</v>
      </c>
      <c r="K19" s="15">
        <f t="shared" si="5"/>
        <v>21490400</v>
      </c>
      <c r="L19" s="15">
        <f t="shared" ref="L19:N19" si="12">SUM(L20)</f>
        <v>0</v>
      </c>
      <c r="M19" s="15">
        <f t="shared" si="12"/>
        <v>0</v>
      </c>
      <c r="N19" s="15">
        <f t="shared" si="12"/>
        <v>0</v>
      </c>
      <c r="O19" s="15">
        <f t="shared" si="7"/>
        <v>20859200</v>
      </c>
      <c r="P19" s="15">
        <f t="shared" si="8"/>
        <v>20553400</v>
      </c>
      <c r="Q19" s="15">
        <f t="shared" si="9"/>
        <v>21490400</v>
      </c>
    </row>
    <row r="20" spans="1:17" ht="26.4" x14ac:dyDescent="0.25">
      <c r="A20" s="16" t="s">
        <v>15</v>
      </c>
      <c r="B20" s="14" t="s">
        <v>114</v>
      </c>
      <c r="C20" s="15">
        <v>20859200</v>
      </c>
      <c r="D20" s="15">
        <v>20553400</v>
      </c>
      <c r="E20" s="15">
        <v>21490400</v>
      </c>
      <c r="F20" s="15"/>
      <c r="G20" s="15"/>
      <c r="H20" s="15"/>
      <c r="I20" s="15">
        <f t="shared" si="3"/>
        <v>20859200</v>
      </c>
      <c r="J20" s="15">
        <f t="shared" si="4"/>
        <v>20553400</v>
      </c>
      <c r="K20" s="15">
        <f t="shared" si="5"/>
        <v>21490400</v>
      </c>
      <c r="L20" s="15"/>
      <c r="M20" s="15"/>
      <c r="N20" s="15"/>
      <c r="O20" s="15">
        <f t="shared" si="7"/>
        <v>20859200</v>
      </c>
      <c r="P20" s="15">
        <f t="shared" si="8"/>
        <v>20553400</v>
      </c>
      <c r="Q20" s="15">
        <f t="shared" si="9"/>
        <v>21490400</v>
      </c>
    </row>
    <row r="21" spans="1:17" x14ac:dyDescent="0.25">
      <c r="A21" s="17" t="s">
        <v>16</v>
      </c>
      <c r="B21" s="14" t="s">
        <v>17</v>
      </c>
      <c r="C21" s="15">
        <f>SUM(C22:C24)</f>
        <v>25050000</v>
      </c>
      <c r="D21" s="15">
        <f t="shared" ref="D21:H21" si="13">SUM(D22:D24)</f>
        <v>26206750</v>
      </c>
      <c r="E21" s="15">
        <f t="shared" si="13"/>
        <v>27899900</v>
      </c>
      <c r="F21" s="15">
        <f t="shared" si="13"/>
        <v>0</v>
      </c>
      <c r="G21" s="15">
        <f t="shared" si="13"/>
        <v>0</v>
      </c>
      <c r="H21" s="15">
        <f t="shared" si="13"/>
        <v>0</v>
      </c>
      <c r="I21" s="15">
        <f t="shared" si="3"/>
        <v>25050000</v>
      </c>
      <c r="J21" s="15">
        <f t="shared" si="4"/>
        <v>26206750</v>
      </c>
      <c r="K21" s="15">
        <f t="shared" si="5"/>
        <v>27899900</v>
      </c>
      <c r="L21" s="15">
        <f t="shared" ref="L21:N21" si="14">SUM(L22:L24)</f>
        <v>0</v>
      </c>
      <c r="M21" s="15">
        <f t="shared" si="14"/>
        <v>0</v>
      </c>
      <c r="N21" s="15">
        <f t="shared" si="14"/>
        <v>0</v>
      </c>
      <c r="O21" s="15">
        <f t="shared" si="7"/>
        <v>25050000</v>
      </c>
      <c r="P21" s="15">
        <f t="shared" si="8"/>
        <v>26206750</v>
      </c>
      <c r="Q21" s="15">
        <f t="shared" si="9"/>
        <v>27899900</v>
      </c>
    </row>
    <row r="22" spans="1:17" x14ac:dyDescent="0.25">
      <c r="A22" s="16" t="s">
        <v>18</v>
      </c>
      <c r="B22" s="14" t="s">
        <v>115</v>
      </c>
      <c r="C22" s="15">
        <v>5807000</v>
      </c>
      <c r="D22" s="15">
        <v>6531750</v>
      </c>
      <c r="E22" s="15">
        <v>6975900</v>
      </c>
      <c r="F22" s="15"/>
      <c r="G22" s="15"/>
      <c r="H22" s="15"/>
      <c r="I22" s="15">
        <f t="shared" si="3"/>
        <v>5807000</v>
      </c>
      <c r="J22" s="15">
        <f t="shared" si="4"/>
        <v>6531750</v>
      </c>
      <c r="K22" s="15">
        <f t="shared" si="5"/>
        <v>6975900</v>
      </c>
      <c r="L22" s="15"/>
      <c r="M22" s="15"/>
      <c r="N22" s="15"/>
      <c r="O22" s="15">
        <f t="shared" si="7"/>
        <v>5807000</v>
      </c>
      <c r="P22" s="15">
        <f t="shared" si="8"/>
        <v>6531750</v>
      </c>
      <c r="Q22" s="15">
        <f t="shared" si="9"/>
        <v>6975900</v>
      </c>
    </row>
    <row r="23" spans="1:17" x14ac:dyDescent="0.25">
      <c r="A23" s="16" t="s">
        <v>19</v>
      </c>
      <c r="B23" s="14" t="s">
        <v>116</v>
      </c>
      <c r="C23" s="15">
        <v>17383000</v>
      </c>
      <c r="D23" s="15">
        <v>18440000</v>
      </c>
      <c r="E23" s="15">
        <v>19606000</v>
      </c>
      <c r="F23" s="15"/>
      <c r="G23" s="15"/>
      <c r="H23" s="15"/>
      <c r="I23" s="15">
        <f t="shared" si="3"/>
        <v>17383000</v>
      </c>
      <c r="J23" s="15">
        <f t="shared" si="4"/>
        <v>18440000</v>
      </c>
      <c r="K23" s="15">
        <f t="shared" si="5"/>
        <v>19606000</v>
      </c>
      <c r="L23" s="15"/>
      <c r="M23" s="15"/>
      <c r="N23" s="15"/>
      <c r="O23" s="15">
        <f t="shared" si="7"/>
        <v>17383000</v>
      </c>
      <c r="P23" s="15">
        <f t="shared" si="8"/>
        <v>18440000</v>
      </c>
      <c r="Q23" s="15">
        <f t="shared" si="9"/>
        <v>19606000</v>
      </c>
    </row>
    <row r="24" spans="1:17" x14ac:dyDescent="0.25">
      <c r="A24" s="16" t="s">
        <v>20</v>
      </c>
      <c r="B24" s="14" t="s">
        <v>117</v>
      </c>
      <c r="C24" s="15">
        <v>1860000</v>
      </c>
      <c r="D24" s="15">
        <v>1235000</v>
      </c>
      <c r="E24" s="15">
        <v>1318000</v>
      </c>
      <c r="F24" s="15"/>
      <c r="G24" s="15"/>
      <c r="H24" s="15"/>
      <c r="I24" s="15">
        <f t="shared" si="3"/>
        <v>1860000</v>
      </c>
      <c r="J24" s="15">
        <f t="shared" si="4"/>
        <v>1235000</v>
      </c>
      <c r="K24" s="15">
        <f t="shared" si="5"/>
        <v>1318000</v>
      </c>
      <c r="L24" s="15"/>
      <c r="M24" s="15"/>
      <c r="N24" s="15"/>
      <c r="O24" s="15">
        <f t="shared" si="7"/>
        <v>1860000</v>
      </c>
      <c r="P24" s="15">
        <f t="shared" si="8"/>
        <v>1235000</v>
      </c>
      <c r="Q24" s="15">
        <f t="shared" si="9"/>
        <v>1318000</v>
      </c>
    </row>
    <row r="25" spans="1:17" x14ac:dyDescent="0.25">
      <c r="A25" s="17" t="s">
        <v>21</v>
      </c>
      <c r="B25" s="14" t="s">
        <v>22</v>
      </c>
      <c r="C25" s="15">
        <f>SUM(C26:C28)</f>
        <v>11714000</v>
      </c>
      <c r="D25" s="15">
        <f t="shared" ref="D25" si="15">SUM(D26:D28)</f>
        <v>13123700</v>
      </c>
      <c r="E25" s="15">
        <f t="shared" ref="E25:H25" si="16">SUM(E26:E28)</f>
        <v>13199700</v>
      </c>
      <c r="F25" s="15">
        <f t="shared" si="16"/>
        <v>0</v>
      </c>
      <c r="G25" s="15">
        <f t="shared" si="16"/>
        <v>0</v>
      </c>
      <c r="H25" s="15">
        <f t="shared" si="16"/>
        <v>0</v>
      </c>
      <c r="I25" s="15">
        <f t="shared" si="3"/>
        <v>11714000</v>
      </c>
      <c r="J25" s="15">
        <f t="shared" si="4"/>
        <v>13123700</v>
      </c>
      <c r="K25" s="15">
        <f t="shared" si="5"/>
        <v>13199700</v>
      </c>
      <c r="L25" s="15">
        <f t="shared" ref="L25:N25" si="17">SUM(L26:L28)</f>
        <v>0</v>
      </c>
      <c r="M25" s="15">
        <f t="shared" si="17"/>
        <v>0</v>
      </c>
      <c r="N25" s="15">
        <f t="shared" si="17"/>
        <v>0</v>
      </c>
      <c r="O25" s="15">
        <f t="shared" si="7"/>
        <v>11714000</v>
      </c>
      <c r="P25" s="15">
        <f t="shared" si="8"/>
        <v>13123700</v>
      </c>
      <c r="Q25" s="15">
        <f t="shared" si="9"/>
        <v>13199700</v>
      </c>
    </row>
    <row r="26" spans="1:17" x14ac:dyDescent="0.25">
      <c r="A26" s="16" t="s">
        <v>23</v>
      </c>
      <c r="B26" s="14" t="s">
        <v>118</v>
      </c>
      <c r="C26" s="15">
        <v>2635000</v>
      </c>
      <c r="D26" s="15">
        <v>2659000</v>
      </c>
      <c r="E26" s="15">
        <v>2682000</v>
      </c>
      <c r="F26" s="15"/>
      <c r="G26" s="15"/>
      <c r="H26" s="15"/>
      <c r="I26" s="15">
        <f t="shared" si="3"/>
        <v>2635000</v>
      </c>
      <c r="J26" s="15">
        <f t="shared" si="4"/>
        <v>2659000</v>
      </c>
      <c r="K26" s="15">
        <f t="shared" si="5"/>
        <v>2682000</v>
      </c>
      <c r="L26" s="15"/>
      <c r="M26" s="15"/>
      <c r="N26" s="15"/>
      <c r="O26" s="15">
        <f t="shared" si="7"/>
        <v>2635000</v>
      </c>
      <c r="P26" s="15">
        <f t="shared" si="8"/>
        <v>2659000</v>
      </c>
      <c r="Q26" s="15">
        <f t="shared" si="9"/>
        <v>2682000</v>
      </c>
    </row>
    <row r="27" spans="1:17" x14ac:dyDescent="0.25">
      <c r="A27" s="16" t="s">
        <v>24</v>
      </c>
      <c r="B27" s="14" t="s">
        <v>119</v>
      </c>
      <c r="C27" s="15">
        <v>7939000</v>
      </c>
      <c r="D27" s="15">
        <v>9306400</v>
      </c>
      <c r="E27" s="15">
        <v>9341600</v>
      </c>
      <c r="F27" s="15"/>
      <c r="G27" s="15"/>
      <c r="H27" s="15"/>
      <c r="I27" s="15">
        <f t="shared" si="3"/>
        <v>7939000</v>
      </c>
      <c r="J27" s="15">
        <f t="shared" si="4"/>
        <v>9306400</v>
      </c>
      <c r="K27" s="15">
        <f t="shared" si="5"/>
        <v>9341600</v>
      </c>
      <c r="L27" s="15"/>
      <c r="M27" s="15"/>
      <c r="N27" s="15"/>
      <c r="O27" s="15">
        <f t="shared" si="7"/>
        <v>7939000</v>
      </c>
      <c r="P27" s="15">
        <f t="shared" si="8"/>
        <v>9306400</v>
      </c>
      <c r="Q27" s="15">
        <f t="shared" si="9"/>
        <v>9341600</v>
      </c>
    </row>
    <row r="28" spans="1:17" x14ac:dyDescent="0.25">
      <c r="A28" s="16" t="s">
        <v>25</v>
      </c>
      <c r="B28" s="14" t="s">
        <v>120</v>
      </c>
      <c r="C28" s="15">
        <v>1140000</v>
      </c>
      <c r="D28" s="15">
        <v>1158300</v>
      </c>
      <c r="E28" s="15">
        <v>1176100</v>
      </c>
      <c r="F28" s="15"/>
      <c r="G28" s="15"/>
      <c r="H28" s="15"/>
      <c r="I28" s="15">
        <f t="shared" si="3"/>
        <v>1140000</v>
      </c>
      <c r="J28" s="15">
        <f t="shared" si="4"/>
        <v>1158300</v>
      </c>
      <c r="K28" s="15">
        <f t="shared" si="5"/>
        <v>1176100</v>
      </c>
      <c r="L28" s="15"/>
      <c r="M28" s="15"/>
      <c r="N28" s="15"/>
      <c r="O28" s="15">
        <f t="shared" si="7"/>
        <v>1140000</v>
      </c>
      <c r="P28" s="15">
        <f t="shared" si="8"/>
        <v>1158300</v>
      </c>
      <c r="Q28" s="15">
        <f t="shared" si="9"/>
        <v>1176100</v>
      </c>
    </row>
    <row r="29" spans="1:17" x14ac:dyDescent="0.25">
      <c r="A29" s="17" t="s">
        <v>26</v>
      </c>
      <c r="B29" s="14" t="s">
        <v>27</v>
      </c>
      <c r="C29" s="15">
        <f>SUM(C30:C32)</f>
        <v>2235300</v>
      </c>
      <c r="D29" s="15">
        <f t="shared" ref="D29" si="18">SUM(D30:D32)</f>
        <v>2235300</v>
      </c>
      <c r="E29" s="15">
        <f t="shared" ref="E29:H29" si="19">SUM(E30:E32)</f>
        <v>2232600</v>
      </c>
      <c r="F29" s="15">
        <f t="shared" si="19"/>
        <v>0</v>
      </c>
      <c r="G29" s="15">
        <f t="shared" si="19"/>
        <v>0</v>
      </c>
      <c r="H29" s="15">
        <f t="shared" si="19"/>
        <v>0</v>
      </c>
      <c r="I29" s="15">
        <f t="shared" si="3"/>
        <v>2235300</v>
      </c>
      <c r="J29" s="15">
        <f t="shared" si="4"/>
        <v>2235300</v>
      </c>
      <c r="K29" s="15">
        <f t="shared" si="5"/>
        <v>2232600</v>
      </c>
      <c r="L29" s="15">
        <f t="shared" ref="L29:N29" si="20">SUM(L30:L32)</f>
        <v>0</v>
      </c>
      <c r="M29" s="15">
        <f t="shared" si="20"/>
        <v>0</v>
      </c>
      <c r="N29" s="15">
        <f t="shared" si="20"/>
        <v>0</v>
      </c>
      <c r="O29" s="15">
        <f t="shared" si="7"/>
        <v>2235300</v>
      </c>
      <c r="P29" s="15">
        <f t="shared" si="8"/>
        <v>2235300</v>
      </c>
      <c r="Q29" s="15">
        <f t="shared" si="9"/>
        <v>2232600</v>
      </c>
    </row>
    <row r="30" spans="1:17" ht="26.4" x14ac:dyDescent="0.25">
      <c r="A30" s="16" t="s">
        <v>28</v>
      </c>
      <c r="B30" s="14" t="s">
        <v>121</v>
      </c>
      <c r="C30" s="18">
        <v>1500000</v>
      </c>
      <c r="D30" s="18">
        <v>1500000</v>
      </c>
      <c r="E30" s="18">
        <v>1500000</v>
      </c>
      <c r="F30" s="18"/>
      <c r="G30" s="18"/>
      <c r="H30" s="18"/>
      <c r="I30" s="18">
        <f t="shared" si="3"/>
        <v>1500000</v>
      </c>
      <c r="J30" s="18">
        <f t="shared" si="4"/>
        <v>1500000</v>
      </c>
      <c r="K30" s="18">
        <f t="shared" si="5"/>
        <v>1500000</v>
      </c>
      <c r="L30" s="18"/>
      <c r="M30" s="18"/>
      <c r="N30" s="18"/>
      <c r="O30" s="18">
        <f t="shared" si="7"/>
        <v>1500000</v>
      </c>
      <c r="P30" s="18">
        <f t="shared" si="8"/>
        <v>1500000</v>
      </c>
      <c r="Q30" s="18">
        <f t="shared" si="9"/>
        <v>1500000</v>
      </c>
    </row>
    <row r="31" spans="1:17" ht="26.25" customHeight="1" x14ac:dyDescent="0.25">
      <c r="A31" s="16" t="s">
        <v>29</v>
      </c>
      <c r="B31" s="14" t="s">
        <v>122</v>
      </c>
      <c r="C31" s="18">
        <v>700000</v>
      </c>
      <c r="D31" s="18">
        <v>700000</v>
      </c>
      <c r="E31" s="18">
        <v>700000</v>
      </c>
      <c r="F31" s="18"/>
      <c r="G31" s="18"/>
      <c r="H31" s="18"/>
      <c r="I31" s="18">
        <f t="shared" si="3"/>
        <v>700000</v>
      </c>
      <c r="J31" s="18">
        <f t="shared" si="4"/>
        <v>700000</v>
      </c>
      <c r="K31" s="18">
        <f t="shared" si="5"/>
        <v>700000</v>
      </c>
      <c r="L31" s="18"/>
      <c r="M31" s="18"/>
      <c r="N31" s="18"/>
      <c r="O31" s="18">
        <f t="shared" si="7"/>
        <v>700000</v>
      </c>
      <c r="P31" s="18">
        <f t="shared" si="8"/>
        <v>700000</v>
      </c>
      <c r="Q31" s="18">
        <f t="shared" si="9"/>
        <v>700000</v>
      </c>
    </row>
    <row r="32" spans="1:17" ht="26.4" x14ac:dyDescent="0.25">
      <c r="A32" s="19" t="s">
        <v>30</v>
      </c>
      <c r="B32" s="20" t="s">
        <v>123</v>
      </c>
      <c r="C32" s="18">
        <v>35300</v>
      </c>
      <c r="D32" s="18">
        <v>35300</v>
      </c>
      <c r="E32" s="18">
        <v>32600</v>
      </c>
      <c r="F32" s="18"/>
      <c r="G32" s="18"/>
      <c r="H32" s="18"/>
      <c r="I32" s="18">
        <f t="shared" si="3"/>
        <v>35300</v>
      </c>
      <c r="J32" s="18">
        <f t="shared" si="4"/>
        <v>35300</v>
      </c>
      <c r="K32" s="18">
        <f t="shared" si="5"/>
        <v>32600</v>
      </c>
      <c r="L32" s="18"/>
      <c r="M32" s="18"/>
      <c r="N32" s="18"/>
      <c r="O32" s="18">
        <f t="shared" si="7"/>
        <v>35300</v>
      </c>
      <c r="P32" s="18">
        <f t="shared" si="8"/>
        <v>35300</v>
      </c>
      <c r="Q32" s="18">
        <f t="shared" si="9"/>
        <v>32600</v>
      </c>
    </row>
    <row r="33" spans="1:17" ht="26.4" x14ac:dyDescent="0.25">
      <c r="A33" s="13" t="s">
        <v>31</v>
      </c>
      <c r="B33" s="14" t="s">
        <v>32</v>
      </c>
      <c r="C33" s="15">
        <f>SUM(C34:C35)</f>
        <v>8915600</v>
      </c>
      <c r="D33" s="15">
        <f t="shared" ref="D33:H33" si="21">SUM(D34:D35)</f>
        <v>7936895</v>
      </c>
      <c r="E33" s="15">
        <f t="shared" si="21"/>
        <v>7949666</v>
      </c>
      <c r="F33" s="15">
        <f t="shared" si="21"/>
        <v>0</v>
      </c>
      <c r="G33" s="15">
        <f t="shared" si="21"/>
        <v>0</v>
      </c>
      <c r="H33" s="15">
        <f t="shared" si="21"/>
        <v>0</v>
      </c>
      <c r="I33" s="15">
        <f t="shared" si="3"/>
        <v>8915600</v>
      </c>
      <c r="J33" s="15">
        <f t="shared" si="4"/>
        <v>7936895</v>
      </c>
      <c r="K33" s="15">
        <f t="shared" si="5"/>
        <v>7949666</v>
      </c>
      <c r="L33" s="15">
        <f t="shared" ref="L33:N33" si="22">SUM(L34:L35)</f>
        <v>0</v>
      </c>
      <c r="M33" s="15">
        <f t="shared" si="22"/>
        <v>0</v>
      </c>
      <c r="N33" s="15">
        <f t="shared" si="22"/>
        <v>0</v>
      </c>
      <c r="O33" s="15">
        <f t="shared" si="7"/>
        <v>8915600</v>
      </c>
      <c r="P33" s="15">
        <f t="shared" si="8"/>
        <v>7936895</v>
      </c>
      <c r="Q33" s="15">
        <f t="shared" si="9"/>
        <v>7949666</v>
      </c>
    </row>
    <row r="34" spans="1:17" ht="52.8" x14ac:dyDescent="0.25">
      <c r="A34" s="16" t="s">
        <v>124</v>
      </c>
      <c r="B34" s="20" t="s">
        <v>125</v>
      </c>
      <c r="C34" s="21">
        <v>2918200</v>
      </c>
      <c r="D34" s="21">
        <v>2810455</v>
      </c>
      <c r="E34" s="21">
        <v>2823226</v>
      </c>
      <c r="F34" s="21"/>
      <c r="G34" s="21"/>
      <c r="H34" s="21"/>
      <c r="I34" s="21">
        <f t="shared" si="3"/>
        <v>2918200</v>
      </c>
      <c r="J34" s="21">
        <f t="shared" si="4"/>
        <v>2810455</v>
      </c>
      <c r="K34" s="21">
        <f t="shared" si="5"/>
        <v>2823226</v>
      </c>
      <c r="L34" s="21"/>
      <c r="M34" s="21"/>
      <c r="N34" s="21"/>
      <c r="O34" s="21">
        <f t="shared" si="7"/>
        <v>2918200</v>
      </c>
      <c r="P34" s="21">
        <f t="shared" si="8"/>
        <v>2810455</v>
      </c>
      <c r="Q34" s="21">
        <f t="shared" si="9"/>
        <v>2823226</v>
      </c>
    </row>
    <row r="35" spans="1:17" ht="52.8" x14ac:dyDescent="0.25">
      <c r="A35" s="16" t="s">
        <v>33</v>
      </c>
      <c r="B35" s="14" t="s">
        <v>126</v>
      </c>
      <c r="C35" s="21">
        <v>5997400</v>
      </c>
      <c r="D35" s="21">
        <v>5126440</v>
      </c>
      <c r="E35" s="21">
        <v>5126440</v>
      </c>
      <c r="F35" s="21"/>
      <c r="G35" s="21"/>
      <c r="H35" s="21"/>
      <c r="I35" s="21">
        <f t="shared" si="3"/>
        <v>5997400</v>
      </c>
      <c r="J35" s="21">
        <f t="shared" si="4"/>
        <v>5126440</v>
      </c>
      <c r="K35" s="21">
        <f t="shared" si="5"/>
        <v>5126440</v>
      </c>
      <c r="L35" s="21"/>
      <c r="M35" s="21"/>
      <c r="N35" s="21"/>
      <c r="O35" s="21">
        <f t="shared" si="7"/>
        <v>5997400</v>
      </c>
      <c r="P35" s="21">
        <f t="shared" si="8"/>
        <v>5126440</v>
      </c>
      <c r="Q35" s="21">
        <f t="shared" si="9"/>
        <v>5126440</v>
      </c>
    </row>
    <row r="36" spans="1:17" x14ac:dyDescent="0.25">
      <c r="A36" s="17" t="s">
        <v>34</v>
      </c>
      <c r="B36" s="14" t="s">
        <v>35</v>
      </c>
      <c r="C36" s="15">
        <f t="shared" ref="C36:H36" si="23">SUM(C37)</f>
        <v>10530000</v>
      </c>
      <c r="D36" s="15">
        <f t="shared" si="23"/>
        <v>10530000</v>
      </c>
      <c r="E36" s="15">
        <f t="shared" si="23"/>
        <v>10530000</v>
      </c>
      <c r="F36" s="15">
        <f t="shared" si="23"/>
        <v>0</v>
      </c>
      <c r="G36" s="15">
        <f t="shared" si="23"/>
        <v>0</v>
      </c>
      <c r="H36" s="15">
        <f t="shared" si="23"/>
        <v>0</v>
      </c>
      <c r="I36" s="15">
        <f t="shared" si="3"/>
        <v>10530000</v>
      </c>
      <c r="J36" s="15">
        <f t="shared" si="4"/>
        <v>10530000</v>
      </c>
      <c r="K36" s="15">
        <f t="shared" si="5"/>
        <v>10530000</v>
      </c>
      <c r="L36" s="15">
        <f t="shared" ref="L36:N36" si="24">SUM(L37)</f>
        <v>0</v>
      </c>
      <c r="M36" s="15">
        <f t="shared" si="24"/>
        <v>0</v>
      </c>
      <c r="N36" s="15">
        <f t="shared" si="24"/>
        <v>0</v>
      </c>
      <c r="O36" s="15">
        <f t="shared" si="7"/>
        <v>10530000</v>
      </c>
      <c r="P36" s="15">
        <f t="shared" si="8"/>
        <v>10530000</v>
      </c>
      <c r="Q36" s="15">
        <f t="shared" si="9"/>
        <v>10530000</v>
      </c>
    </row>
    <row r="37" spans="1:17" x14ac:dyDescent="0.25">
      <c r="A37" s="22" t="s">
        <v>36</v>
      </c>
      <c r="B37" s="14" t="s">
        <v>127</v>
      </c>
      <c r="C37" s="18">
        <v>10530000</v>
      </c>
      <c r="D37" s="18">
        <v>10530000</v>
      </c>
      <c r="E37" s="18">
        <v>10530000</v>
      </c>
      <c r="F37" s="18"/>
      <c r="G37" s="18"/>
      <c r="H37" s="18"/>
      <c r="I37" s="18">
        <f t="shared" si="3"/>
        <v>10530000</v>
      </c>
      <c r="J37" s="18">
        <f t="shared" si="4"/>
        <v>10530000</v>
      </c>
      <c r="K37" s="18">
        <f t="shared" si="5"/>
        <v>10530000</v>
      </c>
      <c r="L37" s="18"/>
      <c r="M37" s="18"/>
      <c r="N37" s="18"/>
      <c r="O37" s="18">
        <f t="shared" si="7"/>
        <v>10530000</v>
      </c>
      <c r="P37" s="18">
        <f t="shared" si="8"/>
        <v>10530000</v>
      </c>
      <c r="Q37" s="18">
        <f t="shared" si="9"/>
        <v>10530000</v>
      </c>
    </row>
    <row r="38" spans="1:17" ht="26.4" x14ac:dyDescent="0.25">
      <c r="A38" s="17" t="s">
        <v>37</v>
      </c>
      <c r="B38" s="14" t="s">
        <v>38</v>
      </c>
      <c r="C38" s="15">
        <f>SUM(C39:C40)</f>
        <v>3791500</v>
      </c>
      <c r="D38" s="15">
        <f t="shared" ref="D38" si="25">SUM(D39:D40)</f>
        <v>3713136</v>
      </c>
      <c r="E38" s="15">
        <f t="shared" ref="E38:H38" si="26">SUM(E39:E40)</f>
        <v>3850190</v>
      </c>
      <c r="F38" s="15">
        <f t="shared" si="26"/>
        <v>0</v>
      </c>
      <c r="G38" s="15">
        <f t="shared" si="26"/>
        <v>0</v>
      </c>
      <c r="H38" s="15">
        <f t="shared" si="26"/>
        <v>0</v>
      </c>
      <c r="I38" s="15">
        <f t="shared" si="3"/>
        <v>3791500</v>
      </c>
      <c r="J38" s="15">
        <f t="shared" si="4"/>
        <v>3713136</v>
      </c>
      <c r="K38" s="15">
        <f t="shared" si="5"/>
        <v>3850190</v>
      </c>
      <c r="L38" s="15">
        <f t="shared" ref="L38:N38" si="27">SUM(L39:L40)</f>
        <v>0</v>
      </c>
      <c r="M38" s="15">
        <f t="shared" si="27"/>
        <v>0</v>
      </c>
      <c r="N38" s="15">
        <f t="shared" si="27"/>
        <v>0</v>
      </c>
      <c r="O38" s="15">
        <f t="shared" si="7"/>
        <v>3791500</v>
      </c>
      <c r="P38" s="15">
        <f t="shared" si="8"/>
        <v>3713136</v>
      </c>
      <c r="Q38" s="15">
        <f t="shared" si="9"/>
        <v>3850190</v>
      </c>
    </row>
    <row r="39" spans="1:17" x14ac:dyDescent="0.25">
      <c r="A39" s="16" t="s">
        <v>39</v>
      </c>
      <c r="B39" s="14" t="s">
        <v>128</v>
      </c>
      <c r="C39" s="15">
        <v>869200</v>
      </c>
      <c r="D39" s="15">
        <v>751200</v>
      </c>
      <c r="E39" s="15">
        <v>781200</v>
      </c>
      <c r="F39" s="15"/>
      <c r="G39" s="15"/>
      <c r="H39" s="15"/>
      <c r="I39" s="15">
        <f t="shared" si="3"/>
        <v>869200</v>
      </c>
      <c r="J39" s="15">
        <f t="shared" si="4"/>
        <v>751200</v>
      </c>
      <c r="K39" s="15">
        <f t="shared" si="5"/>
        <v>781200</v>
      </c>
      <c r="L39" s="15"/>
      <c r="M39" s="15"/>
      <c r="N39" s="15"/>
      <c r="O39" s="15">
        <f t="shared" si="7"/>
        <v>869200</v>
      </c>
      <c r="P39" s="15">
        <f t="shared" si="8"/>
        <v>751200</v>
      </c>
      <c r="Q39" s="15">
        <f t="shared" si="9"/>
        <v>781200</v>
      </c>
    </row>
    <row r="40" spans="1:17" x14ac:dyDescent="0.25">
      <c r="A40" s="23" t="s">
        <v>40</v>
      </c>
      <c r="B40" s="24" t="s">
        <v>129</v>
      </c>
      <c r="C40" s="15">
        <v>2922300</v>
      </c>
      <c r="D40" s="15">
        <v>2961936</v>
      </c>
      <c r="E40" s="15">
        <v>3068990</v>
      </c>
      <c r="F40" s="15"/>
      <c r="G40" s="15"/>
      <c r="H40" s="15"/>
      <c r="I40" s="15">
        <f t="shared" si="3"/>
        <v>2922300</v>
      </c>
      <c r="J40" s="15">
        <f t="shared" si="4"/>
        <v>2961936</v>
      </c>
      <c r="K40" s="15">
        <f t="shared" si="5"/>
        <v>3068990</v>
      </c>
      <c r="L40" s="15"/>
      <c r="M40" s="15"/>
      <c r="N40" s="15"/>
      <c r="O40" s="15">
        <f t="shared" si="7"/>
        <v>2922300</v>
      </c>
      <c r="P40" s="15">
        <f t="shared" si="8"/>
        <v>2961936</v>
      </c>
      <c r="Q40" s="15">
        <f t="shared" si="9"/>
        <v>3068990</v>
      </c>
    </row>
    <row r="41" spans="1:17" x14ac:dyDescent="0.25">
      <c r="A41" s="25" t="s">
        <v>41</v>
      </c>
      <c r="B41" s="26" t="s">
        <v>42</v>
      </c>
      <c r="C41" s="15">
        <f>SUM(C42:C43)</f>
        <v>840000</v>
      </c>
      <c r="D41" s="15">
        <f t="shared" ref="D41" si="28">SUM(D42:D43)</f>
        <v>730000</v>
      </c>
      <c r="E41" s="15">
        <f t="shared" ref="E41:H41" si="29">SUM(E42:E43)</f>
        <v>730000</v>
      </c>
      <c r="F41" s="15">
        <f t="shared" si="29"/>
        <v>0</v>
      </c>
      <c r="G41" s="15">
        <f t="shared" si="29"/>
        <v>0</v>
      </c>
      <c r="H41" s="15">
        <f t="shared" si="29"/>
        <v>0</v>
      </c>
      <c r="I41" s="15">
        <f t="shared" si="3"/>
        <v>840000</v>
      </c>
      <c r="J41" s="15">
        <f t="shared" si="4"/>
        <v>730000</v>
      </c>
      <c r="K41" s="15">
        <f t="shared" si="5"/>
        <v>730000</v>
      </c>
      <c r="L41" s="15">
        <f t="shared" ref="L41:N41" si="30">SUM(L42:L43)</f>
        <v>0</v>
      </c>
      <c r="M41" s="15">
        <f t="shared" si="30"/>
        <v>0</v>
      </c>
      <c r="N41" s="15">
        <f t="shared" si="30"/>
        <v>0</v>
      </c>
      <c r="O41" s="15">
        <f t="shared" si="7"/>
        <v>840000</v>
      </c>
      <c r="P41" s="15">
        <f t="shared" si="8"/>
        <v>730000</v>
      </c>
      <c r="Q41" s="15">
        <f t="shared" si="9"/>
        <v>730000</v>
      </c>
    </row>
    <row r="42" spans="1:17" ht="52.8" x14ac:dyDescent="0.25">
      <c r="A42" s="16" t="s">
        <v>43</v>
      </c>
      <c r="B42" s="20" t="s">
        <v>44</v>
      </c>
      <c r="C42" s="15">
        <v>570000</v>
      </c>
      <c r="D42" s="15">
        <v>500000</v>
      </c>
      <c r="E42" s="15">
        <v>500000</v>
      </c>
      <c r="F42" s="15"/>
      <c r="G42" s="15"/>
      <c r="H42" s="15"/>
      <c r="I42" s="15">
        <f t="shared" si="3"/>
        <v>570000</v>
      </c>
      <c r="J42" s="15">
        <f t="shared" si="4"/>
        <v>500000</v>
      </c>
      <c r="K42" s="15">
        <f t="shared" si="5"/>
        <v>500000</v>
      </c>
      <c r="L42" s="15"/>
      <c r="M42" s="15"/>
      <c r="N42" s="15"/>
      <c r="O42" s="15">
        <f t="shared" si="7"/>
        <v>570000</v>
      </c>
      <c r="P42" s="15">
        <f t="shared" si="8"/>
        <v>500000</v>
      </c>
      <c r="Q42" s="15">
        <f t="shared" si="9"/>
        <v>500000</v>
      </c>
    </row>
    <row r="43" spans="1:17" ht="26.4" x14ac:dyDescent="0.25">
      <c r="A43" s="16" t="s">
        <v>45</v>
      </c>
      <c r="B43" s="14" t="s">
        <v>130</v>
      </c>
      <c r="C43" s="15">
        <v>270000</v>
      </c>
      <c r="D43" s="15">
        <v>230000</v>
      </c>
      <c r="E43" s="15">
        <v>230000</v>
      </c>
      <c r="F43" s="15"/>
      <c r="G43" s="15"/>
      <c r="H43" s="15"/>
      <c r="I43" s="15">
        <f t="shared" si="3"/>
        <v>270000</v>
      </c>
      <c r="J43" s="15">
        <f t="shared" si="4"/>
        <v>230000</v>
      </c>
      <c r="K43" s="15">
        <f t="shared" si="5"/>
        <v>230000</v>
      </c>
      <c r="L43" s="15"/>
      <c r="M43" s="15"/>
      <c r="N43" s="15"/>
      <c r="O43" s="15">
        <f t="shared" si="7"/>
        <v>270000</v>
      </c>
      <c r="P43" s="15">
        <f t="shared" si="8"/>
        <v>230000</v>
      </c>
      <c r="Q43" s="15">
        <f t="shared" si="9"/>
        <v>230000</v>
      </c>
    </row>
    <row r="44" spans="1:17" x14ac:dyDescent="0.25">
      <c r="A44" s="17" t="s">
        <v>46</v>
      </c>
      <c r="B44" s="14" t="s">
        <v>47</v>
      </c>
      <c r="C44" s="15">
        <f>SUM(C45:C48)</f>
        <v>617000</v>
      </c>
      <c r="D44" s="15">
        <f t="shared" ref="D44:H44" si="31">SUM(D45:D48)</f>
        <v>296300</v>
      </c>
      <c r="E44" s="15">
        <f t="shared" si="31"/>
        <v>296300</v>
      </c>
      <c r="F44" s="15">
        <f t="shared" si="31"/>
        <v>0</v>
      </c>
      <c r="G44" s="15">
        <f t="shared" si="31"/>
        <v>0</v>
      </c>
      <c r="H44" s="15">
        <f t="shared" si="31"/>
        <v>0</v>
      </c>
      <c r="I44" s="15">
        <f t="shared" si="3"/>
        <v>617000</v>
      </c>
      <c r="J44" s="15">
        <f t="shared" si="4"/>
        <v>296300</v>
      </c>
      <c r="K44" s="15">
        <f t="shared" si="5"/>
        <v>296300</v>
      </c>
      <c r="L44" s="15">
        <f t="shared" ref="L44:N44" si="32">SUM(L45:L48)</f>
        <v>0</v>
      </c>
      <c r="M44" s="15">
        <f t="shared" si="32"/>
        <v>0</v>
      </c>
      <c r="N44" s="15">
        <f t="shared" si="32"/>
        <v>0</v>
      </c>
      <c r="O44" s="15">
        <f t="shared" si="7"/>
        <v>617000</v>
      </c>
      <c r="P44" s="15">
        <f t="shared" si="8"/>
        <v>296300</v>
      </c>
      <c r="Q44" s="15">
        <f t="shared" si="9"/>
        <v>296300</v>
      </c>
    </row>
    <row r="45" spans="1:17" ht="22.8" x14ac:dyDescent="0.25">
      <c r="A45" s="27" t="s">
        <v>131</v>
      </c>
      <c r="B45" s="28" t="s">
        <v>132</v>
      </c>
      <c r="C45" s="15">
        <v>157100</v>
      </c>
      <c r="D45" s="15">
        <v>127300</v>
      </c>
      <c r="E45" s="15">
        <v>127300</v>
      </c>
      <c r="F45" s="15"/>
      <c r="G45" s="15"/>
      <c r="H45" s="15"/>
      <c r="I45" s="15">
        <f t="shared" si="3"/>
        <v>157100</v>
      </c>
      <c r="J45" s="15">
        <f t="shared" si="4"/>
        <v>127300</v>
      </c>
      <c r="K45" s="15">
        <f t="shared" si="5"/>
        <v>127300</v>
      </c>
      <c r="L45" s="15"/>
      <c r="M45" s="15"/>
      <c r="N45" s="15"/>
      <c r="O45" s="15">
        <f t="shared" si="7"/>
        <v>157100</v>
      </c>
      <c r="P45" s="15">
        <f t="shared" si="8"/>
        <v>127300</v>
      </c>
      <c r="Q45" s="15">
        <f t="shared" si="9"/>
        <v>127300</v>
      </c>
    </row>
    <row r="46" spans="1:17" ht="22.8" x14ac:dyDescent="0.25">
      <c r="A46" s="27" t="s">
        <v>48</v>
      </c>
      <c r="B46" s="29" t="s">
        <v>133</v>
      </c>
      <c r="C46" s="15">
        <v>20000</v>
      </c>
      <c r="D46" s="15">
        <v>0</v>
      </c>
      <c r="E46" s="15">
        <v>0</v>
      </c>
      <c r="F46" s="15"/>
      <c r="G46" s="15"/>
      <c r="H46" s="15"/>
      <c r="I46" s="15">
        <f t="shared" si="3"/>
        <v>20000</v>
      </c>
      <c r="J46" s="15">
        <f t="shared" si="4"/>
        <v>0</v>
      </c>
      <c r="K46" s="15">
        <f t="shared" si="5"/>
        <v>0</v>
      </c>
      <c r="L46" s="15"/>
      <c r="M46" s="15"/>
      <c r="N46" s="15"/>
      <c r="O46" s="15">
        <f t="shared" si="7"/>
        <v>20000</v>
      </c>
      <c r="P46" s="15">
        <f t="shared" si="8"/>
        <v>0</v>
      </c>
      <c r="Q46" s="15">
        <f t="shared" si="9"/>
        <v>0</v>
      </c>
    </row>
    <row r="47" spans="1:17" ht="57" x14ac:dyDescent="0.25">
      <c r="A47" s="27" t="s">
        <v>134</v>
      </c>
      <c r="B47" s="29" t="s">
        <v>135</v>
      </c>
      <c r="C47" s="15">
        <v>100000</v>
      </c>
      <c r="D47" s="15">
        <v>1500</v>
      </c>
      <c r="E47" s="15">
        <v>1500</v>
      </c>
      <c r="F47" s="15"/>
      <c r="G47" s="15"/>
      <c r="H47" s="15"/>
      <c r="I47" s="15">
        <f t="shared" si="3"/>
        <v>100000</v>
      </c>
      <c r="J47" s="15">
        <f t="shared" si="4"/>
        <v>1500</v>
      </c>
      <c r="K47" s="15">
        <f t="shared" si="5"/>
        <v>1500</v>
      </c>
      <c r="L47" s="15"/>
      <c r="M47" s="15"/>
      <c r="N47" s="15"/>
      <c r="O47" s="15">
        <f t="shared" si="7"/>
        <v>100000</v>
      </c>
      <c r="P47" s="15">
        <f t="shared" si="8"/>
        <v>1500</v>
      </c>
      <c r="Q47" s="15">
        <f t="shared" si="9"/>
        <v>1500</v>
      </c>
    </row>
    <row r="48" spans="1:17" x14ac:dyDescent="0.25">
      <c r="A48" s="27" t="s">
        <v>49</v>
      </c>
      <c r="B48" s="29" t="s">
        <v>50</v>
      </c>
      <c r="C48" s="15">
        <v>339900</v>
      </c>
      <c r="D48" s="15">
        <v>167500</v>
      </c>
      <c r="E48" s="15">
        <v>167500</v>
      </c>
      <c r="F48" s="15"/>
      <c r="G48" s="15"/>
      <c r="H48" s="15"/>
      <c r="I48" s="15">
        <f t="shared" si="3"/>
        <v>339900</v>
      </c>
      <c r="J48" s="15">
        <f t="shared" si="4"/>
        <v>167500</v>
      </c>
      <c r="K48" s="15">
        <f t="shared" si="5"/>
        <v>167500</v>
      </c>
      <c r="L48" s="15"/>
      <c r="M48" s="15"/>
      <c r="N48" s="15"/>
      <c r="O48" s="15">
        <f t="shared" si="7"/>
        <v>339900</v>
      </c>
      <c r="P48" s="15">
        <f t="shared" si="8"/>
        <v>167500</v>
      </c>
      <c r="Q48" s="15">
        <f t="shared" si="9"/>
        <v>167500</v>
      </c>
    </row>
    <row r="49" spans="1:17" x14ac:dyDescent="0.25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</row>
    <row r="50" spans="1:17" x14ac:dyDescent="0.25">
      <c r="A50" s="10" t="s">
        <v>51</v>
      </c>
      <c r="B50" s="11" t="s">
        <v>52</v>
      </c>
      <c r="C50" s="12">
        <f>C52</f>
        <v>773183633.04999983</v>
      </c>
      <c r="D50" s="12">
        <f t="shared" ref="D50:E50" si="33">D52</f>
        <v>861211764.99000001</v>
      </c>
      <c r="E50" s="12">
        <f t="shared" si="33"/>
        <v>778188221.54999995</v>
      </c>
      <c r="F50" s="12">
        <f>F52+F95</f>
        <v>93440646.219999999</v>
      </c>
      <c r="G50" s="12">
        <f>G52+G95</f>
        <v>8124801.6200000001</v>
      </c>
      <c r="H50" s="12">
        <f>H52+H95</f>
        <v>1326912.6700000004</v>
      </c>
      <c r="I50" s="12">
        <f t="shared" si="3"/>
        <v>866624279.26999986</v>
      </c>
      <c r="J50" s="12">
        <f t="shared" si="4"/>
        <v>869336566.61000001</v>
      </c>
      <c r="K50" s="12">
        <f t="shared" si="5"/>
        <v>779515134.21999991</v>
      </c>
      <c r="L50" s="12">
        <f>L52+L95+L98</f>
        <v>96613.88</v>
      </c>
      <c r="M50" s="12">
        <f t="shared" ref="M50:N50" si="34">M52+M95+M98</f>
        <v>78714252.879999995</v>
      </c>
      <c r="N50" s="12">
        <f t="shared" si="34"/>
        <v>0</v>
      </c>
      <c r="O50" s="12">
        <f t="shared" ref="O50" si="35">I50+L50</f>
        <v>866720893.14999986</v>
      </c>
      <c r="P50" s="12">
        <f t="shared" ref="P50" si="36">J50+M50</f>
        <v>948050819.49000001</v>
      </c>
      <c r="Q50" s="12">
        <f t="shared" ref="Q50" si="37">K50+N50</f>
        <v>779515134.21999991</v>
      </c>
    </row>
    <row r="51" spans="1:17" x14ac:dyDescent="0.25">
      <c r="A51" s="13"/>
      <c r="B51" s="1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</row>
    <row r="52" spans="1:17" ht="26.4" x14ac:dyDescent="0.25">
      <c r="A52" s="32" t="s">
        <v>53</v>
      </c>
      <c r="B52" s="20" t="s">
        <v>54</v>
      </c>
      <c r="C52" s="18">
        <f t="shared" ref="C52:H52" si="38">C53+C55+C68+C90</f>
        <v>773183633.04999983</v>
      </c>
      <c r="D52" s="18">
        <f t="shared" si="38"/>
        <v>861211764.99000001</v>
      </c>
      <c r="E52" s="18">
        <f t="shared" si="38"/>
        <v>778188221.54999995</v>
      </c>
      <c r="F52" s="18">
        <f t="shared" si="38"/>
        <v>85690646.219999999</v>
      </c>
      <c r="G52" s="18">
        <f t="shared" si="38"/>
        <v>1124811.6199999999</v>
      </c>
      <c r="H52" s="18">
        <f t="shared" si="38"/>
        <v>1326912.6700000004</v>
      </c>
      <c r="I52" s="18">
        <f t="shared" si="3"/>
        <v>858874279.26999986</v>
      </c>
      <c r="J52" s="18">
        <f t="shared" si="4"/>
        <v>862336576.61000001</v>
      </c>
      <c r="K52" s="18">
        <f t="shared" si="5"/>
        <v>779515134.21999991</v>
      </c>
      <c r="L52" s="18">
        <f t="shared" ref="L52" si="39">L53+L55+L68+L90</f>
        <v>100283</v>
      </c>
      <c r="M52" s="18">
        <f t="shared" ref="M52" si="40">M53+M55+M68+M90</f>
        <v>78714252.879999995</v>
      </c>
      <c r="N52" s="18">
        <f t="shared" ref="N52" si="41">N53+N55+N68+N90</f>
        <v>0</v>
      </c>
      <c r="O52" s="18">
        <f t="shared" ref="O52:O100" si="42">I52+L52</f>
        <v>858974562.26999986</v>
      </c>
      <c r="P52" s="18">
        <f t="shared" ref="P52:P100" si="43">J52+M52</f>
        <v>941050829.49000001</v>
      </c>
      <c r="Q52" s="18">
        <f t="shared" ref="Q52:Q100" si="44">K52+N52</f>
        <v>779515134.21999991</v>
      </c>
    </row>
    <row r="53" spans="1:17" x14ac:dyDescent="0.25">
      <c r="A53" s="33" t="s">
        <v>143</v>
      </c>
      <c r="B53" s="34" t="s">
        <v>55</v>
      </c>
      <c r="C53" s="18">
        <f>C54</f>
        <v>471957856.5</v>
      </c>
      <c r="D53" s="18">
        <f t="shared" ref="D53:H53" si="45">D54</f>
        <v>471957856</v>
      </c>
      <c r="E53" s="18">
        <f t="shared" si="45"/>
        <v>471957856</v>
      </c>
      <c r="F53" s="18">
        <f t="shared" si="45"/>
        <v>0</v>
      </c>
      <c r="G53" s="18">
        <f t="shared" si="45"/>
        <v>0</v>
      </c>
      <c r="H53" s="18">
        <f t="shared" si="45"/>
        <v>0</v>
      </c>
      <c r="I53" s="18">
        <f t="shared" si="3"/>
        <v>471957856.5</v>
      </c>
      <c r="J53" s="18">
        <f t="shared" si="4"/>
        <v>471957856</v>
      </c>
      <c r="K53" s="18">
        <f t="shared" si="5"/>
        <v>471957856</v>
      </c>
      <c r="L53" s="18">
        <f t="shared" ref="L53:N53" si="46">L54</f>
        <v>0</v>
      </c>
      <c r="M53" s="18">
        <f t="shared" si="46"/>
        <v>0</v>
      </c>
      <c r="N53" s="18">
        <f t="shared" si="46"/>
        <v>0</v>
      </c>
      <c r="O53" s="18">
        <f t="shared" si="42"/>
        <v>471957856.5</v>
      </c>
      <c r="P53" s="18">
        <f t="shared" si="43"/>
        <v>471957856</v>
      </c>
      <c r="Q53" s="18">
        <f t="shared" si="44"/>
        <v>471957856</v>
      </c>
    </row>
    <row r="54" spans="1:17" ht="26.4" x14ac:dyDescent="0.25">
      <c r="A54" s="54" t="s">
        <v>56</v>
      </c>
      <c r="B54" s="34" t="s">
        <v>57</v>
      </c>
      <c r="C54" s="18">
        <v>471957856.5</v>
      </c>
      <c r="D54" s="18">
        <v>471957856</v>
      </c>
      <c r="E54" s="18">
        <v>471957856</v>
      </c>
      <c r="F54" s="18"/>
      <c r="G54" s="18"/>
      <c r="H54" s="18"/>
      <c r="I54" s="18">
        <f t="shared" si="3"/>
        <v>471957856.5</v>
      </c>
      <c r="J54" s="18">
        <f t="shared" si="4"/>
        <v>471957856</v>
      </c>
      <c r="K54" s="18">
        <f t="shared" si="5"/>
        <v>471957856</v>
      </c>
      <c r="L54" s="18"/>
      <c r="M54" s="18"/>
      <c r="N54" s="18"/>
      <c r="O54" s="18">
        <f t="shared" si="42"/>
        <v>471957856.5</v>
      </c>
      <c r="P54" s="18">
        <f t="shared" si="43"/>
        <v>471957856</v>
      </c>
      <c r="Q54" s="18">
        <f t="shared" si="44"/>
        <v>471957856</v>
      </c>
    </row>
    <row r="55" spans="1:17" ht="26.4" x14ac:dyDescent="0.25">
      <c r="A55" s="35" t="s">
        <v>58</v>
      </c>
      <c r="B55" s="20" t="s">
        <v>59</v>
      </c>
      <c r="C55" s="15">
        <f>+C64+C56+C57+C60</f>
        <v>5498932.5</v>
      </c>
      <c r="D55" s="15">
        <f t="shared" ref="D55:H55" si="47">+D64+D56+D57+D60</f>
        <v>89330007.299999997</v>
      </c>
      <c r="E55" s="15">
        <f t="shared" si="47"/>
        <v>2839338</v>
      </c>
      <c r="F55" s="15">
        <f t="shared" si="47"/>
        <v>80296125.849999994</v>
      </c>
      <c r="G55" s="15">
        <f t="shared" si="47"/>
        <v>-3341377.94</v>
      </c>
      <c r="H55" s="15">
        <f t="shared" si="47"/>
        <v>-2616425.46</v>
      </c>
      <c r="I55" s="15">
        <f t="shared" si="3"/>
        <v>85795058.349999994</v>
      </c>
      <c r="J55" s="15">
        <f t="shared" si="4"/>
        <v>85988629.359999999</v>
      </c>
      <c r="K55" s="15">
        <f t="shared" si="5"/>
        <v>222912.54000000004</v>
      </c>
      <c r="L55" s="15">
        <f>+L64+L56+L57+L60+L59</f>
        <v>100283</v>
      </c>
      <c r="M55" s="15">
        <f t="shared" ref="M55:N55" si="48">+M64+M56+M57+M60+M59</f>
        <v>0</v>
      </c>
      <c r="N55" s="15">
        <f t="shared" si="48"/>
        <v>0</v>
      </c>
      <c r="O55" s="15">
        <f t="shared" si="42"/>
        <v>85895341.349999994</v>
      </c>
      <c r="P55" s="15">
        <f t="shared" si="43"/>
        <v>85988629.359999999</v>
      </c>
      <c r="Q55" s="15">
        <f t="shared" si="44"/>
        <v>222912.54000000004</v>
      </c>
    </row>
    <row r="56" spans="1:17" ht="39.6" x14ac:dyDescent="0.25">
      <c r="A56" s="35" t="s">
        <v>60</v>
      </c>
      <c r="B56" s="20" t="s">
        <v>61</v>
      </c>
      <c r="C56" s="15">
        <v>4426035.59</v>
      </c>
      <c r="D56" s="15">
        <v>3249719.15</v>
      </c>
      <c r="E56" s="15">
        <v>2839338</v>
      </c>
      <c r="F56" s="15">
        <v>-4426035.59</v>
      </c>
      <c r="G56" s="15">
        <v>-3249719.15</v>
      </c>
      <c r="H56" s="15">
        <v>-2839338</v>
      </c>
      <c r="I56" s="15">
        <f t="shared" si="3"/>
        <v>0</v>
      </c>
      <c r="J56" s="15">
        <f t="shared" si="4"/>
        <v>0</v>
      </c>
      <c r="K56" s="15">
        <f t="shared" si="5"/>
        <v>0</v>
      </c>
      <c r="L56" s="15"/>
      <c r="M56" s="15"/>
      <c r="N56" s="15"/>
      <c r="O56" s="15">
        <f t="shared" si="42"/>
        <v>0</v>
      </c>
      <c r="P56" s="15">
        <f t="shared" si="43"/>
        <v>0</v>
      </c>
      <c r="Q56" s="15">
        <f t="shared" si="44"/>
        <v>0</v>
      </c>
    </row>
    <row r="57" spans="1:17" x14ac:dyDescent="0.25">
      <c r="A57" s="35" t="s">
        <v>100</v>
      </c>
      <c r="B57" s="20" t="s">
        <v>62</v>
      </c>
      <c r="C57" s="15">
        <f>C58</f>
        <v>213353.91</v>
      </c>
      <c r="D57" s="15">
        <f t="shared" ref="D57:H57" si="49">D58</f>
        <v>216408.15</v>
      </c>
      <c r="E57" s="15">
        <f t="shared" si="49"/>
        <v>0</v>
      </c>
      <c r="F57" s="15">
        <f t="shared" si="49"/>
        <v>3485.94</v>
      </c>
      <c r="G57" s="15">
        <f t="shared" si="49"/>
        <v>3241.21</v>
      </c>
      <c r="H57" s="15">
        <f t="shared" si="49"/>
        <v>222912.54</v>
      </c>
      <c r="I57" s="15">
        <f t="shared" si="3"/>
        <v>216839.85</v>
      </c>
      <c r="J57" s="15">
        <f t="shared" si="4"/>
        <v>219649.36</v>
      </c>
      <c r="K57" s="15">
        <f t="shared" si="5"/>
        <v>222912.54</v>
      </c>
      <c r="L57" s="15">
        <f t="shared" ref="L57:N57" si="50">L58</f>
        <v>0</v>
      </c>
      <c r="M57" s="15">
        <f t="shared" si="50"/>
        <v>0</v>
      </c>
      <c r="N57" s="15">
        <f t="shared" si="50"/>
        <v>0</v>
      </c>
      <c r="O57" s="15">
        <f t="shared" si="42"/>
        <v>216839.85</v>
      </c>
      <c r="P57" s="15">
        <f t="shared" si="43"/>
        <v>219649.36</v>
      </c>
      <c r="Q57" s="15">
        <f t="shared" si="44"/>
        <v>222912.54</v>
      </c>
    </row>
    <row r="58" spans="1:17" ht="39.6" x14ac:dyDescent="0.25">
      <c r="A58" s="36" t="s">
        <v>63</v>
      </c>
      <c r="B58" s="20"/>
      <c r="C58" s="15">
        <v>213353.91</v>
      </c>
      <c r="D58" s="15">
        <v>216408.15</v>
      </c>
      <c r="E58" s="15"/>
      <c r="F58" s="15">
        <v>3485.94</v>
      </c>
      <c r="G58" s="15">
        <v>3241.21</v>
      </c>
      <c r="H58" s="15">
        <v>222912.54</v>
      </c>
      <c r="I58" s="15">
        <f t="shared" si="3"/>
        <v>216839.85</v>
      </c>
      <c r="J58" s="15">
        <f t="shared" si="4"/>
        <v>219649.36</v>
      </c>
      <c r="K58" s="15">
        <f t="shared" si="5"/>
        <v>222912.54</v>
      </c>
      <c r="L58" s="15"/>
      <c r="M58" s="15"/>
      <c r="N58" s="15"/>
      <c r="O58" s="15">
        <f t="shared" si="42"/>
        <v>216839.85</v>
      </c>
      <c r="P58" s="15">
        <f t="shared" si="43"/>
        <v>219649.36</v>
      </c>
      <c r="Q58" s="15">
        <f t="shared" si="44"/>
        <v>222912.54</v>
      </c>
    </row>
    <row r="59" spans="1:17" ht="39.6" x14ac:dyDescent="0.25">
      <c r="A59" s="35" t="s">
        <v>149</v>
      </c>
      <c r="B59" s="20" t="s">
        <v>150</v>
      </c>
      <c r="C59" s="15"/>
      <c r="D59" s="15"/>
      <c r="E59" s="15"/>
      <c r="F59" s="15"/>
      <c r="G59" s="15"/>
      <c r="H59" s="15"/>
      <c r="I59" s="15"/>
      <c r="J59" s="15"/>
      <c r="K59" s="15"/>
      <c r="L59" s="15">
        <v>100283</v>
      </c>
      <c r="M59" s="15"/>
      <c r="N59" s="15"/>
      <c r="O59" s="15">
        <f t="shared" ref="O59" si="51">I59+L59</f>
        <v>100283</v>
      </c>
      <c r="P59" s="15">
        <f t="shared" ref="P59" si="52">J59+M59</f>
        <v>0</v>
      </c>
      <c r="Q59" s="15">
        <f t="shared" ref="Q59" si="53">K59+N59</f>
        <v>0</v>
      </c>
    </row>
    <row r="60" spans="1:17" ht="26.4" x14ac:dyDescent="0.25">
      <c r="A60" s="35" t="s">
        <v>103</v>
      </c>
      <c r="B60" s="20" t="s">
        <v>107</v>
      </c>
      <c r="C60" s="15"/>
      <c r="D60" s="15">
        <f>D61+D62</f>
        <v>85863880</v>
      </c>
      <c r="E60" s="15">
        <f t="shared" ref="E60" si="54">E61+E62</f>
        <v>0</v>
      </c>
      <c r="F60" s="15">
        <f>F61+F62+F63</f>
        <v>84718675.5</v>
      </c>
      <c r="G60" s="15">
        <f t="shared" ref="G60:H60" si="55">G61+G62+G63</f>
        <v>-94900</v>
      </c>
      <c r="H60" s="15">
        <f t="shared" si="55"/>
        <v>0</v>
      </c>
      <c r="I60" s="15">
        <f t="shared" si="3"/>
        <v>84718675.5</v>
      </c>
      <c r="J60" s="15">
        <f t="shared" si="4"/>
        <v>85768980</v>
      </c>
      <c r="K60" s="15">
        <f t="shared" si="5"/>
        <v>0</v>
      </c>
      <c r="L60" s="15">
        <f>L61+L62+L63</f>
        <v>0</v>
      </c>
      <c r="M60" s="15">
        <f t="shared" ref="M60:N60" si="56">M61+M62+M63</f>
        <v>0</v>
      </c>
      <c r="N60" s="15">
        <f t="shared" si="56"/>
        <v>0</v>
      </c>
      <c r="O60" s="15">
        <f t="shared" si="42"/>
        <v>84718675.5</v>
      </c>
      <c r="P60" s="15">
        <f t="shared" si="43"/>
        <v>85768980</v>
      </c>
      <c r="Q60" s="15">
        <f t="shared" si="44"/>
        <v>0</v>
      </c>
    </row>
    <row r="61" spans="1:17" ht="26.4" x14ac:dyDescent="0.25">
      <c r="A61" s="36" t="s">
        <v>108</v>
      </c>
      <c r="B61" s="20"/>
      <c r="C61" s="15"/>
      <c r="D61" s="15">
        <v>52232330</v>
      </c>
      <c r="E61" s="15"/>
      <c r="F61" s="15">
        <v>52172246.5</v>
      </c>
      <c r="G61" s="15">
        <v>-59983</v>
      </c>
      <c r="H61" s="15"/>
      <c r="I61" s="15">
        <f t="shared" si="3"/>
        <v>52172246.5</v>
      </c>
      <c r="J61" s="15">
        <f t="shared" si="4"/>
        <v>52172347</v>
      </c>
      <c r="K61" s="15">
        <f t="shared" si="5"/>
        <v>0</v>
      </c>
      <c r="L61" s="15"/>
      <c r="M61" s="15"/>
      <c r="N61" s="15"/>
      <c r="O61" s="15">
        <f t="shared" si="42"/>
        <v>52172246.5</v>
      </c>
      <c r="P61" s="15">
        <f t="shared" si="43"/>
        <v>52172347</v>
      </c>
      <c r="Q61" s="15">
        <f t="shared" si="44"/>
        <v>0</v>
      </c>
    </row>
    <row r="62" spans="1:17" ht="39.6" x14ac:dyDescent="0.25">
      <c r="A62" s="36" t="s">
        <v>109</v>
      </c>
      <c r="B62" s="20"/>
      <c r="C62" s="15"/>
      <c r="D62" s="15">
        <v>33631550</v>
      </c>
      <c r="E62" s="15"/>
      <c r="F62" s="15">
        <v>28596531</v>
      </c>
      <c r="G62" s="15">
        <v>-34917</v>
      </c>
      <c r="H62" s="15"/>
      <c r="I62" s="15">
        <f t="shared" si="3"/>
        <v>28596531</v>
      </c>
      <c r="J62" s="15">
        <f t="shared" si="4"/>
        <v>33596633</v>
      </c>
      <c r="K62" s="15">
        <f t="shared" si="5"/>
        <v>0</v>
      </c>
      <c r="L62" s="15"/>
      <c r="M62" s="15"/>
      <c r="N62" s="15"/>
      <c r="O62" s="15">
        <f t="shared" si="42"/>
        <v>28596531</v>
      </c>
      <c r="P62" s="15">
        <f t="shared" si="43"/>
        <v>33596633</v>
      </c>
      <c r="Q62" s="15">
        <f t="shared" si="44"/>
        <v>0</v>
      </c>
    </row>
    <row r="63" spans="1:17" ht="26.4" x14ac:dyDescent="0.25">
      <c r="A63" s="36" t="s">
        <v>145</v>
      </c>
      <c r="B63" s="20"/>
      <c r="C63" s="15"/>
      <c r="D63" s="15"/>
      <c r="E63" s="15"/>
      <c r="F63" s="15">
        <v>3949898</v>
      </c>
      <c r="G63" s="15"/>
      <c r="H63" s="15"/>
      <c r="I63" s="15">
        <f t="shared" ref="I63" si="57">C63+F63</f>
        <v>3949898</v>
      </c>
      <c r="J63" s="15">
        <f t="shared" ref="J63" si="58">D63+G63</f>
        <v>0</v>
      </c>
      <c r="K63" s="15">
        <f t="shared" ref="K63" si="59">E63+H63</f>
        <v>0</v>
      </c>
      <c r="L63" s="15"/>
      <c r="M63" s="15"/>
      <c r="N63" s="15"/>
      <c r="O63" s="15">
        <f t="shared" si="42"/>
        <v>3949898</v>
      </c>
      <c r="P63" s="15">
        <f t="shared" si="43"/>
        <v>0</v>
      </c>
      <c r="Q63" s="15">
        <f t="shared" si="44"/>
        <v>0</v>
      </c>
    </row>
    <row r="64" spans="1:17" x14ac:dyDescent="0.25">
      <c r="A64" s="16" t="s">
        <v>64</v>
      </c>
      <c r="B64" s="14" t="s">
        <v>65</v>
      </c>
      <c r="C64" s="31">
        <f>SUM(C65)</f>
        <v>859543</v>
      </c>
      <c r="D64" s="31">
        <f t="shared" ref="D64:H64" si="60">SUM(D65)</f>
        <v>0</v>
      </c>
      <c r="E64" s="31">
        <f t="shared" si="60"/>
        <v>0</v>
      </c>
      <c r="F64" s="31">
        <f t="shared" si="60"/>
        <v>0</v>
      </c>
      <c r="G64" s="31">
        <f t="shared" si="60"/>
        <v>0</v>
      </c>
      <c r="H64" s="31">
        <f t="shared" si="60"/>
        <v>0</v>
      </c>
      <c r="I64" s="31">
        <f t="shared" si="3"/>
        <v>859543</v>
      </c>
      <c r="J64" s="31">
        <f t="shared" si="4"/>
        <v>0</v>
      </c>
      <c r="K64" s="31">
        <f t="shared" si="5"/>
        <v>0</v>
      </c>
      <c r="L64" s="31">
        <f t="shared" ref="L64:N64" si="61">SUM(L65)</f>
        <v>0</v>
      </c>
      <c r="M64" s="31">
        <f t="shared" si="61"/>
        <v>0</v>
      </c>
      <c r="N64" s="31">
        <f t="shared" si="61"/>
        <v>0</v>
      </c>
      <c r="O64" s="31">
        <f t="shared" si="42"/>
        <v>859543</v>
      </c>
      <c r="P64" s="31">
        <f t="shared" si="43"/>
        <v>0</v>
      </c>
      <c r="Q64" s="31">
        <f t="shared" si="44"/>
        <v>0</v>
      </c>
    </row>
    <row r="65" spans="1:17" x14ac:dyDescent="0.25">
      <c r="A65" s="37" t="s">
        <v>66</v>
      </c>
      <c r="B65" s="14" t="s">
        <v>67</v>
      </c>
      <c r="C65" s="31">
        <f>SUM(C66:C67)</f>
        <v>859543</v>
      </c>
      <c r="D65" s="31">
        <f>SUM(D66:D67)</f>
        <v>0</v>
      </c>
      <c r="E65" s="31">
        <f>SUM(E66:E67)</f>
        <v>0</v>
      </c>
      <c r="F65" s="31">
        <f t="shared" ref="F65:H65" si="62">SUM(F66:F67)</f>
        <v>0</v>
      </c>
      <c r="G65" s="31">
        <f t="shared" si="62"/>
        <v>0</v>
      </c>
      <c r="H65" s="31">
        <f t="shared" si="62"/>
        <v>0</v>
      </c>
      <c r="I65" s="31">
        <f t="shared" si="3"/>
        <v>859543</v>
      </c>
      <c r="J65" s="31">
        <f t="shared" si="4"/>
        <v>0</v>
      </c>
      <c r="K65" s="31">
        <f t="shared" si="5"/>
        <v>0</v>
      </c>
      <c r="L65" s="31">
        <f t="shared" ref="L65:N65" si="63">SUM(L66:L67)</f>
        <v>0</v>
      </c>
      <c r="M65" s="31">
        <f t="shared" si="63"/>
        <v>0</v>
      </c>
      <c r="N65" s="31">
        <f t="shared" si="63"/>
        <v>0</v>
      </c>
      <c r="O65" s="31">
        <f t="shared" si="42"/>
        <v>859543</v>
      </c>
      <c r="P65" s="31">
        <f t="shared" si="43"/>
        <v>0</v>
      </c>
      <c r="Q65" s="31">
        <f t="shared" si="44"/>
        <v>0</v>
      </c>
    </row>
    <row r="66" spans="1:17" ht="39.6" x14ac:dyDescent="0.25">
      <c r="A66" s="38" t="s">
        <v>68</v>
      </c>
      <c r="B66" s="14"/>
      <c r="C66" s="31">
        <v>153543</v>
      </c>
      <c r="D66" s="31"/>
      <c r="E66" s="31"/>
      <c r="F66" s="31"/>
      <c r="G66" s="31"/>
      <c r="H66" s="31"/>
      <c r="I66" s="31">
        <f t="shared" si="3"/>
        <v>153543</v>
      </c>
      <c r="J66" s="31">
        <f t="shared" si="4"/>
        <v>0</v>
      </c>
      <c r="K66" s="31">
        <f t="shared" si="5"/>
        <v>0</v>
      </c>
      <c r="L66" s="31"/>
      <c r="M66" s="31"/>
      <c r="N66" s="31"/>
      <c r="O66" s="31">
        <f t="shared" si="42"/>
        <v>153543</v>
      </c>
      <c r="P66" s="31">
        <f t="shared" si="43"/>
        <v>0</v>
      </c>
      <c r="Q66" s="31">
        <f t="shared" si="44"/>
        <v>0</v>
      </c>
    </row>
    <row r="67" spans="1:17" ht="26.4" x14ac:dyDescent="0.25">
      <c r="A67" s="38" t="s">
        <v>69</v>
      </c>
      <c r="B67" s="14"/>
      <c r="C67" s="15">
        <v>706000</v>
      </c>
      <c r="D67" s="15"/>
      <c r="E67" s="15"/>
      <c r="F67" s="15"/>
      <c r="G67" s="15"/>
      <c r="H67" s="15"/>
      <c r="I67" s="15">
        <f t="shared" si="3"/>
        <v>706000</v>
      </c>
      <c r="J67" s="15">
        <f t="shared" si="4"/>
        <v>0</v>
      </c>
      <c r="K67" s="15">
        <f t="shared" si="5"/>
        <v>0</v>
      </c>
      <c r="L67" s="15"/>
      <c r="M67" s="15"/>
      <c r="N67" s="15"/>
      <c r="O67" s="15">
        <f t="shared" si="42"/>
        <v>706000</v>
      </c>
      <c r="P67" s="15">
        <f t="shared" si="43"/>
        <v>0</v>
      </c>
      <c r="Q67" s="15">
        <f t="shared" si="44"/>
        <v>0</v>
      </c>
    </row>
    <row r="68" spans="1:17" x14ac:dyDescent="0.25">
      <c r="A68" s="35" t="s">
        <v>70</v>
      </c>
      <c r="B68" s="20" t="s">
        <v>71</v>
      </c>
      <c r="C68" s="15">
        <f>C69+C78+C80+C81+C84+C85+C83+C82+C79</f>
        <v>295713969.12999994</v>
      </c>
      <c r="D68" s="15">
        <f>D69+D78+D80+D81+D84+D85+D83+D82+D79</f>
        <v>299923901.69000006</v>
      </c>
      <c r="E68" s="15">
        <f>E69+E78+E80+E81+E84+E85+E83+E82+E79</f>
        <v>303391027.55000001</v>
      </c>
      <c r="F68" s="15">
        <f>F69+F78+F80+F81+F84+F85+F83+F82+F79</f>
        <v>1018216.22</v>
      </c>
      <c r="G68" s="15">
        <f t="shared" ref="G68:H68" si="64">G69+G78+G80+G81+G84+G85+G83+G82+G79</f>
        <v>1254468.8699999999</v>
      </c>
      <c r="H68" s="15">
        <f t="shared" si="64"/>
        <v>1202980.9500000002</v>
      </c>
      <c r="I68" s="15">
        <f t="shared" si="3"/>
        <v>296732185.34999996</v>
      </c>
      <c r="J68" s="15">
        <f t="shared" si="4"/>
        <v>301178370.56000006</v>
      </c>
      <c r="K68" s="15">
        <f t="shared" si="5"/>
        <v>304594008.5</v>
      </c>
      <c r="L68" s="15">
        <f>L69+L78+L80+L81+L84+L85+L83+L82+L79</f>
        <v>0</v>
      </c>
      <c r="M68" s="15">
        <f t="shared" ref="M68:N68" si="65">M69+M78+M80+M81+M84+M85+M83+M82+M79</f>
        <v>0</v>
      </c>
      <c r="N68" s="15">
        <f t="shared" si="65"/>
        <v>0</v>
      </c>
      <c r="O68" s="15">
        <f t="shared" si="42"/>
        <v>296732185.34999996</v>
      </c>
      <c r="P68" s="15">
        <f t="shared" si="43"/>
        <v>301178370.56000006</v>
      </c>
      <c r="Q68" s="15">
        <f t="shared" si="44"/>
        <v>304594008.5</v>
      </c>
    </row>
    <row r="69" spans="1:17" ht="26.4" x14ac:dyDescent="0.25">
      <c r="A69" s="35" t="s">
        <v>72</v>
      </c>
      <c r="B69" s="14" t="s">
        <v>73</v>
      </c>
      <c r="C69" s="15">
        <f>SUM(C70:C76)</f>
        <v>15092934.629999999</v>
      </c>
      <c r="D69" s="15">
        <f t="shared" ref="D69:H69" si="66">SUM(D70:D76)</f>
        <v>18874765.27</v>
      </c>
      <c r="E69" s="15">
        <f t="shared" si="66"/>
        <v>19594950.050000001</v>
      </c>
      <c r="F69" s="15">
        <f t="shared" si="66"/>
        <v>-563592.12</v>
      </c>
      <c r="G69" s="15">
        <f t="shared" si="66"/>
        <v>0</v>
      </c>
      <c r="H69" s="15">
        <f t="shared" si="66"/>
        <v>0</v>
      </c>
      <c r="I69" s="15">
        <f t="shared" si="3"/>
        <v>14529342.51</v>
      </c>
      <c r="J69" s="15">
        <f t="shared" si="4"/>
        <v>18874765.27</v>
      </c>
      <c r="K69" s="15">
        <f t="shared" si="5"/>
        <v>19594950.050000001</v>
      </c>
      <c r="L69" s="15">
        <f>SUM(L70:L77)</f>
        <v>293746.03000000003</v>
      </c>
      <c r="M69" s="15">
        <f t="shared" ref="M69:N69" si="67">SUM(M70:M77)</f>
        <v>293746.03000000003</v>
      </c>
      <c r="N69" s="15">
        <f t="shared" si="67"/>
        <v>293746.03000000003</v>
      </c>
      <c r="O69" s="15">
        <f t="shared" si="42"/>
        <v>14823088.539999999</v>
      </c>
      <c r="P69" s="15">
        <f t="shared" si="43"/>
        <v>19168511.300000001</v>
      </c>
      <c r="Q69" s="15">
        <f t="shared" si="44"/>
        <v>19888696.080000002</v>
      </c>
    </row>
    <row r="70" spans="1:17" x14ac:dyDescent="0.25">
      <c r="A70" s="37" t="s">
        <v>74</v>
      </c>
      <c r="B70" s="14"/>
      <c r="C70" s="31">
        <v>575935.78</v>
      </c>
      <c r="D70" s="31">
        <v>597173.19999999995</v>
      </c>
      <c r="E70" s="31">
        <v>619262.24</v>
      </c>
      <c r="F70" s="31"/>
      <c r="G70" s="31"/>
      <c r="H70" s="31"/>
      <c r="I70" s="31">
        <f t="shared" si="3"/>
        <v>575935.78</v>
      </c>
      <c r="J70" s="31">
        <f t="shared" si="4"/>
        <v>597173.19999999995</v>
      </c>
      <c r="K70" s="31">
        <f t="shared" si="5"/>
        <v>619262.24</v>
      </c>
      <c r="L70" s="31"/>
      <c r="M70" s="31"/>
      <c r="N70" s="31"/>
      <c r="O70" s="31">
        <f t="shared" si="42"/>
        <v>575935.78</v>
      </c>
      <c r="P70" s="31">
        <f t="shared" si="43"/>
        <v>597173.19999999995</v>
      </c>
      <c r="Q70" s="31">
        <f t="shared" si="44"/>
        <v>619262.24</v>
      </c>
    </row>
    <row r="71" spans="1:17" ht="39.6" x14ac:dyDescent="0.25">
      <c r="A71" s="37" t="s">
        <v>75</v>
      </c>
      <c r="B71" s="14"/>
      <c r="C71" s="31">
        <v>42000</v>
      </c>
      <c r="D71" s="31">
        <v>42000</v>
      </c>
      <c r="E71" s="31">
        <v>42000</v>
      </c>
      <c r="F71" s="31"/>
      <c r="G71" s="31"/>
      <c r="H71" s="31"/>
      <c r="I71" s="31">
        <f t="shared" si="3"/>
        <v>42000</v>
      </c>
      <c r="J71" s="31">
        <f t="shared" si="4"/>
        <v>42000</v>
      </c>
      <c r="K71" s="31">
        <f t="shared" si="5"/>
        <v>42000</v>
      </c>
      <c r="L71" s="31"/>
      <c r="M71" s="31"/>
      <c r="N71" s="31"/>
      <c r="O71" s="31">
        <f t="shared" si="42"/>
        <v>42000</v>
      </c>
      <c r="P71" s="31">
        <f t="shared" si="43"/>
        <v>42000</v>
      </c>
      <c r="Q71" s="31">
        <f t="shared" si="44"/>
        <v>42000</v>
      </c>
    </row>
    <row r="72" spans="1:17" ht="26.4" x14ac:dyDescent="0.25">
      <c r="A72" s="37" t="s">
        <v>76</v>
      </c>
      <c r="B72" s="14"/>
      <c r="C72" s="31">
        <v>92389</v>
      </c>
      <c r="D72" s="31">
        <v>180962</v>
      </c>
      <c r="E72" s="31">
        <v>180962</v>
      </c>
      <c r="F72" s="31"/>
      <c r="G72" s="31"/>
      <c r="H72" s="31"/>
      <c r="I72" s="31">
        <f t="shared" si="3"/>
        <v>92389</v>
      </c>
      <c r="J72" s="31">
        <f t="shared" si="4"/>
        <v>180962</v>
      </c>
      <c r="K72" s="31">
        <f t="shared" si="5"/>
        <v>180962</v>
      </c>
      <c r="L72" s="31"/>
      <c r="M72" s="31"/>
      <c r="N72" s="31"/>
      <c r="O72" s="31">
        <f t="shared" si="42"/>
        <v>92389</v>
      </c>
      <c r="P72" s="31">
        <f t="shared" si="43"/>
        <v>180962</v>
      </c>
      <c r="Q72" s="31">
        <f t="shared" si="44"/>
        <v>180962</v>
      </c>
    </row>
    <row r="73" spans="1:17" ht="26.4" x14ac:dyDescent="0.25">
      <c r="A73" s="37" t="s">
        <v>77</v>
      </c>
      <c r="B73" s="14"/>
      <c r="C73" s="31">
        <v>35000</v>
      </c>
      <c r="D73" s="31">
        <v>35000</v>
      </c>
      <c r="E73" s="31">
        <v>35000</v>
      </c>
      <c r="F73" s="31"/>
      <c r="G73" s="31"/>
      <c r="H73" s="31"/>
      <c r="I73" s="31">
        <f t="shared" si="3"/>
        <v>35000</v>
      </c>
      <c r="J73" s="31">
        <f t="shared" si="4"/>
        <v>35000</v>
      </c>
      <c r="K73" s="31">
        <f t="shared" si="5"/>
        <v>35000</v>
      </c>
      <c r="L73" s="31"/>
      <c r="M73" s="31"/>
      <c r="N73" s="31"/>
      <c r="O73" s="31">
        <f t="shared" si="42"/>
        <v>35000</v>
      </c>
      <c r="P73" s="31">
        <f t="shared" si="43"/>
        <v>35000</v>
      </c>
      <c r="Q73" s="31">
        <f t="shared" si="44"/>
        <v>35000</v>
      </c>
    </row>
    <row r="74" spans="1:17" ht="39.6" x14ac:dyDescent="0.25">
      <c r="A74" s="37" t="s">
        <v>78</v>
      </c>
      <c r="B74" s="14"/>
      <c r="C74" s="31">
        <v>1598159.85</v>
      </c>
      <c r="D74" s="31">
        <v>1657698.48</v>
      </c>
      <c r="E74" s="31">
        <v>1710306.44</v>
      </c>
      <c r="F74" s="31"/>
      <c r="G74" s="31"/>
      <c r="H74" s="31"/>
      <c r="I74" s="31">
        <f t="shared" si="3"/>
        <v>1598159.85</v>
      </c>
      <c r="J74" s="31">
        <f t="shared" si="4"/>
        <v>1657698.48</v>
      </c>
      <c r="K74" s="31">
        <f t="shared" si="5"/>
        <v>1710306.44</v>
      </c>
      <c r="L74" s="31"/>
      <c r="M74" s="31"/>
      <c r="N74" s="31"/>
      <c r="O74" s="31">
        <f t="shared" si="42"/>
        <v>1598159.85</v>
      </c>
      <c r="P74" s="31">
        <f t="shared" si="43"/>
        <v>1657698.48</v>
      </c>
      <c r="Q74" s="31">
        <f t="shared" si="44"/>
        <v>1710306.44</v>
      </c>
    </row>
    <row r="75" spans="1:17" ht="66" x14ac:dyDescent="0.25">
      <c r="A75" s="37" t="s">
        <v>79</v>
      </c>
      <c r="B75" s="14"/>
      <c r="C75" s="31">
        <v>9869771.1199999992</v>
      </c>
      <c r="D75" s="31">
        <v>13376065.560000001</v>
      </c>
      <c r="E75" s="31">
        <v>13911108.18</v>
      </c>
      <c r="F75" s="31">
        <v>-563592.12</v>
      </c>
      <c r="G75" s="31"/>
      <c r="H75" s="31"/>
      <c r="I75" s="31">
        <f t="shared" si="3"/>
        <v>9306179</v>
      </c>
      <c r="J75" s="31">
        <f t="shared" si="4"/>
        <v>13376065.560000001</v>
      </c>
      <c r="K75" s="31">
        <f t="shared" si="5"/>
        <v>13911108.18</v>
      </c>
      <c r="L75" s="31"/>
      <c r="M75" s="31"/>
      <c r="N75" s="31"/>
      <c r="O75" s="31">
        <f t="shared" si="42"/>
        <v>9306179</v>
      </c>
      <c r="P75" s="31">
        <f t="shared" si="43"/>
        <v>13376065.560000001</v>
      </c>
      <c r="Q75" s="31">
        <f t="shared" si="44"/>
        <v>13911108.18</v>
      </c>
    </row>
    <row r="76" spans="1:17" ht="26.4" x14ac:dyDescent="0.25">
      <c r="A76" s="37" t="s">
        <v>106</v>
      </c>
      <c r="B76" s="14"/>
      <c r="C76" s="31">
        <v>2879678.88</v>
      </c>
      <c r="D76" s="31">
        <v>2985866.03</v>
      </c>
      <c r="E76" s="31">
        <v>3096311.19</v>
      </c>
      <c r="F76" s="31"/>
      <c r="G76" s="31"/>
      <c r="H76" s="31"/>
      <c r="I76" s="31">
        <f t="shared" si="3"/>
        <v>2879678.88</v>
      </c>
      <c r="J76" s="31">
        <f t="shared" si="4"/>
        <v>2985866.03</v>
      </c>
      <c r="K76" s="31">
        <f t="shared" si="5"/>
        <v>3096311.19</v>
      </c>
      <c r="L76" s="31"/>
      <c r="M76" s="31"/>
      <c r="N76" s="31"/>
      <c r="O76" s="31">
        <f t="shared" si="42"/>
        <v>2879678.88</v>
      </c>
      <c r="P76" s="31">
        <f t="shared" si="43"/>
        <v>2985866.03</v>
      </c>
      <c r="Q76" s="31">
        <f t="shared" si="44"/>
        <v>3096311.19</v>
      </c>
    </row>
    <row r="77" spans="1:17" ht="52.8" x14ac:dyDescent="0.25">
      <c r="A77" s="37" t="s">
        <v>112</v>
      </c>
      <c r="B77" s="14"/>
      <c r="C77" s="31"/>
      <c r="D77" s="31"/>
      <c r="E77" s="31"/>
      <c r="F77" s="31"/>
      <c r="G77" s="31"/>
      <c r="H77" s="31"/>
      <c r="I77" s="31"/>
      <c r="J77" s="31"/>
      <c r="K77" s="31"/>
      <c r="L77" s="31">
        <v>293746.03000000003</v>
      </c>
      <c r="M77" s="31">
        <v>293746.03000000003</v>
      </c>
      <c r="N77" s="31">
        <v>293746.03000000003</v>
      </c>
      <c r="O77" s="31">
        <f t="shared" ref="O77" si="68">I77+L77</f>
        <v>293746.03000000003</v>
      </c>
      <c r="P77" s="31">
        <f t="shared" ref="P77" si="69">J77+M77</f>
        <v>293746.03000000003</v>
      </c>
      <c r="Q77" s="31">
        <f t="shared" ref="Q77" si="70">K77+N77</f>
        <v>293746.03000000003</v>
      </c>
    </row>
    <row r="78" spans="1:17" ht="52.8" x14ac:dyDescent="0.25">
      <c r="A78" s="39" t="s">
        <v>144</v>
      </c>
      <c r="B78" s="14" t="s">
        <v>80</v>
      </c>
      <c r="C78" s="15">
        <v>1169952.26</v>
      </c>
      <c r="D78" s="15">
        <v>1482612.37</v>
      </c>
      <c r="E78" s="15">
        <v>1466068.83</v>
      </c>
      <c r="F78" s="15">
        <v>-32472.32</v>
      </c>
      <c r="G78" s="15"/>
      <c r="H78" s="15"/>
      <c r="I78" s="15">
        <f t="shared" si="3"/>
        <v>1137479.94</v>
      </c>
      <c r="J78" s="15">
        <f t="shared" si="4"/>
        <v>1482612.37</v>
      </c>
      <c r="K78" s="15">
        <f t="shared" si="5"/>
        <v>1466068.83</v>
      </c>
      <c r="L78" s="15"/>
      <c r="M78" s="15"/>
      <c r="N78" s="15"/>
      <c r="O78" s="15">
        <f t="shared" si="42"/>
        <v>1137479.94</v>
      </c>
      <c r="P78" s="15">
        <f t="shared" si="43"/>
        <v>1482612.37</v>
      </c>
      <c r="Q78" s="15">
        <f t="shared" si="44"/>
        <v>1466068.83</v>
      </c>
    </row>
    <row r="79" spans="1:17" ht="39.6" x14ac:dyDescent="0.25">
      <c r="A79" s="39" t="s">
        <v>111</v>
      </c>
      <c r="B79" s="47" t="s">
        <v>110</v>
      </c>
      <c r="C79" s="15">
        <v>2258904.52</v>
      </c>
      <c r="D79" s="15">
        <v>2295544.04</v>
      </c>
      <c r="E79" s="15">
        <v>2349556.84</v>
      </c>
      <c r="F79" s="15">
        <v>-724.42</v>
      </c>
      <c r="G79" s="15">
        <v>-35316.28</v>
      </c>
      <c r="H79" s="15">
        <v>-87200.13</v>
      </c>
      <c r="I79" s="15">
        <f t="shared" si="3"/>
        <v>2258180.1</v>
      </c>
      <c r="J79" s="15">
        <f t="shared" si="4"/>
        <v>2260227.7600000002</v>
      </c>
      <c r="K79" s="15">
        <f t="shared" si="5"/>
        <v>2262356.71</v>
      </c>
      <c r="L79" s="15"/>
      <c r="M79" s="15"/>
      <c r="N79" s="15"/>
      <c r="O79" s="15">
        <f t="shared" si="42"/>
        <v>2258180.1</v>
      </c>
      <c r="P79" s="15">
        <f t="shared" si="43"/>
        <v>2260227.7600000002</v>
      </c>
      <c r="Q79" s="15">
        <f t="shared" si="44"/>
        <v>2262356.71</v>
      </c>
    </row>
    <row r="80" spans="1:17" ht="39.6" x14ac:dyDescent="0.25">
      <c r="A80" s="40" t="s">
        <v>81</v>
      </c>
      <c r="B80" s="14" t="s">
        <v>82</v>
      </c>
      <c r="C80" s="41">
        <v>852607.8</v>
      </c>
      <c r="D80" s="41">
        <v>938041.53</v>
      </c>
      <c r="E80" s="41">
        <v>973390.26</v>
      </c>
      <c r="F80" s="41">
        <v>11602</v>
      </c>
      <c r="G80" s="41">
        <v>8554.66</v>
      </c>
      <c r="H80" s="41">
        <v>8950.59</v>
      </c>
      <c r="I80" s="41">
        <f t="shared" si="3"/>
        <v>864209.8</v>
      </c>
      <c r="J80" s="41">
        <f t="shared" si="4"/>
        <v>946596.19000000006</v>
      </c>
      <c r="K80" s="41">
        <f t="shared" si="5"/>
        <v>982340.85</v>
      </c>
      <c r="L80" s="41"/>
      <c r="M80" s="41"/>
      <c r="N80" s="41"/>
      <c r="O80" s="41">
        <f t="shared" si="42"/>
        <v>864209.8</v>
      </c>
      <c r="P80" s="41">
        <f t="shared" si="43"/>
        <v>946596.19000000006</v>
      </c>
      <c r="Q80" s="41">
        <f t="shared" si="44"/>
        <v>982340.85</v>
      </c>
    </row>
    <row r="81" spans="1:17" ht="39.6" x14ac:dyDescent="0.25">
      <c r="A81" s="35" t="s">
        <v>83</v>
      </c>
      <c r="B81" s="14" t="s">
        <v>84</v>
      </c>
      <c r="C81" s="15">
        <v>3128.01</v>
      </c>
      <c r="D81" s="15">
        <v>97108.87</v>
      </c>
      <c r="E81" s="15">
        <v>3097.79</v>
      </c>
      <c r="F81" s="15"/>
      <c r="G81" s="15"/>
      <c r="H81" s="15"/>
      <c r="I81" s="15">
        <f t="shared" si="3"/>
        <v>3128.01</v>
      </c>
      <c r="J81" s="15">
        <f t="shared" si="4"/>
        <v>97108.87</v>
      </c>
      <c r="K81" s="15">
        <f t="shared" si="5"/>
        <v>3097.79</v>
      </c>
      <c r="L81" s="15"/>
      <c r="M81" s="15"/>
      <c r="N81" s="15"/>
      <c r="O81" s="15">
        <f t="shared" si="42"/>
        <v>3128.01</v>
      </c>
      <c r="P81" s="15">
        <f t="shared" si="43"/>
        <v>97108.87</v>
      </c>
      <c r="Q81" s="15">
        <f t="shared" si="44"/>
        <v>3097.79</v>
      </c>
    </row>
    <row r="82" spans="1:17" ht="42.75" customHeight="1" x14ac:dyDescent="0.25">
      <c r="A82" s="35" t="s">
        <v>104</v>
      </c>
      <c r="B82" s="14" t="s">
        <v>105</v>
      </c>
      <c r="C82" s="15">
        <v>1615802.83</v>
      </c>
      <c r="D82" s="15">
        <v>1932907.54</v>
      </c>
      <c r="E82" s="15">
        <v>1932907.54</v>
      </c>
      <c r="F82" s="15">
        <v>-12118.52</v>
      </c>
      <c r="G82" s="15">
        <v>-317104.71000000002</v>
      </c>
      <c r="H82" s="15">
        <v>-317104.71000000002</v>
      </c>
      <c r="I82" s="15">
        <f t="shared" ref="I82:I100" si="71">C82+F82</f>
        <v>1603684.31</v>
      </c>
      <c r="J82" s="15">
        <f t="shared" ref="J82:J100" si="72">D82+G82</f>
        <v>1615802.83</v>
      </c>
      <c r="K82" s="15">
        <f t="shared" ref="K82:K100" si="73">E82+H82</f>
        <v>1615802.83</v>
      </c>
      <c r="L82" s="15"/>
      <c r="M82" s="15"/>
      <c r="N82" s="15"/>
      <c r="O82" s="15">
        <f t="shared" si="42"/>
        <v>1603684.31</v>
      </c>
      <c r="P82" s="15">
        <f t="shared" si="43"/>
        <v>1615802.83</v>
      </c>
      <c r="Q82" s="15">
        <f t="shared" si="44"/>
        <v>1615802.83</v>
      </c>
    </row>
    <row r="83" spans="1:17" ht="79.2" x14ac:dyDescent="0.25">
      <c r="A83" s="35" t="s">
        <v>85</v>
      </c>
      <c r="B83" s="14" t="s">
        <v>86</v>
      </c>
      <c r="C83" s="15">
        <v>24164078.399999999</v>
      </c>
      <c r="D83" s="15">
        <v>23837536.800000001</v>
      </c>
      <c r="E83" s="15">
        <v>23837536.800000001</v>
      </c>
      <c r="F83" s="15">
        <v>928065.6</v>
      </c>
      <c r="G83" s="15">
        <v>910879.2</v>
      </c>
      <c r="H83" s="15">
        <v>910879.2</v>
      </c>
      <c r="I83" s="15">
        <f t="shared" si="71"/>
        <v>25092144</v>
      </c>
      <c r="J83" s="15">
        <f t="shared" si="72"/>
        <v>24748416</v>
      </c>
      <c r="K83" s="15">
        <f t="shared" si="73"/>
        <v>24748416</v>
      </c>
      <c r="L83" s="15"/>
      <c r="M83" s="15"/>
      <c r="N83" s="15"/>
      <c r="O83" s="15">
        <f t="shared" si="42"/>
        <v>25092144</v>
      </c>
      <c r="P83" s="15">
        <f t="shared" si="43"/>
        <v>24748416</v>
      </c>
      <c r="Q83" s="15">
        <f t="shared" si="44"/>
        <v>24748416</v>
      </c>
    </row>
    <row r="84" spans="1:17" x14ac:dyDescent="0.25">
      <c r="A84" s="35" t="s">
        <v>87</v>
      </c>
      <c r="B84" s="42" t="s">
        <v>88</v>
      </c>
      <c r="C84" s="15">
        <v>3560614.65</v>
      </c>
      <c r="D84" s="15">
        <v>3688039.24</v>
      </c>
      <c r="E84" s="15">
        <v>3820573.41</v>
      </c>
      <c r="F84" s="15"/>
      <c r="G84" s="15"/>
      <c r="H84" s="15"/>
      <c r="I84" s="15">
        <f t="shared" si="71"/>
        <v>3560614.65</v>
      </c>
      <c r="J84" s="15">
        <f t="shared" si="72"/>
        <v>3688039.24</v>
      </c>
      <c r="K84" s="15">
        <f t="shared" si="73"/>
        <v>3820573.41</v>
      </c>
      <c r="L84" s="15"/>
      <c r="M84" s="15"/>
      <c r="N84" s="15"/>
      <c r="O84" s="15">
        <f t="shared" si="42"/>
        <v>3560614.65</v>
      </c>
      <c r="P84" s="15">
        <f t="shared" si="43"/>
        <v>3688039.24</v>
      </c>
      <c r="Q84" s="15">
        <f t="shared" si="44"/>
        <v>3820573.41</v>
      </c>
    </row>
    <row r="85" spans="1:17" x14ac:dyDescent="0.25">
      <c r="A85" s="23" t="s">
        <v>89</v>
      </c>
      <c r="B85" s="20" t="s">
        <v>90</v>
      </c>
      <c r="C85" s="15">
        <f>SUM(C86)</f>
        <v>246995946.03</v>
      </c>
      <c r="D85" s="15">
        <f t="shared" ref="D85:H85" si="74">SUM(D86)</f>
        <v>246777346.03</v>
      </c>
      <c r="E85" s="15">
        <f t="shared" si="74"/>
        <v>249412946.03</v>
      </c>
      <c r="F85" s="15">
        <f t="shared" si="74"/>
        <v>687456</v>
      </c>
      <c r="G85" s="15">
        <f t="shared" si="74"/>
        <v>687456</v>
      </c>
      <c r="H85" s="15">
        <f t="shared" si="74"/>
        <v>687456</v>
      </c>
      <c r="I85" s="15">
        <f t="shared" si="71"/>
        <v>247683402.03</v>
      </c>
      <c r="J85" s="15">
        <f t="shared" si="72"/>
        <v>247464802.03</v>
      </c>
      <c r="K85" s="15">
        <f t="shared" si="73"/>
        <v>250100402.03</v>
      </c>
      <c r="L85" s="15">
        <f t="shared" ref="L85:N85" si="75">SUM(L86)</f>
        <v>-293746.03000000003</v>
      </c>
      <c r="M85" s="15">
        <f t="shared" si="75"/>
        <v>-293746.03000000003</v>
      </c>
      <c r="N85" s="15">
        <f t="shared" si="75"/>
        <v>-293746.03000000003</v>
      </c>
      <c r="O85" s="15">
        <f t="shared" si="42"/>
        <v>247389656</v>
      </c>
      <c r="P85" s="15">
        <f t="shared" si="43"/>
        <v>247171056</v>
      </c>
      <c r="Q85" s="15">
        <f t="shared" si="44"/>
        <v>249806656</v>
      </c>
    </row>
    <row r="86" spans="1:17" x14ac:dyDescent="0.25">
      <c r="A86" s="16" t="s">
        <v>91</v>
      </c>
      <c r="B86" s="14" t="s">
        <v>92</v>
      </c>
      <c r="C86" s="15">
        <f>SUM(C87:C88)</f>
        <v>246995946.03</v>
      </c>
      <c r="D86" s="15">
        <f t="shared" ref="D86:E86" si="76">SUM(D87:D88)</f>
        <v>246777346.03</v>
      </c>
      <c r="E86" s="15">
        <f t="shared" si="76"/>
        <v>249412946.03</v>
      </c>
      <c r="F86" s="15">
        <f>SUM(F87:F89)</f>
        <v>687456</v>
      </c>
      <c r="G86" s="15">
        <f t="shared" ref="G86:H86" si="77">SUM(G87:G89)</f>
        <v>687456</v>
      </c>
      <c r="H86" s="15">
        <f t="shared" si="77"/>
        <v>687456</v>
      </c>
      <c r="I86" s="15">
        <f t="shared" si="71"/>
        <v>247683402.03</v>
      </c>
      <c r="J86" s="15">
        <f t="shared" si="72"/>
        <v>247464802.03</v>
      </c>
      <c r="K86" s="15">
        <f t="shared" si="73"/>
        <v>250100402.03</v>
      </c>
      <c r="L86" s="15">
        <f>SUM(L87:L89)</f>
        <v>-293746.03000000003</v>
      </c>
      <c r="M86" s="15">
        <f t="shared" ref="M86:N86" si="78">SUM(M87:M89)</f>
        <v>-293746.03000000003</v>
      </c>
      <c r="N86" s="15">
        <f t="shared" si="78"/>
        <v>-293746.03000000003</v>
      </c>
      <c r="O86" s="15">
        <f t="shared" si="42"/>
        <v>247389656</v>
      </c>
      <c r="P86" s="15">
        <f t="shared" si="43"/>
        <v>247171056</v>
      </c>
      <c r="Q86" s="15">
        <f t="shared" si="44"/>
        <v>249806656</v>
      </c>
    </row>
    <row r="87" spans="1:17" x14ac:dyDescent="0.25">
      <c r="A87" s="37" t="s">
        <v>93</v>
      </c>
      <c r="B87" s="14"/>
      <c r="C87" s="31">
        <v>246702200</v>
      </c>
      <c r="D87" s="31">
        <v>246483600</v>
      </c>
      <c r="E87" s="31">
        <v>249119200</v>
      </c>
      <c r="F87" s="31"/>
      <c r="G87" s="31"/>
      <c r="H87" s="31"/>
      <c r="I87" s="31">
        <f t="shared" si="71"/>
        <v>246702200</v>
      </c>
      <c r="J87" s="31">
        <f t="shared" si="72"/>
        <v>246483600</v>
      </c>
      <c r="K87" s="31">
        <f t="shared" si="73"/>
        <v>249119200</v>
      </c>
      <c r="L87" s="31"/>
      <c r="M87" s="31"/>
      <c r="N87" s="31"/>
      <c r="O87" s="31">
        <f t="shared" si="42"/>
        <v>246702200</v>
      </c>
      <c r="P87" s="31">
        <f t="shared" si="43"/>
        <v>246483600</v>
      </c>
      <c r="Q87" s="31">
        <f t="shared" si="44"/>
        <v>249119200</v>
      </c>
    </row>
    <row r="88" spans="1:17" ht="52.8" x14ac:dyDescent="0.25">
      <c r="A88" s="37" t="s">
        <v>112</v>
      </c>
      <c r="B88" s="14"/>
      <c r="C88" s="31">
        <v>293746.03000000003</v>
      </c>
      <c r="D88" s="31">
        <v>293746.03000000003</v>
      </c>
      <c r="E88" s="31">
        <v>293746.03000000003</v>
      </c>
      <c r="F88" s="31"/>
      <c r="G88" s="31"/>
      <c r="H88" s="31"/>
      <c r="I88" s="31">
        <f t="shared" si="71"/>
        <v>293746.03000000003</v>
      </c>
      <c r="J88" s="31">
        <f t="shared" si="72"/>
        <v>293746.03000000003</v>
      </c>
      <c r="K88" s="31">
        <f t="shared" si="73"/>
        <v>293746.03000000003</v>
      </c>
      <c r="L88" s="31">
        <v>-293746.03000000003</v>
      </c>
      <c r="M88" s="31">
        <v>-293746.03000000003</v>
      </c>
      <c r="N88" s="31">
        <v>-293746.03000000003</v>
      </c>
      <c r="O88" s="31">
        <f t="shared" si="42"/>
        <v>0</v>
      </c>
      <c r="P88" s="31">
        <f t="shared" si="43"/>
        <v>0</v>
      </c>
      <c r="Q88" s="31">
        <f t="shared" si="44"/>
        <v>0</v>
      </c>
    </row>
    <row r="89" spans="1:17" ht="92.4" x14ac:dyDescent="0.25">
      <c r="A89" s="60" t="s">
        <v>146</v>
      </c>
      <c r="B89" s="58"/>
      <c r="C89" s="15"/>
      <c r="D89" s="15"/>
      <c r="E89" s="15"/>
      <c r="F89" s="15">
        <v>687456</v>
      </c>
      <c r="G89" s="15">
        <v>687456</v>
      </c>
      <c r="H89" s="15">
        <v>687456</v>
      </c>
      <c r="I89" s="15">
        <f t="shared" si="71"/>
        <v>687456</v>
      </c>
      <c r="J89" s="15">
        <f t="shared" si="72"/>
        <v>687456</v>
      </c>
      <c r="K89" s="15">
        <f t="shared" si="73"/>
        <v>687456</v>
      </c>
      <c r="L89" s="15"/>
      <c r="M89" s="15"/>
      <c r="N89" s="15"/>
      <c r="O89" s="15">
        <f t="shared" si="42"/>
        <v>687456</v>
      </c>
      <c r="P89" s="15">
        <f t="shared" si="43"/>
        <v>687456</v>
      </c>
      <c r="Q89" s="15">
        <f t="shared" si="44"/>
        <v>687456</v>
      </c>
    </row>
    <row r="90" spans="1:17" x14ac:dyDescent="0.25">
      <c r="A90" s="16" t="s">
        <v>94</v>
      </c>
      <c r="B90" s="14" t="s">
        <v>95</v>
      </c>
      <c r="C90" s="15">
        <f>+C91</f>
        <v>12874.92</v>
      </c>
      <c r="D90" s="15">
        <f t="shared" ref="D90:H90" si="79">+D91</f>
        <v>0</v>
      </c>
      <c r="E90" s="15">
        <f t="shared" si="79"/>
        <v>0</v>
      </c>
      <c r="F90" s="15">
        <f t="shared" si="79"/>
        <v>4376304.1500000004</v>
      </c>
      <c r="G90" s="15">
        <f t="shared" si="79"/>
        <v>3211720.69</v>
      </c>
      <c r="H90" s="15">
        <f t="shared" si="79"/>
        <v>2740357.18</v>
      </c>
      <c r="I90" s="15">
        <f t="shared" si="71"/>
        <v>4389179.07</v>
      </c>
      <c r="J90" s="15">
        <f t="shared" si="72"/>
        <v>3211720.69</v>
      </c>
      <c r="K90" s="15">
        <f t="shared" si="73"/>
        <v>2740357.18</v>
      </c>
      <c r="L90" s="15">
        <f t="shared" ref="L90:N90" si="80">+L91</f>
        <v>0</v>
      </c>
      <c r="M90" s="15">
        <f t="shared" si="80"/>
        <v>78714252.879999995</v>
      </c>
      <c r="N90" s="15">
        <f t="shared" si="80"/>
        <v>0</v>
      </c>
      <c r="O90" s="15">
        <f t="shared" si="42"/>
        <v>4389179.07</v>
      </c>
      <c r="P90" s="15">
        <f t="shared" si="43"/>
        <v>81925973.569999993</v>
      </c>
      <c r="Q90" s="15">
        <f t="shared" si="44"/>
        <v>2740357.18</v>
      </c>
    </row>
    <row r="91" spans="1:17" ht="26.4" x14ac:dyDescent="0.25">
      <c r="A91" s="16" t="s">
        <v>96</v>
      </c>
      <c r="B91" s="14" t="s">
        <v>97</v>
      </c>
      <c r="C91" s="15">
        <f>SUM(C92:C92)</f>
        <v>12874.92</v>
      </c>
      <c r="D91" s="15">
        <f>SUM(D92:D92)</f>
        <v>0</v>
      </c>
      <c r="E91" s="15">
        <f>SUM(E92:E92)</f>
        <v>0</v>
      </c>
      <c r="F91" s="15">
        <f>F92+F93</f>
        <v>4376304.1500000004</v>
      </c>
      <c r="G91" s="15">
        <f t="shared" ref="G91:H91" si="81">G92+G93</f>
        <v>3211720.69</v>
      </c>
      <c r="H91" s="15">
        <f t="shared" si="81"/>
        <v>2740357.18</v>
      </c>
      <c r="I91" s="15">
        <f t="shared" si="71"/>
        <v>4389179.07</v>
      </c>
      <c r="J91" s="15">
        <f t="shared" si="72"/>
        <v>3211720.69</v>
      </c>
      <c r="K91" s="15">
        <f t="shared" si="73"/>
        <v>2740357.18</v>
      </c>
      <c r="L91" s="15">
        <f>L92+L93+L94</f>
        <v>0</v>
      </c>
      <c r="M91" s="15">
        <f t="shared" ref="M91:N91" si="82">M92+M93+M94</f>
        <v>78714252.879999995</v>
      </c>
      <c r="N91" s="15">
        <f t="shared" si="82"/>
        <v>0</v>
      </c>
      <c r="O91" s="15">
        <f t="shared" si="42"/>
        <v>4389179.07</v>
      </c>
      <c r="P91" s="15">
        <f t="shared" si="43"/>
        <v>81925973.569999993</v>
      </c>
      <c r="Q91" s="15">
        <f t="shared" si="44"/>
        <v>2740357.18</v>
      </c>
    </row>
    <row r="92" spans="1:17" ht="66" x14ac:dyDescent="0.25">
      <c r="A92" s="37" t="s">
        <v>98</v>
      </c>
      <c r="B92" s="14"/>
      <c r="C92" s="15">
        <v>12874.92</v>
      </c>
      <c r="D92" s="15"/>
      <c r="E92" s="15"/>
      <c r="F92" s="15"/>
      <c r="G92" s="15"/>
      <c r="H92" s="15"/>
      <c r="I92" s="15">
        <f t="shared" si="71"/>
        <v>12874.92</v>
      </c>
      <c r="J92" s="15">
        <f t="shared" si="72"/>
        <v>0</v>
      </c>
      <c r="K92" s="15">
        <f t="shared" si="73"/>
        <v>0</v>
      </c>
      <c r="L92" s="15"/>
      <c r="M92" s="15"/>
      <c r="N92" s="15"/>
      <c r="O92" s="15">
        <f t="shared" si="42"/>
        <v>12874.92</v>
      </c>
      <c r="P92" s="15">
        <f t="shared" si="43"/>
        <v>0</v>
      </c>
      <c r="Q92" s="15">
        <f t="shared" si="44"/>
        <v>0</v>
      </c>
    </row>
    <row r="93" spans="1:17" ht="39.6" x14ac:dyDescent="0.25">
      <c r="A93" s="55" t="s">
        <v>147</v>
      </c>
      <c r="B93" s="56"/>
      <c r="C93" s="51"/>
      <c r="D93" s="51"/>
      <c r="E93" s="51"/>
      <c r="F93" s="15">
        <v>4376304.1500000004</v>
      </c>
      <c r="G93" s="15">
        <v>3211720.69</v>
      </c>
      <c r="H93" s="15">
        <v>2740357.18</v>
      </c>
      <c r="I93" s="15">
        <f t="shared" ref="I93" si="83">C93+F93</f>
        <v>4376304.1500000004</v>
      </c>
      <c r="J93" s="15">
        <f t="shared" ref="J93" si="84">D93+G93</f>
        <v>3211720.69</v>
      </c>
      <c r="K93" s="15">
        <f t="shared" ref="K93" si="85">E93+H93</f>
        <v>2740357.18</v>
      </c>
      <c r="L93" s="15"/>
      <c r="M93" s="15"/>
      <c r="N93" s="15"/>
      <c r="O93" s="15">
        <f t="shared" si="42"/>
        <v>4376304.1500000004</v>
      </c>
      <c r="P93" s="15">
        <f t="shared" si="43"/>
        <v>3211720.69</v>
      </c>
      <c r="Q93" s="15">
        <f t="shared" si="44"/>
        <v>2740357.18</v>
      </c>
    </row>
    <row r="94" spans="1:17" x14ac:dyDescent="0.25">
      <c r="A94" s="61" t="s">
        <v>151</v>
      </c>
      <c r="B94" s="56"/>
      <c r="C94" s="51"/>
      <c r="D94" s="51"/>
      <c r="E94" s="51"/>
      <c r="F94" s="15"/>
      <c r="G94" s="15"/>
      <c r="H94" s="15"/>
      <c r="I94" s="15"/>
      <c r="J94" s="15"/>
      <c r="K94" s="15"/>
      <c r="L94" s="15"/>
      <c r="M94" s="15">
        <v>78714252.879999995</v>
      </c>
      <c r="N94" s="15"/>
      <c r="O94" s="15">
        <f t="shared" ref="O94" si="86">I94+L94</f>
        <v>0</v>
      </c>
      <c r="P94" s="15">
        <f t="shared" ref="P94" si="87">J94+M94</f>
        <v>78714252.879999995</v>
      </c>
      <c r="Q94" s="15">
        <f t="shared" ref="Q94" si="88">K94+N94</f>
        <v>0</v>
      </c>
    </row>
    <row r="95" spans="1:17" x14ac:dyDescent="0.25">
      <c r="A95" s="52" t="s">
        <v>139</v>
      </c>
      <c r="B95" s="53" t="s">
        <v>140</v>
      </c>
      <c r="C95" s="51"/>
      <c r="D95" s="51"/>
      <c r="E95" s="51"/>
      <c r="F95" s="15">
        <f>F96</f>
        <v>7750000</v>
      </c>
      <c r="G95" s="15">
        <f t="shared" ref="G95:H95" si="89">G96</f>
        <v>6999990</v>
      </c>
      <c r="H95" s="15">
        <f t="shared" si="89"/>
        <v>0</v>
      </c>
      <c r="I95" s="15">
        <f t="shared" ref="I95:I96" si="90">C95+F95</f>
        <v>7750000</v>
      </c>
      <c r="J95" s="15">
        <f t="shared" ref="J95:J96" si="91">D95+G95</f>
        <v>6999990</v>
      </c>
      <c r="K95" s="15">
        <f t="shared" ref="K95:K96" si="92">E95+H95</f>
        <v>0</v>
      </c>
      <c r="L95" s="15">
        <f>L96</f>
        <v>0</v>
      </c>
      <c r="M95" s="15">
        <f t="shared" ref="M95:N95" si="93">M96</f>
        <v>0</v>
      </c>
      <c r="N95" s="15">
        <f t="shared" si="93"/>
        <v>0</v>
      </c>
      <c r="O95" s="15">
        <f t="shared" si="42"/>
        <v>7750000</v>
      </c>
      <c r="P95" s="15">
        <f t="shared" si="43"/>
        <v>6999990</v>
      </c>
      <c r="Q95" s="15">
        <f t="shared" si="44"/>
        <v>0</v>
      </c>
    </row>
    <row r="96" spans="1:17" x14ac:dyDescent="0.25">
      <c r="A96" s="55" t="s">
        <v>141</v>
      </c>
      <c r="B96" s="56" t="s">
        <v>142</v>
      </c>
      <c r="C96" s="51"/>
      <c r="D96" s="51"/>
      <c r="E96" s="51"/>
      <c r="F96" s="15">
        <f>7000000+750000</f>
        <v>7750000</v>
      </c>
      <c r="G96" s="15">
        <f>7000000-10</f>
        <v>6999990</v>
      </c>
      <c r="H96" s="15"/>
      <c r="I96" s="15">
        <f t="shared" si="90"/>
        <v>7750000</v>
      </c>
      <c r="J96" s="15">
        <f t="shared" si="91"/>
        <v>6999990</v>
      </c>
      <c r="K96" s="15">
        <f t="shared" si="92"/>
        <v>0</v>
      </c>
      <c r="L96" s="15"/>
      <c r="M96" s="15"/>
      <c r="N96" s="15"/>
      <c r="O96" s="15">
        <f t="shared" si="42"/>
        <v>7750000</v>
      </c>
      <c r="P96" s="15">
        <f t="shared" si="43"/>
        <v>6999990</v>
      </c>
      <c r="Q96" s="15">
        <f t="shared" si="44"/>
        <v>0</v>
      </c>
    </row>
    <row r="97" spans="1:18" x14ac:dyDescent="0.25">
      <c r="A97" s="55"/>
      <c r="B97" s="56"/>
      <c r="C97" s="51"/>
      <c r="D97" s="51"/>
      <c r="E97" s="51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</row>
    <row r="98" spans="1:18" ht="26.4" x14ac:dyDescent="0.25">
      <c r="A98" s="52" t="s">
        <v>152</v>
      </c>
      <c r="B98" s="53" t="s">
        <v>153</v>
      </c>
      <c r="C98" s="51"/>
      <c r="D98" s="51"/>
      <c r="E98" s="51"/>
      <c r="F98" s="15"/>
      <c r="G98" s="15"/>
      <c r="H98" s="15"/>
      <c r="I98" s="15"/>
      <c r="J98" s="15"/>
      <c r="K98" s="15"/>
      <c r="L98" s="15">
        <f>L99</f>
        <v>-3669.12</v>
      </c>
      <c r="M98" s="15">
        <f t="shared" ref="M98:N98" si="94">M99</f>
        <v>0</v>
      </c>
      <c r="N98" s="15">
        <f t="shared" si="94"/>
        <v>0</v>
      </c>
      <c r="O98" s="15">
        <f t="shared" ref="O98:O99" si="95">I98+L98</f>
        <v>-3669.12</v>
      </c>
      <c r="P98" s="15">
        <f t="shared" ref="P98:P99" si="96">J98+M98</f>
        <v>0</v>
      </c>
      <c r="Q98" s="15">
        <f t="shared" ref="Q98:Q99" si="97">K98+N98</f>
        <v>0</v>
      </c>
    </row>
    <row r="99" spans="1:18" ht="39.6" x14ac:dyDescent="0.25">
      <c r="A99" s="62" t="s">
        <v>154</v>
      </c>
      <c r="B99" s="63" t="s">
        <v>155</v>
      </c>
      <c r="C99" s="51"/>
      <c r="D99" s="51"/>
      <c r="E99" s="51"/>
      <c r="F99" s="15"/>
      <c r="G99" s="15"/>
      <c r="H99" s="15"/>
      <c r="I99" s="15"/>
      <c r="J99" s="15"/>
      <c r="K99" s="15"/>
      <c r="L99" s="15">
        <v>-3669.12</v>
      </c>
      <c r="M99" s="15"/>
      <c r="N99" s="15"/>
      <c r="O99" s="15">
        <f t="shared" si="95"/>
        <v>-3669.12</v>
      </c>
      <c r="P99" s="15">
        <f t="shared" si="96"/>
        <v>0</v>
      </c>
      <c r="Q99" s="15">
        <f t="shared" si="97"/>
        <v>0</v>
      </c>
    </row>
    <row r="100" spans="1:18" x14ac:dyDescent="0.25">
      <c r="A100" s="44" t="s">
        <v>99</v>
      </c>
      <c r="B100" s="45"/>
      <c r="C100" s="46">
        <f>C16+C50</f>
        <v>1051505533.0499998</v>
      </c>
      <c r="D100" s="46">
        <f>D16+D50</f>
        <v>1153787145.99</v>
      </c>
      <c r="E100" s="46">
        <f>E16+E50</f>
        <v>1089421377.55</v>
      </c>
      <c r="F100" s="46">
        <f t="shared" ref="F100:H100" si="98">F16+F50</f>
        <v>93440646.219999999</v>
      </c>
      <c r="G100" s="46">
        <f t="shared" si="98"/>
        <v>8124801.6200000001</v>
      </c>
      <c r="H100" s="46">
        <f t="shared" si="98"/>
        <v>1326912.6700000004</v>
      </c>
      <c r="I100" s="57">
        <f t="shared" si="71"/>
        <v>1144946179.2699997</v>
      </c>
      <c r="J100" s="57">
        <f t="shared" si="72"/>
        <v>1161911947.6099999</v>
      </c>
      <c r="K100" s="57">
        <f t="shared" si="73"/>
        <v>1090748290.22</v>
      </c>
      <c r="L100" s="46">
        <f t="shared" ref="L100:N100" si="99">L16+L50</f>
        <v>96613.88</v>
      </c>
      <c r="M100" s="46">
        <f t="shared" si="99"/>
        <v>78714252.879999995</v>
      </c>
      <c r="N100" s="46">
        <f t="shared" si="99"/>
        <v>0</v>
      </c>
      <c r="O100" s="57">
        <f t="shared" si="42"/>
        <v>1145042793.1499999</v>
      </c>
      <c r="P100" s="57">
        <f t="shared" si="43"/>
        <v>1240626200.4899998</v>
      </c>
      <c r="Q100" s="57">
        <f t="shared" si="44"/>
        <v>1090748290.22</v>
      </c>
      <c r="R100" t="s">
        <v>138</v>
      </c>
    </row>
    <row r="101" spans="1:18" x14ac:dyDescent="0.25">
      <c r="A101" s="1"/>
      <c r="B101" s="43"/>
    </row>
  </sheetData>
  <mergeCells count="8">
    <mergeCell ref="L13:N13"/>
    <mergeCell ref="O13:Q13"/>
    <mergeCell ref="A11:Q11"/>
    <mergeCell ref="I13:K13"/>
    <mergeCell ref="A13:A14"/>
    <mergeCell ref="B13:B14"/>
    <mergeCell ref="C13:E13"/>
    <mergeCell ref="F13:H13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2025_реш</vt:lpstr>
      <vt:lpstr>'2025_реш'!Область_печати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Семакова</cp:lastModifiedBy>
  <cp:lastPrinted>2024-11-15T07:22:34Z</cp:lastPrinted>
  <dcterms:created xsi:type="dcterms:W3CDTF">2023-11-15T15:25:28Z</dcterms:created>
  <dcterms:modified xsi:type="dcterms:W3CDTF">2025-02-06T10:57:02Z</dcterms:modified>
</cp:coreProperties>
</file>