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9CFE~1\AppData\Local\Temp\pdc&amp;direct\DIRECTUM\"/>
    </mc:Choice>
  </mc:AlternateContent>
  <bookViews>
    <workbookView xWindow="516" yWindow="12" windowWidth="28296" windowHeight="15588"/>
  </bookViews>
  <sheets>
    <sheet name="2025_реш" sheetId="1" r:id="rId1"/>
  </sheets>
  <definedNames>
    <definedName name="_xlnm.Print_Area" localSheetId="0">'2025_реш'!$A$1:$L$94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4" i="1" l="1"/>
  <c r="H84" i="1"/>
  <c r="F84" i="1"/>
  <c r="K87" i="1"/>
  <c r="J87" i="1"/>
  <c r="I87" i="1"/>
  <c r="G93" i="1" l="1"/>
  <c r="I91" i="1"/>
  <c r="J91" i="1"/>
  <c r="K91" i="1"/>
  <c r="G89" i="1"/>
  <c r="H89" i="1"/>
  <c r="F89" i="1"/>
  <c r="F93" i="1" l="1"/>
  <c r="F57" i="1" l="1"/>
  <c r="G57" i="1"/>
  <c r="H57" i="1"/>
  <c r="I62" i="1" l="1"/>
  <c r="J62" i="1"/>
  <c r="K62" i="1"/>
  <c r="G59" i="1"/>
  <c r="H59" i="1"/>
  <c r="F59" i="1"/>
  <c r="G92" i="1" l="1"/>
  <c r="J92" i="1" s="1"/>
  <c r="H92" i="1"/>
  <c r="K92" i="1" s="1"/>
  <c r="F92" i="1"/>
  <c r="I92" i="1" s="1"/>
  <c r="I93" i="1"/>
  <c r="J93" i="1"/>
  <c r="K93" i="1"/>
  <c r="K90" i="1"/>
  <c r="J90" i="1"/>
  <c r="I90" i="1"/>
  <c r="K86" i="1"/>
  <c r="J86" i="1"/>
  <c r="I86" i="1"/>
  <c r="K85" i="1"/>
  <c r="J85" i="1"/>
  <c r="I85" i="1"/>
  <c r="K82" i="1"/>
  <c r="J82" i="1"/>
  <c r="I82" i="1"/>
  <c r="K81" i="1"/>
  <c r="J81" i="1"/>
  <c r="I81" i="1"/>
  <c r="K80" i="1"/>
  <c r="J80" i="1"/>
  <c r="I80" i="1"/>
  <c r="K79" i="1"/>
  <c r="J79" i="1"/>
  <c r="I79" i="1"/>
  <c r="K78" i="1"/>
  <c r="J78" i="1"/>
  <c r="I78" i="1"/>
  <c r="K77" i="1"/>
  <c r="J77" i="1"/>
  <c r="I77" i="1"/>
  <c r="K76" i="1"/>
  <c r="J76" i="1"/>
  <c r="I76" i="1"/>
  <c r="K75" i="1"/>
  <c r="J75" i="1"/>
  <c r="I75" i="1"/>
  <c r="K74" i="1"/>
  <c r="J74" i="1"/>
  <c r="I74" i="1"/>
  <c r="K73" i="1"/>
  <c r="J73" i="1"/>
  <c r="I73" i="1"/>
  <c r="K72" i="1"/>
  <c r="J72" i="1"/>
  <c r="I72" i="1"/>
  <c r="K71" i="1"/>
  <c r="J71" i="1"/>
  <c r="I71" i="1"/>
  <c r="K70" i="1"/>
  <c r="J70" i="1"/>
  <c r="I70" i="1"/>
  <c r="K69" i="1"/>
  <c r="J69" i="1"/>
  <c r="I69" i="1"/>
  <c r="K66" i="1"/>
  <c r="J66" i="1"/>
  <c r="I66" i="1"/>
  <c r="K65" i="1"/>
  <c r="J65" i="1"/>
  <c r="I65" i="1"/>
  <c r="K61" i="1"/>
  <c r="J61" i="1"/>
  <c r="I61" i="1"/>
  <c r="K60" i="1"/>
  <c r="J60" i="1"/>
  <c r="I60" i="1"/>
  <c r="K58" i="1"/>
  <c r="J58" i="1"/>
  <c r="I58" i="1"/>
  <c r="K56" i="1"/>
  <c r="J56" i="1"/>
  <c r="I56" i="1"/>
  <c r="K54" i="1"/>
  <c r="J54" i="1"/>
  <c r="I54" i="1"/>
  <c r="K48" i="1"/>
  <c r="J48" i="1"/>
  <c r="I48" i="1"/>
  <c r="K47" i="1"/>
  <c r="J47" i="1"/>
  <c r="I47" i="1"/>
  <c r="K46" i="1"/>
  <c r="J46" i="1"/>
  <c r="I46" i="1"/>
  <c r="K45" i="1"/>
  <c r="J45" i="1"/>
  <c r="I45" i="1"/>
  <c r="K43" i="1"/>
  <c r="J43" i="1"/>
  <c r="I43" i="1"/>
  <c r="K42" i="1"/>
  <c r="J42" i="1"/>
  <c r="I42" i="1"/>
  <c r="K40" i="1"/>
  <c r="J40" i="1"/>
  <c r="I40" i="1"/>
  <c r="K39" i="1"/>
  <c r="J39" i="1"/>
  <c r="I39" i="1"/>
  <c r="K37" i="1"/>
  <c r="J37" i="1"/>
  <c r="I37" i="1"/>
  <c r="K35" i="1"/>
  <c r="J35" i="1"/>
  <c r="I35" i="1"/>
  <c r="K34" i="1"/>
  <c r="J34" i="1"/>
  <c r="I34" i="1"/>
  <c r="K32" i="1"/>
  <c r="J32" i="1"/>
  <c r="I32" i="1"/>
  <c r="K31" i="1"/>
  <c r="J31" i="1"/>
  <c r="I31" i="1"/>
  <c r="K30" i="1"/>
  <c r="J30" i="1"/>
  <c r="I30" i="1"/>
  <c r="K28" i="1"/>
  <c r="J28" i="1"/>
  <c r="I28" i="1"/>
  <c r="K27" i="1"/>
  <c r="J27" i="1"/>
  <c r="I27" i="1"/>
  <c r="K26" i="1"/>
  <c r="J26" i="1"/>
  <c r="I26" i="1"/>
  <c r="K24" i="1"/>
  <c r="J24" i="1"/>
  <c r="I24" i="1"/>
  <c r="K23" i="1"/>
  <c r="J23" i="1"/>
  <c r="I23" i="1"/>
  <c r="K22" i="1"/>
  <c r="J22" i="1"/>
  <c r="I22" i="1"/>
  <c r="K20" i="1"/>
  <c r="J20" i="1"/>
  <c r="I20" i="1"/>
  <c r="K18" i="1"/>
  <c r="J18" i="1"/>
  <c r="I18" i="1"/>
  <c r="F88" i="1"/>
  <c r="G88" i="1"/>
  <c r="H88" i="1"/>
  <c r="H83" i="1"/>
  <c r="G83" i="1"/>
  <c r="F68" i="1"/>
  <c r="G68" i="1"/>
  <c r="G67" i="1" s="1"/>
  <c r="H68" i="1"/>
  <c r="H67" i="1" s="1"/>
  <c r="F64" i="1"/>
  <c r="G64" i="1"/>
  <c r="H64" i="1"/>
  <c r="H63" i="1" s="1"/>
  <c r="E59" i="1"/>
  <c r="I59" i="1"/>
  <c r="F53" i="1"/>
  <c r="G53" i="1"/>
  <c r="H53" i="1"/>
  <c r="F44" i="1"/>
  <c r="G44" i="1"/>
  <c r="H44" i="1"/>
  <c r="F41" i="1"/>
  <c r="G41" i="1"/>
  <c r="H41" i="1"/>
  <c r="F38" i="1"/>
  <c r="G38" i="1"/>
  <c r="H38" i="1"/>
  <c r="F36" i="1"/>
  <c r="G36" i="1"/>
  <c r="H36" i="1"/>
  <c r="F33" i="1"/>
  <c r="G33" i="1"/>
  <c r="H33" i="1"/>
  <c r="F29" i="1"/>
  <c r="G29" i="1"/>
  <c r="H29" i="1"/>
  <c r="F25" i="1"/>
  <c r="G25" i="1"/>
  <c r="H25" i="1"/>
  <c r="F21" i="1"/>
  <c r="G21" i="1"/>
  <c r="H21" i="1"/>
  <c r="F19" i="1"/>
  <c r="G19" i="1"/>
  <c r="H19" i="1"/>
  <c r="F17" i="1"/>
  <c r="G17" i="1"/>
  <c r="H17" i="1"/>
  <c r="K59" i="1" l="1"/>
  <c r="F16" i="1"/>
  <c r="H16" i="1"/>
  <c r="G63" i="1"/>
  <c r="G55" i="1" s="1"/>
  <c r="G16" i="1"/>
  <c r="F63" i="1"/>
  <c r="F83" i="1"/>
  <c r="F67" i="1" s="1"/>
  <c r="H55" i="1"/>
  <c r="H52" i="1" l="1"/>
  <c r="H50" i="1" s="1"/>
  <c r="H94" i="1" s="1"/>
  <c r="G52" i="1"/>
  <c r="G50" i="1" s="1"/>
  <c r="G94" i="1" s="1"/>
  <c r="F55" i="1"/>
  <c r="F52" i="1" l="1"/>
  <c r="F50" i="1" s="1"/>
  <c r="F94" i="1" l="1"/>
  <c r="E44" i="1" l="1"/>
  <c r="K44" i="1" s="1"/>
  <c r="D44" i="1"/>
  <c r="J44" i="1" s="1"/>
  <c r="C44" i="1"/>
  <c r="I44" i="1" s="1"/>
  <c r="E41" i="1"/>
  <c r="K41" i="1" s="1"/>
  <c r="D41" i="1"/>
  <c r="J41" i="1" s="1"/>
  <c r="C41" i="1"/>
  <c r="I41" i="1" s="1"/>
  <c r="E38" i="1"/>
  <c r="K38" i="1" s="1"/>
  <c r="D38" i="1"/>
  <c r="J38" i="1" s="1"/>
  <c r="C38" i="1"/>
  <c r="I38" i="1" s="1"/>
  <c r="E36" i="1"/>
  <c r="K36" i="1" s="1"/>
  <c r="D36" i="1"/>
  <c r="J36" i="1" s="1"/>
  <c r="C36" i="1"/>
  <c r="I36" i="1" s="1"/>
  <c r="E33" i="1"/>
  <c r="K33" i="1" s="1"/>
  <c r="D33" i="1"/>
  <c r="J33" i="1" s="1"/>
  <c r="C33" i="1"/>
  <c r="I33" i="1" s="1"/>
  <c r="E29" i="1"/>
  <c r="K29" i="1" s="1"/>
  <c r="D29" i="1"/>
  <c r="J29" i="1" s="1"/>
  <c r="C29" i="1"/>
  <c r="I29" i="1" s="1"/>
  <c r="E25" i="1"/>
  <c r="K25" i="1" s="1"/>
  <c r="D25" i="1"/>
  <c r="J25" i="1" s="1"/>
  <c r="C25" i="1"/>
  <c r="I25" i="1" s="1"/>
  <c r="E21" i="1"/>
  <c r="K21" i="1" s="1"/>
  <c r="D21" i="1"/>
  <c r="J21" i="1" s="1"/>
  <c r="C21" i="1"/>
  <c r="I21" i="1" s="1"/>
  <c r="E19" i="1"/>
  <c r="K19" i="1" s="1"/>
  <c r="D19" i="1"/>
  <c r="J19" i="1" s="1"/>
  <c r="C19" i="1"/>
  <c r="I19" i="1" s="1"/>
  <c r="D17" i="1"/>
  <c r="E17" i="1"/>
  <c r="K17" i="1" s="1"/>
  <c r="C17" i="1"/>
  <c r="I17" i="1" s="1"/>
  <c r="D16" i="1" l="1"/>
  <c r="J16" i="1" s="1"/>
  <c r="J17" i="1"/>
  <c r="C16" i="1"/>
  <c r="I16" i="1" s="1"/>
  <c r="E16" i="1"/>
  <c r="K16" i="1" s="1"/>
  <c r="D84" i="1"/>
  <c r="J84" i="1" s="1"/>
  <c r="E84" i="1"/>
  <c r="K84" i="1" s="1"/>
  <c r="C84" i="1"/>
  <c r="I84" i="1" s="1"/>
  <c r="D59" i="1" l="1"/>
  <c r="J59" i="1" s="1"/>
  <c r="D68" i="1" l="1"/>
  <c r="J68" i="1" s="1"/>
  <c r="E68" i="1"/>
  <c r="K68" i="1" s="1"/>
  <c r="C68" i="1"/>
  <c r="I68" i="1" s="1"/>
  <c r="C57" i="1" l="1"/>
  <c r="I57" i="1" s="1"/>
  <c r="D57" i="1"/>
  <c r="J57" i="1" s="1"/>
  <c r="E57" i="1"/>
  <c r="K57" i="1" s="1"/>
  <c r="C89" i="1" l="1"/>
  <c r="C88" i="1" l="1"/>
  <c r="I88" i="1" s="1"/>
  <c r="I89" i="1"/>
  <c r="E89" i="1"/>
  <c r="D89" i="1"/>
  <c r="E83" i="1"/>
  <c r="D83" i="1"/>
  <c r="C83" i="1"/>
  <c r="E64" i="1"/>
  <c r="D64" i="1"/>
  <c r="C64" i="1"/>
  <c r="E53" i="1"/>
  <c r="K53" i="1" s="1"/>
  <c r="D53" i="1"/>
  <c r="J53" i="1" s="1"/>
  <c r="C53" i="1"/>
  <c r="I53" i="1" s="1"/>
  <c r="D88" i="1" l="1"/>
  <c r="J88" i="1" s="1"/>
  <c r="J89" i="1"/>
  <c r="C63" i="1"/>
  <c r="I64" i="1"/>
  <c r="E63" i="1"/>
  <c r="K64" i="1"/>
  <c r="C67" i="1"/>
  <c r="I67" i="1" s="1"/>
  <c r="I83" i="1"/>
  <c r="E88" i="1"/>
  <c r="K88" i="1" s="1"/>
  <c r="K89" i="1"/>
  <c r="D63" i="1"/>
  <c r="J64" i="1"/>
  <c r="D67" i="1"/>
  <c r="J67" i="1" s="1"/>
  <c r="J83" i="1"/>
  <c r="D55" i="1"/>
  <c r="J55" i="1" s="1"/>
  <c r="J63" i="1"/>
  <c r="E67" i="1"/>
  <c r="K67" i="1" s="1"/>
  <c r="K83" i="1"/>
  <c r="E55" i="1"/>
  <c r="K55" i="1" s="1"/>
  <c r="K63" i="1"/>
  <c r="C55" i="1" l="1"/>
  <c r="I63" i="1"/>
  <c r="E52" i="1"/>
  <c r="D52" i="1"/>
  <c r="I55" i="1" l="1"/>
  <c r="C52" i="1"/>
  <c r="D50" i="1"/>
  <c r="J52" i="1"/>
  <c r="E50" i="1"/>
  <c r="K52" i="1"/>
  <c r="C50" i="1" l="1"/>
  <c r="I52" i="1"/>
  <c r="K50" i="1"/>
  <c r="E94" i="1"/>
  <c r="K94" i="1" s="1"/>
  <c r="J50" i="1"/>
  <c r="D94" i="1"/>
  <c r="J94" i="1" s="1"/>
  <c r="C94" i="1" l="1"/>
  <c r="I94" i="1" s="1"/>
  <c r="I50" i="1"/>
</calcChain>
</file>

<file path=xl/sharedStrings.xml><?xml version="1.0" encoding="utf-8"?>
<sst xmlns="http://schemas.openxmlformats.org/spreadsheetml/2006/main" count="159" uniqueCount="150">
  <si>
    <t>Приложение № 1</t>
  </si>
  <si>
    <t>к решению Собрания депутатов</t>
  </si>
  <si>
    <t>Мезенского муниципального округа</t>
  </si>
  <si>
    <t>Наименование доходов</t>
  </si>
  <si>
    <t>Код бюджетной классификации Российской Федерации</t>
  </si>
  <si>
    <t>Сумма, рублей</t>
  </si>
  <si>
    <t>2025 год</t>
  </si>
  <si>
    <t>2026 год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</si>
  <si>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</si>
  <si>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</si>
  <si>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</si>
  <si>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</si>
  <si>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</si>
  <si>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</si>
  <si>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</si>
  <si>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</si>
  <si>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</si>
  <si>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1 05 00000 00 0000 000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</si>
  <si>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</si>
  <si>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</si>
  <si>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</si>
  <si>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</si>
  <si>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1 06 00000 00 0000 000</t>
  </si>
  <si>
    <t>Налог на имущество физических лиц</t>
  </si>
  <si>
    <t>Транспортный налог</t>
  </si>
  <si>
    <t>Земельный налог</t>
  </si>
  <si>
    <t>ГОСУДАРСТВЕННАЯ ПОШЛИНА</t>
  </si>
  <si>
    <t>1 08 00000 00 0000 000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</si>
  <si>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</si>
  <si>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</si>
  <si>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</si>
  <si>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</si>
  <si>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</si>
  <si>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</si>
  <si>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</si>
  <si>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</si>
  <si>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</si>
  <si>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</si>
  <si>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</si>
  <si>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</si>
  <si>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</si>
  <si>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</si>
  <si>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</si>
  <si>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</si>
  <si>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</si>
  <si>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 xml:space="preserve">Доходы от продажи земельных участков, находящихся в государственной и муниципальной собственности </t>
  </si>
  <si>
    <t>ШТРАФЫ, САНКЦИИ, ВОЗМЕЩЕНИЕ УЩЕРБА</t>
  </si>
  <si>
    <t>1 16 00000 00 0000 000</t>
  </si>
  <si>
    <t>Административные штрафы, установленные законами субъектов Российской Федерации об административных правонарушениях</t>
  </si>
  <si>
    <t>Платежи, уплачиваемые в целях возмещения вреда</t>
  </si>
  <si>
    <t>1 16 11000 01 0000 140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</si>
  <si>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</si>
  <si>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</si>
  <si>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</si>
  <si>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</si>
  <si>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 xml:space="preserve"> 2 02 10000 00 0000 150
</t>
  </si>
  <si>
    <t>Дотации бюджетам муниципальных округов на поддержку мер по обеспечению сбалансированности бюджетов</t>
  </si>
  <si>
    <t>2 02 15002 14 0000 150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</si>
  <si>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</si>
  <si>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</si>
  <si>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</si>
  <si>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2 02 25304 14 0000 150</t>
  </si>
  <si>
    <t>2 02 25519 14 0000 150</t>
  </si>
  <si>
    <t>из них: на государственную поддержку отрасли культуры (реализацию мероприятий по модернизации библиотек в части комплектования книжных фондов муниципальных библиотек)</t>
  </si>
  <si>
    <t xml:space="preserve">Прочие субсидии </t>
  </si>
  <si>
    <t>2 02 29999 00 0000 150</t>
  </si>
  <si>
    <t>Прочие субсидии бюджетам муниципальных округов</t>
  </si>
  <si>
    <t>2 02 29999 14 0000 150</t>
  </si>
  <si>
    <t>из них: на 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</si>
  <si>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на доставку муки и лекарственных средств в районы Крайнего Севера и приравненные к ним местности с ограниченными сроками завоза грузов</t>
  </si>
  <si>
    <t xml:space="preserve">СУБВЕНЦИИ БЮДЖЕТАМ БЮДЖЕТНОЙ СИСТЕМЫ РОССИЙСКОЙ ФЕДЕРАЦИИ </t>
  </si>
  <si>
    <t>2 02 30000 00 0000 150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</si>
  <si>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</si>
  <si>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2 02 30024 14 0000 150</t>
  </si>
  <si>
    <t xml:space="preserve"> из них: на осуществление государственных полномочий в сфере охраны труда</t>
  </si>
  <si>
    <t>на 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</si>
  <si>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на осуществление государственных полномочий по выплате вознаграждений профессиональным опекунам</t>
  </si>
  <si>
    <t>на осуществление государственных полномочий по формированию торгового реестра</t>
  </si>
  <si>
    <t xml:space="preserve">на 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 </t>
  </si>
  <si>
    <t>на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</si>
  <si>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2 02 30029 14 0000 150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</si>
  <si>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</si>
  <si>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</si>
  <si>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</si>
  <si>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</si>
  <si>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</si>
  <si>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2 02 35303 14 0000 150</t>
  </si>
  <si>
    <t>Единая субвенция бюджетам муниципальных округов</t>
  </si>
  <si>
    <t>2 02 39998 14 0000 150</t>
  </si>
  <si>
    <t>Прочие субвенции</t>
  </si>
  <si>
    <t>2 02 39999 00 0000 150</t>
  </si>
  <si>
    <t>Прочие субвенции бюджетам муниципальных округов</t>
  </si>
  <si>
    <t>2 02 39999 14 0000 150</t>
  </si>
  <si>
    <t>из них : на реализацию образовательных программ</t>
  </si>
  <si>
    <t>ИНЫЕ МЕЖБЮДЖЕТНЫЕ ТРАНСФЕРТЫ</t>
  </si>
  <si>
    <t>2 02 40000 00 0000 150</t>
  </si>
  <si>
    <t>Прочие межбюджетные трансферты, передаваемые бюджетам муниципальных округов</t>
  </si>
  <si>
    <t>2 02 49999 14 0000 150</t>
  </si>
  <si>
    <t>на 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</t>
  </si>
  <si>
    <t>ВСЕГО ДОХОДОВ</t>
  </si>
  <si>
    <t>Субсидии бюджетам муниципальных округов на поддержку отрасли культуры</t>
  </si>
  <si>
    <t>Прогнозируемое поступление доходов бюджета муниципального округа на 2025 год и на плановый период 2026 и 2027 годов</t>
  </si>
  <si>
    <t>2027 год</t>
  </si>
  <si>
    <t>Субсидии бюджетам муниципальных округов на обеспечение комплексного развития сельских территорий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</si>
  <si>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</si>
  <si>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2 02 35179 14 0000 150</t>
  </si>
  <si>
    <t>на осуществление государственных полномочий по организации и осуществлению деятельности по опеке и попечительству</t>
  </si>
  <si>
    <t>2 02 25576 14 0000 150</t>
  </si>
  <si>
    <t>из них: на строительство тепловых сетей в мкр. Малая Слобода в г. Мезень Архангельской области</t>
  </si>
  <si>
    <t>на капитальный ремонт фасадов и помещений здания детского сада по адресу: Архангельская область, Мезенский муниципальный район, г. Мезень, пр. Советский, д. 26а</t>
  </si>
  <si>
    <t>2 02 35082 14 0000 150</t>
  </si>
  <si>
    <t>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</si>
  <si>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на осуществление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</si>
  <si>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1 01 02000 01 0000 110</t>
  </si>
  <si>
    <t>1 03 02000 01 0000 110</t>
  </si>
  <si>
    <t>1 05 01000 00 0000 110</t>
  </si>
  <si>
    <t>1 05 03000 01 0000 110</t>
  </si>
  <si>
    <t>1 05 04000 02 0000 110</t>
  </si>
  <si>
    <t>1 06 01000 00 0000 110</t>
  </si>
  <si>
    <t>1 06 04000 02 0000 110</t>
  </si>
  <si>
    <t>1 06 06000 00 0000 110</t>
  </si>
  <si>
    <t>1 08 03000 01 0000 110</t>
  </si>
  <si>
    <t>1 08 04000 01 0000 110</t>
  </si>
  <si>
    <t>1 08 07000 01 0000 110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</si>
  <si>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</si>
  <si>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</si>
  <si>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1 11 09000 00 0000 120</t>
  </si>
  <si>
    <t>1 12 01000 01 0000 120</t>
  </si>
  <si>
    <t>1 13 01000 00 0000 130</t>
  </si>
  <si>
    <t>1 13 02000 00 0000 130</t>
  </si>
  <si>
    <t>1 14 06000 00 0000 430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</si>
  <si>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</si>
  <si>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</si>
  <si>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1 16 02000 02 0000 140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</si>
  <si>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</si>
  <si>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</si>
  <si>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Предлагаемы поправки (+ увеличение, - уменьшение)</t>
  </si>
  <si>
    <t>"Приложение № 1</t>
  </si>
  <si>
    <t>"</t>
  </si>
  <si>
    <t>ПРОЧИЕ БЕЗВОЗМЕЗДНЫЕ ПОСТУПЛЕНИЯ</t>
  </si>
  <si>
    <t>2 07 00000 00 0000 150</t>
  </si>
  <si>
    <t>Прочие безвозмездные поступления в бюджеты муниципальных округов</t>
  </si>
  <si>
    <t>2 07 04050 14 0000 150</t>
  </si>
  <si>
    <t>ДОТАЦИИ БЮДЖЕТАМ БЮДЖЕТНОЙ СИСТЕМЫ РОССИЙСКОЙ ФЕДЕРАЦИИ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</si>
  <si>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</si>
  <si>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на капитальный ремонт фасадов, крылец, кровли и помещений лыжной базы по адоесу: Архангельская область, г. Мезень, Чупров, д.1</t>
  </si>
  <si>
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</si>
  <si>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</si>
  <si>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от  12 декабря 2024 года № 283</t>
  </si>
  <si>
    <t>от 16 января 2025 года № 303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</si>
</sst>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name val="Arial Cyr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7"/>
      <name val="Arial Cyr"/>
      <family val="2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9"/>
      <name val="Arial Cyr"/>
      <charset val="204"/>
    </font>
    <font>
      <sz val="10"/>
      <color theme="1"/>
      <name val="Arial Cyr"/>
      <charset val="204"/>
    </font>
    <font>
      <sz val="11"/>
      <name val="Arial Cyr"/>
      <charset val="204"/>
    </font>
    <font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/>
  </cellStyleXfs>
  <cellXfs count="73">
    <xf numFmtId="0" fontId="0" fillId="0" borderId="0" xfId="0"/>
    <xf numFmtId="0" fontId="2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3" fillId="0" borderId="1" xfId="0" quotePrefix="1" applyFont="1" applyBorder="1" applyAlignment="1">
      <alignment horizontal="center" vertical="center" wrapText="1"/>
    </xf>
    <xf numFmtId="0" fontId="0" fillId="0" borderId="1" xfId="0" applyBorder="1"/>
    <xf numFmtId="4" fontId="4" fillId="0" borderId="0" xfId="0" applyNumberFormat="1" applyFont="1" applyAlignment="1">
      <alignment horizontal="right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vertical="center" wrapText="1"/>
    </xf>
    <xf numFmtId="49" fontId="7" fillId="0" borderId="4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vertical="center" wrapText="1"/>
    </xf>
    <xf numFmtId="49" fontId="2" fillId="0" borderId="4" xfId="0" applyNumberFormat="1" applyFont="1" applyBorder="1" applyAlignment="1">
      <alignment horizontal="center"/>
    </xf>
    <xf numFmtId="4" fontId="1" fillId="0" borderId="4" xfId="0" applyNumberFormat="1" applyFont="1" applyBorder="1" applyAlignment="1">
      <alignment horizontal="right"/>
    </xf>
    <xf numFmtId="0" fontId="2" fillId="0" borderId="4" xfId="0" applyFont="1" applyBorder="1" applyAlignment="1">
      <alignment horizontal="left" vertical="center" wrapText="1" indent="1"/>
    </xf>
    <xf numFmtId="0" fontId="2" fillId="0" borderId="4" xfId="0" applyFont="1" applyBorder="1" applyAlignment="1">
      <alignment horizontal="left" vertical="center" wrapText="1"/>
    </xf>
    <xf numFmtId="4" fontId="0" fillId="0" borderId="4" xfId="0" applyNumberFormat="1" applyBorder="1" applyAlignment="1">
      <alignment horizontal="right"/>
    </xf>
    <xf numFmtId="0" fontId="0" fillId="0" borderId="4" xfId="0" applyBorder="1" applyAlignment="1">
      <alignment horizontal="left" wrapText="1" indent="1"/>
    </xf>
    <xf numFmtId="49" fontId="0" fillId="0" borderId="4" xfId="0" applyNumberFormat="1" applyBorder="1" applyAlignment="1">
      <alignment horizontal="center"/>
    </xf>
    <xf numFmtId="3" fontId="0" fillId="0" borderId="4" xfId="0" applyNumberFormat="1" applyBorder="1" applyAlignment="1">
      <alignment horizontal="right"/>
    </xf>
    <xf numFmtId="0" fontId="1" fillId="0" borderId="4" xfId="0" applyFont="1" applyBorder="1" applyAlignment="1">
      <alignment horizontal="left" wrapText="1" indent="1"/>
    </xf>
    <xf numFmtId="0" fontId="1" fillId="0" borderId="4" xfId="0" applyFont="1" applyBorder="1" applyAlignment="1">
      <alignment horizontal="left" vertical="center" wrapText="1" indent="1"/>
    </xf>
    <xf numFmtId="49" fontId="0" fillId="0" borderId="4" xfId="0" applyNumberFormat="1" applyBorder="1" applyAlignment="1">
      <alignment horizontal="center" vertical="center"/>
    </xf>
    <xf numFmtId="0" fontId="1" fillId="0" borderId="4" xfId="0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center"/>
    </xf>
    <xf numFmtId="49" fontId="9" fillId="0" borderId="4" xfId="0" applyNumberFormat="1" applyFont="1" applyBorder="1" applyAlignment="1">
      <alignment horizontal="left" vertical="center" wrapText="1" indent="1"/>
    </xf>
    <xf numFmtId="49" fontId="10" fillId="0" borderId="4" xfId="0" applyNumberFormat="1" applyFont="1" applyBorder="1" applyAlignment="1">
      <alignment horizontal="center" wrapText="1"/>
    </xf>
    <xf numFmtId="49" fontId="2" fillId="2" borderId="4" xfId="0" applyNumberFormat="1" applyFont="1" applyFill="1" applyBorder="1" applyAlignment="1">
      <alignment horizontal="center"/>
    </xf>
    <xf numFmtId="0" fontId="0" fillId="0" borderId="4" xfId="0" applyBorder="1"/>
    <xf numFmtId="4" fontId="2" fillId="0" borderId="4" xfId="0" applyNumberFormat="1" applyFont="1" applyBorder="1" applyAlignment="1">
      <alignment horizontal="right"/>
    </xf>
    <xf numFmtId="0" fontId="0" fillId="0" borderId="4" xfId="0" applyBorder="1" applyAlignment="1">
      <alignment vertical="center" wrapText="1"/>
    </xf>
    <xf numFmtId="2" fontId="10" fillId="3" borderId="4" xfId="2" applyNumberFormat="1" applyFont="1" applyFill="1" applyBorder="1" applyAlignment="1">
      <alignment horizontal="left" vertical="center" wrapText="1" indent="1"/>
    </xf>
    <xf numFmtId="2" fontId="10" fillId="3" borderId="4" xfId="2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left" vertical="center" wrapText="1" indent="1"/>
    </xf>
    <xf numFmtId="0" fontId="0" fillId="0" borderId="4" xfId="0" applyBorder="1" applyAlignment="1">
      <alignment horizontal="left" vertical="center" wrapText="1" indent="2"/>
    </xf>
    <xf numFmtId="0" fontId="2" fillId="0" borderId="4" xfId="0" applyFont="1" applyBorder="1" applyAlignment="1">
      <alignment horizontal="left" vertical="center" wrapText="1" indent="2"/>
    </xf>
    <xf numFmtId="0" fontId="2" fillId="0" borderId="4" xfId="0" applyFont="1" applyBorder="1" applyAlignment="1">
      <alignment horizontal="left" vertical="center" wrapText="1" indent="3"/>
    </xf>
    <xf numFmtId="0" fontId="0" fillId="0" borderId="4" xfId="0" applyBorder="1" applyAlignment="1">
      <alignment horizontal="left" vertical="top" wrapText="1" indent="1"/>
    </xf>
    <xf numFmtId="0" fontId="0" fillId="0" borderId="4" xfId="0" quotePrefix="1" applyBorder="1" applyAlignment="1">
      <alignment horizontal="left" vertical="center" wrapText="1" indent="1"/>
    </xf>
    <xf numFmtId="4" fontId="1" fillId="0" borderId="4" xfId="1" applyNumberFormat="1" applyFont="1" applyFill="1" applyBorder="1" applyAlignment="1">
      <alignment horizontal="right"/>
    </xf>
    <xf numFmtId="49" fontId="2" fillId="0" borderId="4" xfId="0" applyNumberFormat="1" applyFont="1" applyBorder="1" applyAlignment="1">
      <alignment horizontal="center" wrapText="1"/>
    </xf>
    <xf numFmtId="49" fontId="2" fillId="0" borderId="0" xfId="0" applyNumberFormat="1" applyFont="1" applyAlignment="1">
      <alignment horizontal="center"/>
    </xf>
    <xf numFmtId="0" fontId="7" fillId="0" borderId="2" xfId="0" applyFont="1" applyBorder="1" applyAlignment="1">
      <alignment vertical="center" wrapText="1"/>
    </xf>
    <xf numFmtId="49" fontId="7" fillId="0" borderId="2" xfId="0" applyNumberFormat="1" applyFont="1" applyBorder="1" applyAlignment="1">
      <alignment horizontal="center"/>
    </xf>
    <xf numFmtId="4" fontId="7" fillId="0" borderId="2" xfId="0" applyNumberFormat="1" applyFont="1" applyBorder="1" applyAlignment="1">
      <alignment horizontal="right"/>
    </xf>
    <xf numFmtId="49" fontId="2" fillId="0" borderId="5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0" fillId="0" borderId="3" xfId="0" applyBorder="1"/>
    <xf numFmtId="0" fontId="6" fillId="0" borderId="10" xfId="0" applyFont="1" applyBorder="1" applyAlignment="1">
      <alignment horizontal="center" vertical="center"/>
    </xf>
    <xf numFmtId="4" fontId="1" fillId="0" borderId="6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 vertical="center" wrapText="1" indent="1"/>
    </xf>
    <xf numFmtId="49" fontId="2" fillId="0" borderId="5" xfId="0" applyNumberFormat="1" applyFont="1" applyBorder="1" applyAlignment="1">
      <alignment horizontal="center" vertical="center"/>
    </xf>
    <xf numFmtId="0" fontId="12" fillId="0" borderId="0" xfId="0" applyFont="1" applyAlignment="1">
      <alignment horizontal="left" wrapText="1" indent="2"/>
    </xf>
    <xf numFmtId="49" fontId="2" fillId="0" borderId="11" xfId="0" applyNumberFormat="1" applyFont="1" applyBorder="1" applyAlignment="1">
      <alignment horizontal="center"/>
    </xf>
    <xf numFmtId="4" fontId="1" fillId="0" borderId="12" xfId="0" applyNumberFormat="1" applyFont="1" applyBorder="1" applyAlignment="1">
      <alignment horizontal="right"/>
    </xf>
    <xf numFmtId="2" fontId="10" fillId="3" borderId="4" xfId="2" applyNumberFormat="1" applyFont="1" applyFill="1" applyBorder="1" applyAlignment="1">
      <alignment horizontal="left" vertical="center" wrapText="1" indent="2"/>
    </xf>
    <xf numFmtId="0" fontId="2" fillId="0" borderId="6" xfId="0" applyFont="1" applyBorder="1" applyAlignment="1">
      <alignment horizontal="left" vertical="center" wrapText="1" indent="2"/>
    </xf>
    <xf numFmtId="49" fontId="2" fillId="0" borderId="6" xfId="0" applyNumberFormat="1" applyFont="1" applyBorder="1" applyAlignment="1">
      <alignment horizontal="center"/>
    </xf>
    <xf numFmtId="4" fontId="8" fillId="0" borderId="2" xfId="0" applyNumberFormat="1" applyFont="1" applyBorder="1"/>
    <xf numFmtId="49" fontId="2" fillId="0" borderId="4" xfId="0" applyNumberFormat="1" applyFont="1" applyFill="1" applyBorder="1" applyAlignment="1">
      <alignment horizontal="center"/>
    </xf>
    <xf numFmtId="0" fontId="0" fillId="0" borderId="4" xfId="0" applyFill="1" applyBorder="1" applyAlignment="1">
      <alignment horizontal="left" vertical="center" wrapText="1" indent="2"/>
    </xf>
    <xf numFmtId="0" fontId="5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2" fontId="3" fillId="0" borderId="0" xfId="0" quotePrefix="1" applyNumberFormat="1" applyFont="1" applyAlignment="1">
      <alignment horizontal="center" vertical="center" wrapText="1"/>
    </xf>
    <xf numFmtId="2" fontId="0" fillId="0" borderId="0" xfId="0" applyNumberForma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</cellXfs>
  <cellStyles count="3">
    <cellStyle name="Обычный" xfId="0" builtinId="0"/>
    <cellStyle name="Обычный 5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5"/>
  <sheetViews>
    <sheetView tabSelected="1" view="pageBreakPreview" zoomScaleNormal="100" zoomScaleSheetLayoutView="100" workbookViewId="0">
      <selection activeCell="K4" sqref="K4"/>
    </sheetView>
  </sheetViews>
  <sheetFormatPr defaultRowHeight="13.2" x14ac:dyDescent="0.25"/>
  <cols>
    <col min="1" max="1" width="76.88671875" customWidth="1"/>
    <col min="2" max="2" width="23" customWidth="1"/>
    <col min="3" max="3" width="16.6640625" hidden="1" customWidth="1"/>
    <col min="4" max="4" width="15.109375" hidden="1" customWidth="1"/>
    <col min="5" max="5" width="16.44140625" hidden="1" customWidth="1"/>
    <col min="6" max="6" width="18.109375" hidden="1" customWidth="1"/>
    <col min="7" max="7" width="20" hidden="1" customWidth="1"/>
    <col min="8" max="8" width="15.33203125" hidden="1" customWidth="1"/>
    <col min="9" max="11" width="15.44140625" bestFit="1" customWidth="1"/>
    <col min="12" max="12" width="1.109375" customWidth="1"/>
  </cols>
  <sheetData>
    <row r="1" spans="1:11" x14ac:dyDescent="0.25">
      <c r="B1" s="1"/>
      <c r="E1" s="2"/>
      <c r="K1" s="2" t="s">
        <v>0</v>
      </c>
    </row>
    <row r="2" spans="1:11" x14ac:dyDescent="0.25">
      <c r="B2" s="1"/>
      <c r="E2" s="3"/>
      <c r="K2" s="3" t="s">
        <v>1</v>
      </c>
    </row>
    <row r="3" spans="1:11" x14ac:dyDescent="0.25">
      <c r="B3" s="1"/>
      <c r="E3" s="3"/>
      <c r="K3" s="3" t="s">
        <v>2</v>
      </c>
    </row>
    <row r="4" spans="1:11" x14ac:dyDescent="0.25">
      <c r="B4" s="1"/>
      <c r="E4" s="2"/>
      <c r="K4" s="2" t="s">
        <v>149</v>
      </c>
    </row>
    <row r="5" spans="1:11" x14ac:dyDescent="0.25">
      <c r="B5" s="1"/>
      <c r="E5" s="2"/>
    </row>
    <row r="6" spans="1:11" x14ac:dyDescent="0.25">
      <c r="B6" s="1"/>
      <c r="E6" s="2"/>
      <c r="K6" s="2" t="s">
        <v>137</v>
      </c>
    </row>
    <row r="7" spans="1:11" x14ac:dyDescent="0.25">
      <c r="B7" s="1"/>
      <c r="E7" s="2"/>
      <c r="K7" s="3" t="s">
        <v>1</v>
      </c>
    </row>
    <row r="8" spans="1:11" x14ac:dyDescent="0.25">
      <c r="B8" s="1"/>
      <c r="E8" s="2"/>
      <c r="K8" s="3" t="s">
        <v>2</v>
      </c>
    </row>
    <row r="9" spans="1:11" x14ac:dyDescent="0.25">
      <c r="B9" s="1"/>
      <c r="E9" s="2"/>
      <c r="K9" s="2" t="s">
        <v>148</v>
      </c>
    </row>
    <row r="10" spans="1:11" x14ac:dyDescent="0.25">
      <c r="B10" s="1"/>
      <c r="C10" s="4"/>
    </row>
    <row r="11" spans="1:11" x14ac:dyDescent="0.25">
      <c r="A11" s="66" t="s">
        <v>101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</row>
    <row r="12" spans="1:11" ht="15.6" x14ac:dyDescent="0.25">
      <c r="A12" s="5"/>
      <c r="B12" s="6"/>
      <c r="E12" s="7"/>
    </row>
    <row r="13" spans="1:11" ht="15.6" x14ac:dyDescent="0.25">
      <c r="A13" s="68" t="s">
        <v>3</v>
      </c>
      <c r="B13" s="68" t="s">
        <v>4</v>
      </c>
      <c r="C13" s="70" t="s">
        <v>5</v>
      </c>
      <c r="D13" s="69"/>
      <c r="E13" s="69"/>
      <c r="F13" s="71" t="s">
        <v>136</v>
      </c>
      <c r="G13" s="63"/>
      <c r="H13" s="72"/>
      <c r="I13" s="63" t="s">
        <v>5</v>
      </c>
      <c r="J13" s="64"/>
      <c r="K13" s="65"/>
    </row>
    <row r="14" spans="1:11" ht="21.75" customHeight="1" x14ac:dyDescent="0.25">
      <c r="A14" s="69"/>
      <c r="B14" s="69"/>
      <c r="C14" s="8" t="s">
        <v>6</v>
      </c>
      <c r="D14" s="8" t="s">
        <v>7</v>
      </c>
      <c r="E14" s="8" t="s">
        <v>102</v>
      </c>
      <c r="F14" s="48" t="s">
        <v>6</v>
      </c>
      <c r="G14" s="48" t="s">
        <v>7</v>
      </c>
      <c r="H14" s="48" t="s">
        <v>102</v>
      </c>
      <c r="I14" s="48" t="s">
        <v>6</v>
      </c>
      <c r="J14" s="48" t="s">
        <v>7</v>
      </c>
      <c r="K14" s="48" t="s">
        <v>102</v>
      </c>
    </row>
    <row r="15" spans="1:11" x14ac:dyDescent="0.25">
      <c r="A15" s="9">
        <v>1</v>
      </c>
      <c r="B15" s="9">
        <v>2</v>
      </c>
      <c r="C15" s="9">
        <v>3</v>
      </c>
      <c r="D15" s="9">
        <v>4</v>
      </c>
      <c r="E15" s="9">
        <v>5</v>
      </c>
      <c r="F15" s="49"/>
      <c r="G15" s="49"/>
      <c r="H15" s="49"/>
      <c r="I15" s="50">
        <v>3</v>
      </c>
      <c r="J15" s="50">
        <v>4</v>
      </c>
      <c r="K15" s="50">
        <v>5</v>
      </c>
    </row>
    <row r="16" spans="1:11" x14ac:dyDescent="0.25">
      <c r="A16" s="10" t="s">
        <v>8</v>
      </c>
      <c r="B16" s="11" t="s">
        <v>9</v>
      </c>
      <c r="C16" s="12">
        <f>SUM(C17,C19,C21,,C25,C29,C33,C36,C38,C41,C44)</f>
        <v>278321900</v>
      </c>
      <c r="D16" s="12">
        <f t="shared" ref="D16:H16" si="0">SUM(D17,D19,D21,,D25,D29,D33,D36,D38,D41,D44)</f>
        <v>292575381</v>
      </c>
      <c r="E16" s="12">
        <f t="shared" si="0"/>
        <v>311233156</v>
      </c>
      <c r="F16" s="12">
        <f t="shared" si="0"/>
        <v>0</v>
      </c>
      <c r="G16" s="12">
        <f t="shared" si="0"/>
        <v>0</v>
      </c>
      <c r="H16" s="12">
        <f t="shared" si="0"/>
        <v>0</v>
      </c>
      <c r="I16" s="12">
        <f>C16+F16</f>
        <v>278321900</v>
      </c>
      <c r="J16" s="12">
        <f>D16+G16</f>
        <v>292575381</v>
      </c>
      <c r="K16" s="12">
        <f>E16+H16</f>
        <v>311233156</v>
      </c>
    </row>
    <row r="17" spans="1:11" x14ac:dyDescent="0.25">
      <c r="A17" s="13" t="s">
        <v>10</v>
      </c>
      <c r="B17" s="14" t="s">
        <v>11</v>
      </c>
      <c r="C17" s="15">
        <f>SUM(C18)</f>
        <v>193769300</v>
      </c>
      <c r="D17" s="15">
        <f t="shared" ref="D17:H17" si="1">SUM(D18)</f>
        <v>207249900</v>
      </c>
      <c r="E17" s="15">
        <f t="shared" si="1"/>
        <v>223054400</v>
      </c>
      <c r="F17" s="15">
        <f t="shared" si="1"/>
        <v>0</v>
      </c>
      <c r="G17" s="15">
        <f t="shared" si="1"/>
        <v>0</v>
      </c>
      <c r="H17" s="15">
        <f t="shared" si="1"/>
        <v>0</v>
      </c>
      <c r="I17" s="15">
        <f t="shared" ref="I17:I79" si="2">C17+F17</f>
        <v>193769300</v>
      </c>
      <c r="J17" s="15">
        <f t="shared" ref="J17:J79" si="3">D17+G17</f>
        <v>207249900</v>
      </c>
      <c r="K17" s="15">
        <f t="shared" ref="K17:K79" si="4">E17+H17</f>
        <v>223054400</v>
      </c>
    </row>
    <row r="18" spans="1:11" x14ac:dyDescent="0.25">
      <c r="A18" s="16" t="s">
        <v>12</v>
      </c>
      <c r="B18" s="14" t="s">
        <v>113</v>
      </c>
      <c r="C18" s="15">
        <v>193769300</v>
      </c>
      <c r="D18" s="15">
        <v>207249900</v>
      </c>
      <c r="E18" s="15">
        <v>223054400</v>
      </c>
      <c r="F18" s="15"/>
      <c r="G18" s="15"/>
      <c r="H18" s="15"/>
      <c r="I18" s="15">
        <f t="shared" si="2"/>
        <v>193769300</v>
      </c>
      <c r="J18" s="15">
        <f t="shared" si="3"/>
        <v>207249900</v>
      </c>
      <c r="K18" s="15">
        <f t="shared" si="4"/>
        <v>223054400</v>
      </c>
    </row>
    <row r="19" spans="1:11" ht="26.4" x14ac:dyDescent="0.25">
      <c r="A19" s="17" t="s">
        <v>13</v>
      </c>
      <c r="B19" s="14" t="s">
        <v>14</v>
      </c>
      <c r="C19" s="15">
        <f>SUM(C20)</f>
        <v>20859200</v>
      </c>
      <c r="D19" s="15">
        <f t="shared" ref="D19" si="5">SUM(D20)</f>
        <v>20553400</v>
      </c>
      <c r="E19" s="15">
        <f t="shared" ref="E19:H19" si="6">SUM(E20)</f>
        <v>21490400</v>
      </c>
      <c r="F19" s="15">
        <f t="shared" si="6"/>
        <v>0</v>
      </c>
      <c r="G19" s="15">
        <f t="shared" si="6"/>
        <v>0</v>
      </c>
      <c r="H19" s="15">
        <f t="shared" si="6"/>
        <v>0</v>
      </c>
      <c r="I19" s="15">
        <f t="shared" si="2"/>
        <v>20859200</v>
      </c>
      <c r="J19" s="15">
        <f t="shared" si="3"/>
        <v>20553400</v>
      </c>
      <c r="K19" s="15">
        <f t="shared" si="4"/>
        <v>21490400</v>
      </c>
    </row>
    <row r="20" spans="1:11" ht="26.4" x14ac:dyDescent="0.25">
      <c r="A20" s="16" t="s">
        <v>15</v>
      </c>
      <c r="B20" s="14" t="s">
        <v>114</v>
      </c>
      <c r="C20" s="15">
        <v>20859200</v>
      </c>
      <c r="D20" s="15">
        <v>20553400</v>
      </c>
      <c r="E20" s="15">
        <v>21490400</v>
      </c>
      <c r="F20" s="15"/>
      <c r="G20" s="15"/>
      <c r="H20" s="15"/>
      <c r="I20" s="15">
        <f t="shared" si="2"/>
        <v>20859200</v>
      </c>
      <c r="J20" s="15">
        <f t="shared" si="3"/>
        <v>20553400</v>
      </c>
      <c r="K20" s="15">
        <f t="shared" si="4"/>
        <v>21490400</v>
      </c>
    </row>
    <row r="21" spans="1:11" x14ac:dyDescent="0.25">
      <c r="A21" s="17" t="s">
        <v>16</v>
      </c>
      <c r="B21" s="14" t="s">
        <v>17</v>
      </c>
      <c r="C21" s="15">
        <f>SUM(C22:C24)</f>
        <v>25050000</v>
      </c>
      <c r="D21" s="15">
        <f t="shared" ref="D21:H21" si="7">SUM(D22:D24)</f>
        <v>26206750</v>
      </c>
      <c r="E21" s="15">
        <f t="shared" si="7"/>
        <v>27899900</v>
      </c>
      <c r="F21" s="15">
        <f t="shared" si="7"/>
        <v>0</v>
      </c>
      <c r="G21" s="15">
        <f t="shared" si="7"/>
        <v>0</v>
      </c>
      <c r="H21" s="15">
        <f t="shared" si="7"/>
        <v>0</v>
      </c>
      <c r="I21" s="15">
        <f t="shared" si="2"/>
        <v>25050000</v>
      </c>
      <c r="J21" s="15">
        <f t="shared" si="3"/>
        <v>26206750</v>
      </c>
      <c r="K21" s="15">
        <f t="shared" si="4"/>
        <v>27899900</v>
      </c>
    </row>
    <row r="22" spans="1:11" x14ac:dyDescent="0.25">
      <c r="A22" s="16" t="s">
        <v>18</v>
      </c>
      <c r="B22" s="14" t="s">
        <v>115</v>
      </c>
      <c r="C22" s="15">
        <v>5807000</v>
      </c>
      <c r="D22" s="15">
        <v>6531750</v>
      </c>
      <c r="E22" s="15">
        <v>6975900</v>
      </c>
      <c r="F22" s="15"/>
      <c r="G22" s="15"/>
      <c r="H22" s="15"/>
      <c r="I22" s="15">
        <f t="shared" si="2"/>
        <v>5807000</v>
      </c>
      <c r="J22" s="15">
        <f t="shared" si="3"/>
        <v>6531750</v>
      </c>
      <c r="K22" s="15">
        <f t="shared" si="4"/>
        <v>6975900</v>
      </c>
    </row>
    <row r="23" spans="1:11" x14ac:dyDescent="0.25">
      <c r="A23" s="16" t="s">
        <v>19</v>
      </c>
      <c r="B23" s="14" t="s">
        <v>116</v>
      </c>
      <c r="C23" s="15">
        <v>17383000</v>
      </c>
      <c r="D23" s="15">
        <v>18440000</v>
      </c>
      <c r="E23" s="15">
        <v>19606000</v>
      </c>
      <c r="F23" s="15"/>
      <c r="G23" s="15"/>
      <c r="H23" s="15"/>
      <c r="I23" s="15">
        <f t="shared" si="2"/>
        <v>17383000</v>
      </c>
      <c r="J23" s="15">
        <f t="shared" si="3"/>
        <v>18440000</v>
      </c>
      <c r="K23" s="15">
        <f t="shared" si="4"/>
        <v>19606000</v>
      </c>
    </row>
    <row r="24" spans="1:11" x14ac:dyDescent="0.25">
      <c r="A24" s="16" t="s">
        <v>20</v>
      </c>
      <c r="B24" s="14" t="s">
        <v>117</v>
      </c>
      <c r="C24" s="15">
        <v>1860000</v>
      </c>
      <c r="D24" s="15">
        <v>1235000</v>
      </c>
      <c r="E24" s="15">
        <v>1318000</v>
      </c>
      <c r="F24" s="15"/>
      <c r="G24" s="15"/>
      <c r="H24" s="15"/>
      <c r="I24" s="15">
        <f t="shared" si="2"/>
        <v>1860000</v>
      </c>
      <c r="J24" s="15">
        <f t="shared" si="3"/>
        <v>1235000</v>
      </c>
      <c r="K24" s="15">
        <f t="shared" si="4"/>
        <v>1318000</v>
      </c>
    </row>
    <row r="25" spans="1:11" x14ac:dyDescent="0.25">
      <c r="A25" s="17" t="s">
        <v>21</v>
      </c>
      <c r="B25" s="14" t="s">
        <v>22</v>
      </c>
      <c r="C25" s="15">
        <f>SUM(C26:C28)</f>
        <v>11714000</v>
      </c>
      <c r="D25" s="15">
        <f t="shared" ref="D25" si="8">SUM(D26:D28)</f>
        <v>13123700</v>
      </c>
      <c r="E25" s="15">
        <f t="shared" ref="E25:H25" si="9">SUM(E26:E28)</f>
        <v>13199700</v>
      </c>
      <c r="F25" s="15">
        <f t="shared" si="9"/>
        <v>0</v>
      </c>
      <c r="G25" s="15">
        <f t="shared" si="9"/>
        <v>0</v>
      </c>
      <c r="H25" s="15">
        <f t="shared" si="9"/>
        <v>0</v>
      </c>
      <c r="I25" s="15">
        <f t="shared" si="2"/>
        <v>11714000</v>
      </c>
      <c r="J25" s="15">
        <f t="shared" si="3"/>
        <v>13123700</v>
      </c>
      <c r="K25" s="15">
        <f t="shared" si="4"/>
        <v>13199700</v>
      </c>
    </row>
    <row r="26" spans="1:11" x14ac:dyDescent="0.25">
      <c r="A26" s="16" t="s">
        <v>23</v>
      </c>
      <c r="B26" s="14" t="s">
        <v>118</v>
      </c>
      <c r="C26" s="15">
        <v>2635000</v>
      </c>
      <c r="D26" s="15">
        <v>2659000</v>
      </c>
      <c r="E26" s="15">
        <v>2682000</v>
      </c>
      <c r="F26" s="15"/>
      <c r="G26" s="15"/>
      <c r="H26" s="15"/>
      <c r="I26" s="15">
        <f t="shared" si="2"/>
        <v>2635000</v>
      </c>
      <c r="J26" s="15">
        <f t="shared" si="3"/>
        <v>2659000</v>
      </c>
      <c r="K26" s="15">
        <f t="shared" si="4"/>
        <v>2682000</v>
      </c>
    </row>
    <row r="27" spans="1:11" x14ac:dyDescent="0.25">
      <c r="A27" s="16" t="s">
        <v>24</v>
      </c>
      <c r="B27" s="14" t="s">
        <v>119</v>
      </c>
      <c r="C27" s="15">
        <v>7939000</v>
      </c>
      <c r="D27" s="15">
        <v>9306400</v>
      </c>
      <c r="E27" s="15">
        <v>9341600</v>
      </c>
      <c r="F27" s="15"/>
      <c r="G27" s="15"/>
      <c r="H27" s="15"/>
      <c r="I27" s="15">
        <f t="shared" si="2"/>
        <v>7939000</v>
      </c>
      <c r="J27" s="15">
        <f t="shared" si="3"/>
        <v>9306400</v>
      </c>
      <c r="K27" s="15">
        <f t="shared" si="4"/>
        <v>9341600</v>
      </c>
    </row>
    <row r="28" spans="1:11" x14ac:dyDescent="0.25">
      <c r="A28" s="16" t="s">
        <v>25</v>
      </c>
      <c r="B28" s="14" t="s">
        <v>120</v>
      </c>
      <c r="C28" s="15">
        <v>1140000</v>
      </c>
      <c r="D28" s="15">
        <v>1158300</v>
      </c>
      <c r="E28" s="15">
        <v>1176100</v>
      </c>
      <c r="F28" s="15"/>
      <c r="G28" s="15"/>
      <c r="H28" s="15"/>
      <c r="I28" s="15">
        <f t="shared" si="2"/>
        <v>1140000</v>
      </c>
      <c r="J28" s="15">
        <f t="shared" si="3"/>
        <v>1158300</v>
      </c>
      <c r="K28" s="15">
        <f t="shared" si="4"/>
        <v>1176100</v>
      </c>
    </row>
    <row r="29" spans="1:11" x14ac:dyDescent="0.25">
      <c r="A29" s="17" t="s">
        <v>26</v>
      </c>
      <c r="B29" s="14" t="s">
        <v>27</v>
      </c>
      <c r="C29" s="15">
        <f>SUM(C30:C32)</f>
        <v>2235300</v>
      </c>
      <c r="D29" s="15">
        <f t="shared" ref="D29" si="10">SUM(D30:D32)</f>
        <v>2235300</v>
      </c>
      <c r="E29" s="15">
        <f t="shared" ref="E29:H29" si="11">SUM(E30:E32)</f>
        <v>2232600</v>
      </c>
      <c r="F29" s="15">
        <f t="shared" si="11"/>
        <v>0</v>
      </c>
      <c r="G29" s="15">
        <f t="shared" si="11"/>
        <v>0</v>
      </c>
      <c r="H29" s="15">
        <f t="shared" si="11"/>
        <v>0</v>
      </c>
      <c r="I29" s="15">
        <f t="shared" si="2"/>
        <v>2235300</v>
      </c>
      <c r="J29" s="15">
        <f t="shared" si="3"/>
        <v>2235300</v>
      </c>
      <c r="K29" s="15">
        <f t="shared" si="4"/>
        <v>2232600</v>
      </c>
    </row>
    <row r="30" spans="1:11" ht="26.4" x14ac:dyDescent="0.25">
      <c r="A30" s="16" t="s">
        <v>28</v>
      </c>
      <c r="B30" s="14" t="s">
        <v>121</v>
      </c>
      <c r="C30" s="18">
        <v>1500000</v>
      </c>
      <c r="D30" s="18">
        <v>1500000</v>
      </c>
      <c r="E30" s="18">
        <v>1500000</v>
      </c>
      <c r="F30" s="18"/>
      <c r="G30" s="18"/>
      <c r="H30" s="18"/>
      <c r="I30" s="18">
        <f t="shared" si="2"/>
        <v>1500000</v>
      </c>
      <c r="J30" s="18">
        <f t="shared" si="3"/>
        <v>1500000</v>
      </c>
      <c r="K30" s="18">
        <f t="shared" si="4"/>
        <v>1500000</v>
      </c>
    </row>
    <row r="31" spans="1:11" ht="26.25" customHeight="1" x14ac:dyDescent="0.25">
      <c r="A31" s="16" t="s">
        <v>29</v>
      </c>
      <c r="B31" s="14" t="s">
        <v>122</v>
      </c>
      <c r="C31" s="18">
        <v>700000</v>
      </c>
      <c r="D31" s="18">
        <v>700000</v>
      </c>
      <c r="E31" s="18">
        <v>700000</v>
      </c>
      <c r="F31" s="18"/>
      <c r="G31" s="18"/>
      <c r="H31" s="18"/>
      <c r="I31" s="18">
        <f t="shared" si="2"/>
        <v>700000</v>
      </c>
      <c r="J31" s="18">
        <f t="shared" si="3"/>
        <v>700000</v>
      </c>
      <c r="K31" s="18">
        <f t="shared" si="4"/>
        <v>700000</v>
      </c>
    </row>
    <row r="32" spans="1:11" ht="26.4" x14ac:dyDescent="0.25">
      <c r="A32" s="19" t="s">
        <v>30</v>
      </c>
      <c r="B32" s="20" t="s">
        <v>123</v>
      </c>
      <c r="C32" s="18">
        <v>35300</v>
      </c>
      <c r="D32" s="18">
        <v>35300</v>
      </c>
      <c r="E32" s="18">
        <v>32600</v>
      </c>
      <c r="F32" s="18"/>
      <c r="G32" s="18"/>
      <c r="H32" s="18"/>
      <c r="I32" s="18">
        <f t="shared" si="2"/>
        <v>35300</v>
      </c>
      <c r="J32" s="18">
        <f t="shared" si="3"/>
        <v>35300</v>
      </c>
      <c r="K32" s="18">
        <f t="shared" si="4"/>
        <v>32600</v>
      </c>
    </row>
    <row r="33" spans="1:11" ht="26.4" x14ac:dyDescent="0.25">
      <c r="A33" s="13" t="s">
        <v>31</v>
      </c>
      <c r="B33" s="14" t="s">
        <v>32</v>
      </c>
      <c r="C33" s="15">
        <f>SUM(C34:C35)</f>
        <v>8915600</v>
      </c>
      <c r="D33" s="15">
        <f t="shared" ref="D33:H33" si="12">SUM(D34:D35)</f>
        <v>7936895</v>
      </c>
      <c r="E33" s="15">
        <f t="shared" si="12"/>
        <v>7949666</v>
      </c>
      <c r="F33" s="15">
        <f t="shared" si="12"/>
        <v>0</v>
      </c>
      <c r="G33" s="15">
        <f t="shared" si="12"/>
        <v>0</v>
      </c>
      <c r="H33" s="15">
        <f t="shared" si="12"/>
        <v>0</v>
      </c>
      <c r="I33" s="15">
        <f t="shared" si="2"/>
        <v>8915600</v>
      </c>
      <c r="J33" s="15">
        <f t="shared" si="3"/>
        <v>7936895</v>
      </c>
      <c r="K33" s="15">
        <f t="shared" si="4"/>
        <v>7949666</v>
      </c>
    </row>
    <row r="34" spans="1:11" ht="52.8" x14ac:dyDescent="0.25">
      <c r="A34" s="16" t="s">
        <v>124</v>
      </c>
      <c r="B34" s="20" t="s">
        <v>125</v>
      </c>
      <c r="C34" s="21">
        <v>2918200</v>
      </c>
      <c r="D34" s="21">
        <v>2810455</v>
      </c>
      <c r="E34" s="21">
        <v>2823226</v>
      </c>
      <c r="F34" s="21"/>
      <c r="G34" s="21"/>
      <c r="H34" s="21"/>
      <c r="I34" s="21">
        <f t="shared" si="2"/>
        <v>2918200</v>
      </c>
      <c r="J34" s="21">
        <f t="shared" si="3"/>
        <v>2810455</v>
      </c>
      <c r="K34" s="21">
        <f t="shared" si="4"/>
        <v>2823226</v>
      </c>
    </row>
    <row r="35" spans="1:11" ht="52.8" x14ac:dyDescent="0.25">
      <c r="A35" s="16" t="s">
        <v>33</v>
      </c>
      <c r="B35" s="14" t="s">
        <v>126</v>
      </c>
      <c r="C35" s="21">
        <v>5997400</v>
      </c>
      <c r="D35" s="21">
        <v>5126440</v>
      </c>
      <c r="E35" s="21">
        <v>5126440</v>
      </c>
      <c r="F35" s="21"/>
      <c r="G35" s="21"/>
      <c r="H35" s="21"/>
      <c r="I35" s="21">
        <f t="shared" si="2"/>
        <v>5997400</v>
      </c>
      <c r="J35" s="21">
        <f t="shared" si="3"/>
        <v>5126440</v>
      </c>
      <c r="K35" s="21">
        <f t="shared" si="4"/>
        <v>5126440</v>
      </c>
    </row>
    <row r="36" spans="1:11" x14ac:dyDescent="0.25">
      <c r="A36" s="17" t="s">
        <v>34</v>
      </c>
      <c r="B36" s="14" t="s">
        <v>35</v>
      </c>
      <c r="C36" s="15">
        <f t="shared" ref="C36:H36" si="13">SUM(C37)</f>
        <v>10530000</v>
      </c>
      <c r="D36" s="15">
        <f t="shared" si="13"/>
        <v>10530000</v>
      </c>
      <c r="E36" s="15">
        <f t="shared" si="13"/>
        <v>10530000</v>
      </c>
      <c r="F36" s="15">
        <f t="shared" si="13"/>
        <v>0</v>
      </c>
      <c r="G36" s="15">
        <f t="shared" si="13"/>
        <v>0</v>
      </c>
      <c r="H36" s="15">
        <f t="shared" si="13"/>
        <v>0</v>
      </c>
      <c r="I36" s="15">
        <f t="shared" si="2"/>
        <v>10530000</v>
      </c>
      <c r="J36" s="15">
        <f t="shared" si="3"/>
        <v>10530000</v>
      </c>
      <c r="K36" s="15">
        <f t="shared" si="4"/>
        <v>10530000</v>
      </c>
    </row>
    <row r="37" spans="1:11" x14ac:dyDescent="0.25">
      <c r="A37" s="22" t="s">
        <v>36</v>
      </c>
      <c r="B37" s="14" t="s">
        <v>127</v>
      </c>
      <c r="C37" s="18">
        <v>10530000</v>
      </c>
      <c r="D37" s="18">
        <v>10530000</v>
      </c>
      <c r="E37" s="18">
        <v>10530000</v>
      </c>
      <c r="F37" s="18"/>
      <c r="G37" s="18"/>
      <c r="H37" s="18"/>
      <c r="I37" s="18">
        <f t="shared" si="2"/>
        <v>10530000</v>
      </c>
      <c r="J37" s="18">
        <f t="shared" si="3"/>
        <v>10530000</v>
      </c>
      <c r="K37" s="18">
        <f t="shared" si="4"/>
        <v>10530000</v>
      </c>
    </row>
    <row r="38" spans="1:11" ht="26.4" x14ac:dyDescent="0.25">
      <c r="A38" s="17" t="s">
        <v>37</v>
      </c>
      <c r="B38" s="14" t="s">
        <v>38</v>
      </c>
      <c r="C38" s="15">
        <f>SUM(C39:C40)</f>
        <v>3791500</v>
      </c>
      <c r="D38" s="15">
        <f t="shared" ref="D38" si="14">SUM(D39:D40)</f>
        <v>3713136</v>
      </c>
      <c r="E38" s="15">
        <f t="shared" ref="E38:H38" si="15">SUM(E39:E40)</f>
        <v>3850190</v>
      </c>
      <c r="F38" s="15">
        <f t="shared" si="15"/>
        <v>0</v>
      </c>
      <c r="G38" s="15">
        <f t="shared" si="15"/>
        <v>0</v>
      </c>
      <c r="H38" s="15">
        <f t="shared" si="15"/>
        <v>0</v>
      </c>
      <c r="I38" s="15">
        <f t="shared" si="2"/>
        <v>3791500</v>
      </c>
      <c r="J38" s="15">
        <f t="shared" si="3"/>
        <v>3713136</v>
      </c>
      <c r="K38" s="15">
        <f t="shared" si="4"/>
        <v>3850190</v>
      </c>
    </row>
    <row r="39" spans="1:11" x14ac:dyDescent="0.25">
      <c r="A39" s="16" t="s">
        <v>39</v>
      </c>
      <c r="B39" s="14" t="s">
        <v>128</v>
      </c>
      <c r="C39" s="15">
        <v>869200</v>
      </c>
      <c r="D39" s="15">
        <v>751200</v>
      </c>
      <c r="E39" s="15">
        <v>781200</v>
      </c>
      <c r="F39" s="15"/>
      <c r="G39" s="15"/>
      <c r="H39" s="15"/>
      <c r="I39" s="15">
        <f t="shared" si="2"/>
        <v>869200</v>
      </c>
      <c r="J39" s="15">
        <f t="shared" si="3"/>
        <v>751200</v>
      </c>
      <c r="K39" s="15">
        <f t="shared" si="4"/>
        <v>781200</v>
      </c>
    </row>
    <row r="40" spans="1:11" x14ac:dyDescent="0.25">
      <c r="A40" s="23" t="s">
        <v>40</v>
      </c>
      <c r="B40" s="24" t="s">
        <v>129</v>
      </c>
      <c r="C40" s="15">
        <v>2922300</v>
      </c>
      <c r="D40" s="15">
        <v>2961936</v>
      </c>
      <c r="E40" s="15">
        <v>3068990</v>
      </c>
      <c r="F40" s="15"/>
      <c r="G40" s="15"/>
      <c r="H40" s="15"/>
      <c r="I40" s="15">
        <f t="shared" si="2"/>
        <v>2922300</v>
      </c>
      <c r="J40" s="15">
        <f t="shared" si="3"/>
        <v>2961936</v>
      </c>
      <c r="K40" s="15">
        <f t="shared" si="4"/>
        <v>3068990</v>
      </c>
    </row>
    <row r="41" spans="1:11" x14ac:dyDescent="0.25">
      <c r="A41" s="25" t="s">
        <v>41</v>
      </c>
      <c r="B41" s="26" t="s">
        <v>42</v>
      </c>
      <c r="C41" s="15">
        <f>SUM(C42:C43)</f>
        <v>840000</v>
      </c>
      <c r="D41" s="15">
        <f t="shared" ref="D41" si="16">SUM(D42:D43)</f>
        <v>730000</v>
      </c>
      <c r="E41" s="15">
        <f t="shared" ref="E41:H41" si="17">SUM(E42:E43)</f>
        <v>730000</v>
      </c>
      <c r="F41" s="15">
        <f t="shared" si="17"/>
        <v>0</v>
      </c>
      <c r="G41" s="15">
        <f t="shared" si="17"/>
        <v>0</v>
      </c>
      <c r="H41" s="15">
        <f t="shared" si="17"/>
        <v>0</v>
      </c>
      <c r="I41" s="15">
        <f t="shared" si="2"/>
        <v>840000</v>
      </c>
      <c r="J41" s="15">
        <f t="shared" si="3"/>
        <v>730000</v>
      </c>
      <c r="K41" s="15">
        <f t="shared" si="4"/>
        <v>730000</v>
      </c>
    </row>
    <row r="42" spans="1:11" ht="52.8" x14ac:dyDescent="0.25">
      <c r="A42" s="16" t="s">
        <v>43</v>
      </c>
      <c r="B42" s="20" t="s">
        <v>44</v>
      </c>
      <c r="C42" s="15">
        <v>570000</v>
      </c>
      <c r="D42" s="15">
        <v>500000</v>
      </c>
      <c r="E42" s="15">
        <v>500000</v>
      </c>
      <c r="F42" s="15"/>
      <c r="G42" s="15"/>
      <c r="H42" s="15"/>
      <c r="I42" s="15">
        <f t="shared" si="2"/>
        <v>570000</v>
      </c>
      <c r="J42" s="15">
        <f t="shared" si="3"/>
        <v>500000</v>
      </c>
      <c r="K42" s="15">
        <f t="shared" si="4"/>
        <v>500000</v>
      </c>
    </row>
    <row r="43" spans="1:11" ht="26.4" x14ac:dyDescent="0.25">
      <c r="A43" s="16" t="s">
        <v>45</v>
      </c>
      <c r="B43" s="14" t="s">
        <v>130</v>
      </c>
      <c r="C43" s="15">
        <v>270000</v>
      </c>
      <c r="D43" s="15">
        <v>230000</v>
      </c>
      <c r="E43" s="15">
        <v>230000</v>
      </c>
      <c r="F43" s="15"/>
      <c r="G43" s="15"/>
      <c r="H43" s="15"/>
      <c r="I43" s="15">
        <f t="shared" si="2"/>
        <v>270000</v>
      </c>
      <c r="J43" s="15">
        <f t="shared" si="3"/>
        <v>230000</v>
      </c>
      <c r="K43" s="15">
        <f t="shared" si="4"/>
        <v>230000</v>
      </c>
    </row>
    <row r="44" spans="1:11" x14ac:dyDescent="0.25">
      <c r="A44" s="17" t="s">
        <v>46</v>
      </c>
      <c r="B44" s="14" t="s">
        <v>47</v>
      </c>
      <c r="C44" s="15">
        <f>SUM(C45:C48)</f>
        <v>617000</v>
      </c>
      <c r="D44" s="15">
        <f t="shared" ref="D44:H44" si="18">SUM(D45:D48)</f>
        <v>296300</v>
      </c>
      <c r="E44" s="15">
        <f t="shared" si="18"/>
        <v>296300</v>
      </c>
      <c r="F44" s="15">
        <f t="shared" si="18"/>
        <v>0</v>
      </c>
      <c r="G44" s="15">
        <f t="shared" si="18"/>
        <v>0</v>
      </c>
      <c r="H44" s="15">
        <f t="shared" si="18"/>
        <v>0</v>
      </c>
      <c r="I44" s="15">
        <f t="shared" si="2"/>
        <v>617000</v>
      </c>
      <c r="J44" s="15">
        <f t="shared" si="3"/>
        <v>296300</v>
      </c>
      <c r="K44" s="15">
        <f t="shared" si="4"/>
        <v>296300</v>
      </c>
    </row>
    <row r="45" spans="1:11" ht="22.8" x14ac:dyDescent="0.25">
      <c r="A45" s="27" t="s">
        <v>131</v>
      </c>
      <c r="B45" s="28" t="s">
        <v>132</v>
      </c>
      <c r="C45" s="15">
        <v>157100</v>
      </c>
      <c r="D45" s="15">
        <v>127300</v>
      </c>
      <c r="E45" s="15">
        <v>127300</v>
      </c>
      <c r="F45" s="15"/>
      <c r="G45" s="15"/>
      <c r="H45" s="15"/>
      <c r="I45" s="15">
        <f t="shared" si="2"/>
        <v>157100</v>
      </c>
      <c r="J45" s="15">
        <f t="shared" si="3"/>
        <v>127300</v>
      </c>
      <c r="K45" s="15">
        <f t="shared" si="4"/>
        <v>127300</v>
      </c>
    </row>
    <row r="46" spans="1:11" ht="22.8" x14ac:dyDescent="0.25">
      <c r="A46" s="27" t="s">
        <v>48</v>
      </c>
      <c r="B46" s="29" t="s">
        <v>133</v>
      </c>
      <c r="C46" s="15">
        <v>20000</v>
      </c>
      <c r="D46" s="15">
        <v>0</v>
      </c>
      <c r="E46" s="15">
        <v>0</v>
      </c>
      <c r="F46" s="15"/>
      <c r="G46" s="15"/>
      <c r="H46" s="15"/>
      <c r="I46" s="15">
        <f t="shared" si="2"/>
        <v>20000</v>
      </c>
      <c r="J46" s="15">
        <f t="shared" si="3"/>
        <v>0</v>
      </c>
      <c r="K46" s="15">
        <f t="shared" si="4"/>
        <v>0</v>
      </c>
    </row>
    <row r="47" spans="1:11" ht="57" x14ac:dyDescent="0.25">
      <c r="A47" s="27" t="s">
        <v>134</v>
      </c>
      <c r="B47" s="29" t="s">
        <v>135</v>
      </c>
      <c r="C47" s="15">
        <v>100000</v>
      </c>
      <c r="D47" s="15">
        <v>1500</v>
      </c>
      <c r="E47" s="15">
        <v>1500</v>
      </c>
      <c r="F47" s="15"/>
      <c r="G47" s="15"/>
      <c r="H47" s="15"/>
      <c r="I47" s="15">
        <f t="shared" si="2"/>
        <v>100000</v>
      </c>
      <c r="J47" s="15">
        <f t="shared" si="3"/>
        <v>1500</v>
      </c>
      <c r="K47" s="15">
        <f t="shared" si="4"/>
        <v>1500</v>
      </c>
    </row>
    <row r="48" spans="1:11" x14ac:dyDescent="0.25">
      <c r="A48" s="27" t="s">
        <v>49</v>
      </c>
      <c r="B48" s="29" t="s">
        <v>50</v>
      </c>
      <c r="C48" s="15">
        <v>339900</v>
      </c>
      <c r="D48" s="15">
        <v>167500</v>
      </c>
      <c r="E48" s="15">
        <v>167500</v>
      </c>
      <c r="F48" s="15"/>
      <c r="G48" s="15"/>
      <c r="H48" s="15"/>
      <c r="I48" s="15">
        <f t="shared" si="2"/>
        <v>339900</v>
      </c>
      <c r="J48" s="15">
        <f t="shared" si="3"/>
        <v>167500</v>
      </c>
      <c r="K48" s="15">
        <f t="shared" si="4"/>
        <v>167500</v>
      </c>
    </row>
    <row r="49" spans="1:11" x14ac:dyDescent="0.25">
      <c r="A49" s="30"/>
      <c r="B49" s="30"/>
      <c r="C49" s="30"/>
      <c r="D49" s="30"/>
      <c r="E49" s="30"/>
      <c r="F49" s="30"/>
      <c r="G49" s="30"/>
      <c r="H49" s="30"/>
      <c r="I49" s="30"/>
      <c r="J49" s="30"/>
      <c r="K49" s="30"/>
    </row>
    <row r="50" spans="1:11" x14ac:dyDescent="0.25">
      <c r="A50" s="10" t="s">
        <v>51</v>
      </c>
      <c r="B50" s="11" t="s">
        <v>52</v>
      </c>
      <c r="C50" s="12">
        <f>C52</f>
        <v>773183633.04999983</v>
      </c>
      <c r="D50" s="12">
        <f t="shared" ref="D50:E50" si="19">D52</f>
        <v>861211764.99000001</v>
      </c>
      <c r="E50" s="12">
        <f t="shared" si="19"/>
        <v>778188221.54999995</v>
      </c>
      <c r="F50" s="12">
        <f>F52+F92</f>
        <v>93440646.219999999</v>
      </c>
      <c r="G50" s="12">
        <f>G52+G92</f>
        <v>8124801.6200000001</v>
      </c>
      <c r="H50" s="12">
        <f>H52+H92</f>
        <v>1326912.6700000004</v>
      </c>
      <c r="I50" s="12">
        <f t="shared" si="2"/>
        <v>866624279.26999986</v>
      </c>
      <c r="J50" s="12">
        <f t="shared" si="3"/>
        <v>869336566.61000001</v>
      </c>
      <c r="K50" s="12">
        <f t="shared" si="4"/>
        <v>779515134.21999991</v>
      </c>
    </row>
    <row r="51" spans="1:11" x14ac:dyDescent="0.25">
      <c r="A51" s="13"/>
      <c r="B51" s="14"/>
      <c r="C51" s="31"/>
      <c r="D51" s="31"/>
      <c r="E51" s="31"/>
      <c r="F51" s="31"/>
      <c r="G51" s="31"/>
      <c r="H51" s="31"/>
      <c r="I51" s="31"/>
      <c r="J51" s="31"/>
      <c r="K51" s="31"/>
    </row>
    <row r="52" spans="1:11" ht="26.4" x14ac:dyDescent="0.25">
      <c r="A52" s="32" t="s">
        <v>53</v>
      </c>
      <c r="B52" s="20" t="s">
        <v>54</v>
      </c>
      <c r="C52" s="18">
        <f t="shared" ref="C52:H52" si="20">C53+C55+C67+C88</f>
        <v>773183633.04999983</v>
      </c>
      <c r="D52" s="18">
        <f t="shared" si="20"/>
        <v>861211764.99000001</v>
      </c>
      <c r="E52" s="18">
        <f t="shared" si="20"/>
        <v>778188221.54999995</v>
      </c>
      <c r="F52" s="18">
        <f t="shared" si="20"/>
        <v>85690646.219999999</v>
      </c>
      <c r="G52" s="18">
        <f t="shared" si="20"/>
        <v>1124811.6199999999</v>
      </c>
      <c r="H52" s="18">
        <f t="shared" si="20"/>
        <v>1326912.6700000004</v>
      </c>
      <c r="I52" s="18">
        <f t="shared" si="2"/>
        <v>858874279.26999986</v>
      </c>
      <c r="J52" s="18">
        <f t="shared" si="3"/>
        <v>862336576.61000001</v>
      </c>
      <c r="K52" s="18">
        <f t="shared" si="4"/>
        <v>779515134.21999991</v>
      </c>
    </row>
    <row r="53" spans="1:11" x14ac:dyDescent="0.25">
      <c r="A53" s="33" t="s">
        <v>143</v>
      </c>
      <c r="B53" s="34" t="s">
        <v>55</v>
      </c>
      <c r="C53" s="18">
        <f>C54</f>
        <v>471957856.5</v>
      </c>
      <c r="D53" s="18">
        <f t="shared" ref="D53:H53" si="21">D54</f>
        <v>471957856</v>
      </c>
      <c r="E53" s="18">
        <f t="shared" si="21"/>
        <v>471957856</v>
      </c>
      <c r="F53" s="18">
        <f t="shared" si="21"/>
        <v>0</v>
      </c>
      <c r="G53" s="18">
        <f t="shared" si="21"/>
        <v>0</v>
      </c>
      <c r="H53" s="18">
        <f t="shared" si="21"/>
        <v>0</v>
      </c>
      <c r="I53" s="18">
        <f t="shared" si="2"/>
        <v>471957856.5</v>
      </c>
      <c r="J53" s="18">
        <f t="shared" si="3"/>
        <v>471957856</v>
      </c>
      <c r="K53" s="18">
        <f t="shared" si="4"/>
        <v>471957856</v>
      </c>
    </row>
    <row r="54" spans="1:11" ht="26.4" x14ac:dyDescent="0.25">
      <c r="A54" s="57" t="s">
        <v>56</v>
      </c>
      <c r="B54" s="34" t="s">
        <v>57</v>
      </c>
      <c r="C54" s="18">
        <v>471957856.5</v>
      </c>
      <c r="D54" s="18">
        <v>471957856</v>
      </c>
      <c r="E54" s="18">
        <v>471957856</v>
      </c>
      <c r="F54" s="18"/>
      <c r="G54" s="18"/>
      <c r="H54" s="18"/>
      <c r="I54" s="18">
        <f t="shared" si="2"/>
        <v>471957856.5</v>
      </c>
      <c r="J54" s="18">
        <f t="shared" si="3"/>
        <v>471957856</v>
      </c>
      <c r="K54" s="18">
        <f t="shared" si="4"/>
        <v>471957856</v>
      </c>
    </row>
    <row r="55" spans="1:11" ht="26.4" x14ac:dyDescent="0.25">
      <c r="A55" s="35" t="s">
        <v>58</v>
      </c>
      <c r="B55" s="20" t="s">
        <v>59</v>
      </c>
      <c r="C55" s="15">
        <f>+C63+C56+C57+C59</f>
        <v>5498932.5</v>
      </c>
      <c r="D55" s="15">
        <f t="shared" ref="D55:H55" si="22">+D63+D56+D57+D59</f>
        <v>89330007.299999997</v>
      </c>
      <c r="E55" s="15">
        <f t="shared" si="22"/>
        <v>2839338</v>
      </c>
      <c r="F55" s="15">
        <f t="shared" si="22"/>
        <v>80296125.849999994</v>
      </c>
      <c r="G55" s="15">
        <f t="shared" si="22"/>
        <v>-3341377.94</v>
      </c>
      <c r="H55" s="15">
        <f t="shared" si="22"/>
        <v>-2616425.46</v>
      </c>
      <c r="I55" s="15">
        <f t="shared" si="2"/>
        <v>85795058.349999994</v>
      </c>
      <c r="J55" s="15">
        <f t="shared" si="3"/>
        <v>85988629.359999999</v>
      </c>
      <c r="K55" s="15">
        <f t="shared" si="4"/>
        <v>222912.54000000004</v>
      </c>
    </row>
    <row r="56" spans="1:11" ht="39.6" x14ac:dyDescent="0.25">
      <c r="A56" s="35" t="s">
        <v>60</v>
      </c>
      <c r="B56" s="20" t="s">
        <v>61</v>
      </c>
      <c r="C56" s="15">
        <v>4426035.59</v>
      </c>
      <c r="D56" s="15">
        <v>3249719.15</v>
      </c>
      <c r="E56" s="15">
        <v>2839338</v>
      </c>
      <c r="F56" s="15">
        <v>-4426035.59</v>
      </c>
      <c r="G56" s="15">
        <v>-3249719.15</v>
      </c>
      <c r="H56" s="15">
        <v>-2839338</v>
      </c>
      <c r="I56" s="15">
        <f t="shared" si="2"/>
        <v>0</v>
      </c>
      <c r="J56" s="15">
        <f t="shared" si="3"/>
        <v>0</v>
      </c>
      <c r="K56" s="15">
        <f t="shared" si="4"/>
        <v>0</v>
      </c>
    </row>
    <row r="57" spans="1:11" x14ac:dyDescent="0.25">
      <c r="A57" s="35" t="s">
        <v>100</v>
      </c>
      <c r="B57" s="20" t="s">
        <v>62</v>
      </c>
      <c r="C57" s="15">
        <f>C58</f>
        <v>213353.91</v>
      </c>
      <c r="D57" s="15">
        <f t="shared" ref="D57:H57" si="23">D58</f>
        <v>216408.15</v>
      </c>
      <c r="E57" s="15">
        <f t="shared" si="23"/>
        <v>0</v>
      </c>
      <c r="F57" s="15">
        <f t="shared" si="23"/>
        <v>3485.94</v>
      </c>
      <c r="G57" s="15">
        <f t="shared" si="23"/>
        <v>3241.21</v>
      </c>
      <c r="H57" s="15">
        <f t="shared" si="23"/>
        <v>222912.54</v>
      </c>
      <c r="I57" s="15">
        <f t="shared" si="2"/>
        <v>216839.85</v>
      </c>
      <c r="J57" s="15">
        <f t="shared" si="3"/>
        <v>219649.36</v>
      </c>
      <c r="K57" s="15">
        <f t="shared" si="4"/>
        <v>222912.54</v>
      </c>
    </row>
    <row r="58" spans="1:11" ht="39.6" x14ac:dyDescent="0.25">
      <c r="A58" s="36" t="s">
        <v>63</v>
      </c>
      <c r="B58" s="20"/>
      <c r="C58" s="15">
        <v>213353.91</v>
      </c>
      <c r="D58" s="15">
        <v>216408.15</v>
      </c>
      <c r="E58" s="15"/>
      <c r="F58" s="15">
        <v>3485.94</v>
      </c>
      <c r="G58" s="15">
        <v>3241.21</v>
      </c>
      <c r="H58" s="15">
        <v>222912.54</v>
      </c>
      <c r="I58" s="15">
        <f t="shared" si="2"/>
        <v>216839.85</v>
      </c>
      <c r="J58" s="15">
        <f t="shared" si="3"/>
        <v>219649.36</v>
      </c>
      <c r="K58" s="15">
        <f t="shared" si="4"/>
        <v>222912.54</v>
      </c>
    </row>
    <row r="59" spans="1:11" ht="26.4" x14ac:dyDescent="0.25">
      <c r="A59" s="35" t="s">
        <v>103</v>
      </c>
      <c r="B59" s="20" t="s">
        <v>107</v>
      </c>
      <c r="C59" s="15"/>
      <c r="D59" s="15">
        <f>D60+D61</f>
        <v>85863880</v>
      </c>
      <c r="E59" s="15">
        <f t="shared" ref="E59" si="24">E60+E61</f>
        <v>0</v>
      </c>
      <c r="F59" s="15">
        <f>F60+F61+F62</f>
        <v>84718675.5</v>
      </c>
      <c r="G59" s="15">
        <f t="shared" ref="G59:H59" si="25">G60+G61+G62</f>
        <v>-94900</v>
      </c>
      <c r="H59" s="15">
        <f t="shared" si="25"/>
        <v>0</v>
      </c>
      <c r="I59" s="15">
        <f t="shared" si="2"/>
        <v>84718675.5</v>
      </c>
      <c r="J59" s="15">
        <f t="shared" si="3"/>
        <v>85768980</v>
      </c>
      <c r="K59" s="15">
        <f t="shared" si="4"/>
        <v>0</v>
      </c>
    </row>
    <row r="60" spans="1:11" ht="26.4" x14ac:dyDescent="0.25">
      <c r="A60" s="36" t="s">
        <v>108</v>
      </c>
      <c r="B60" s="20"/>
      <c r="C60" s="15"/>
      <c r="D60" s="15">
        <v>52232330</v>
      </c>
      <c r="E60" s="15"/>
      <c r="F60" s="15">
        <v>52172246.5</v>
      </c>
      <c r="G60" s="15">
        <v>-59983</v>
      </c>
      <c r="H60" s="15"/>
      <c r="I60" s="15">
        <f t="shared" si="2"/>
        <v>52172246.5</v>
      </c>
      <c r="J60" s="15">
        <f t="shared" si="3"/>
        <v>52172347</v>
      </c>
      <c r="K60" s="15">
        <f t="shared" si="4"/>
        <v>0</v>
      </c>
    </row>
    <row r="61" spans="1:11" ht="39.6" x14ac:dyDescent="0.25">
      <c r="A61" s="36" t="s">
        <v>109</v>
      </c>
      <c r="B61" s="20"/>
      <c r="C61" s="15"/>
      <c r="D61" s="15">
        <v>33631550</v>
      </c>
      <c r="E61" s="15"/>
      <c r="F61" s="15">
        <v>28596531</v>
      </c>
      <c r="G61" s="15">
        <v>-34917</v>
      </c>
      <c r="H61" s="15"/>
      <c r="I61" s="15">
        <f t="shared" si="2"/>
        <v>28596531</v>
      </c>
      <c r="J61" s="15">
        <f t="shared" si="3"/>
        <v>33596633</v>
      </c>
      <c r="K61" s="15">
        <f t="shared" si="4"/>
        <v>0</v>
      </c>
    </row>
    <row r="62" spans="1:11" ht="26.4" x14ac:dyDescent="0.25">
      <c r="A62" s="36" t="s">
        <v>145</v>
      </c>
      <c r="B62" s="20"/>
      <c r="C62" s="15"/>
      <c r="D62" s="15"/>
      <c r="E62" s="15"/>
      <c r="F62" s="15">
        <v>3949898</v>
      </c>
      <c r="G62" s="15"/>
      <c r="H62" s="15"/>
      <c r="I62" s="15">
        <f t="shared" ref="I62" si="26">C62+F62</f>
        <v>3949898</v>
      </c>
      <c r="J62" s="15">
        <f t="shared" ref="J62" si="27">D62+G62</f>
        <v>0</v>
      </c>
      <c r="K62" s="15">
        <f t="shared" ref="K62" si="28">E62+H62</f>
        <v>0</v>
      </c>
    </row>
    <row r="63" spans="1:11" x14ac:dyDescent="0.25">
      <c r="A63" s="16" t="s">
        <v>64</v>
      </c>
      <c r="B63" s="14" t="s">
        <v>65</v>
      </c>
      <c r="C63" s="31">
        <f>SUM(C64)</f>
        <v>859543</v>
      </c>
      <c r="D63" s="31">
        <f t="shared" ref="D63:H63" si="29">SUM(D64)</f>
        <v>0</v>
      </c>
      <c r="E63" s="31">
        <f t="shared" si="29"/>
        <v>0</v>
      </c>
      <c r="F63" s="31">
        <f t="shared" si="29"/>
        <v>0</v>
      </c>
      <c r="G63" s="31">
        <f t="shared" si="29"/>
        <v>0</v>
      </c>
      <c r="H63" s="31">
        <f t="shared" si="29"/>
        <v>0</v>
      </c>
      <c r="I63" s="31">
        <f t="shared" si="2"/>
        <v>859543</v>
      </c>
      <c r="J63" s="31">
        <f t="shared" si="3"/>
        <v>0</v>
      </c>
      <c r="K63" s="31">
        <f t="shared" si="4"/>
        <v>0</v>
      </c>
    </row>
    <row r="64" spans="1:11" x14ac:dyDescent="0.25">
      <c r="A64" s="37" t="s">
        <v>66</v>
      </c>
      <c r="B64" s="14" t="s">
        <v>67</v>
      </c>
      <c r="C64" s="31">
        <f>SUM(C65:C66)</f>
        <v>859543</v>
      </c>
      <c r="D64" s="31">
        <f>SUM(D65:D66)</f>
        <v>0</v>
      </c>
      <c r="E64" s="31">
        <f>SUM(E65:E66)</f>
        <v>0</v>
      </c>
      <c r="F64" s="31">
        <f t="shared" ref="F64:H64" si="30">SUM(F65:F66)</f>
        <v>0</v>
      </c>
      <c r="G64" s="31">
        <f t="shared" si="30"/>
        <v>0</v>
      </c>
      <c r="H64" s="31">
        <f t="shared" si="30"/>
        <v>0</v>
      </c>
      <c r="I64" s="31">
        <f t="shared" si="2"/>
        <v>859543</v>
      </c>
      <c r="J64" s="31">
        <f t="shared" si="3"/>
        <v>0</v>
      </c>
      <c r="K64" s="31">
        <f t="shared" si="4"/>
        <v>0</v>
      </c>
    </row>
    <row r="65" spans="1:11" ht="39.6" x14ac:dyDescent="0.25">
      <c r="A65" s="38" t="s">
        <v>68</v>
      </c>
      <c r="B65" s="14"/>
      <c r="C65" s="31">
        <v>153543</v>
      </c>
      <c r="D65" s="31"/>
      <c r="E65" s="31"/>
      <c r="F65" s="31"/>
      <c r="G65" s="31"/>
      <c r="H65" s="31"/>
      <c r="I65" s="31">
        <f t="shared" si="2"/>
        <v>153543</v>
      </c>
      <c r="J65" s="31">
        <f t="shared" si="3"/>
        <v>0</v>
      </c>
      <c r="K65" s="31">
        <f t="shared" si="4"/>
        <v>0</v>
      </c>
    </row>
    <row r="66" spans="1:11" ht="26.4" x14ac:dyDescent="0.25">
      <c r="A66" s="38" t="s">
        <v>69</v>
      </c>
      <c r="B66" s="14"/>
      <c r="C66" s="15">
        <v>706000</v>
      </c>
      <c r="D66" s="15"/>
      <c r="E66" s="15"/>
      <c r="F66" s="15"/>
      <c r="G66" s="15"/>
      <c r="H66" s="15"/>
      <c r="I66" s="15">
        <f t="shared" si="2"/>
        <v>706000</v>
      </c>
      <c r="J66" s="15">
        <f t="shared" si="3"/>
        <v>0</v>
      </c>
      <c r="K66" s="15">
        <f t="shared" si="4"/>
        <v>0</v>
      </c>
    </row>
    <row r="67" spans="1:11" x14ac:dyDescent="0.25">
      <c r="A67" s="35" t="s">
        <v>70</v>
      </c>
      <c r="B67" s="20" t="s">
        <v>71</v>
      </c>
      <c r="C67" s="15">
        <f>C68+C76+C78+C79+C82+C83+C81+C80+C77</f>
        <v>295713969.12999994</v>
      </c>
      <c r="D67" s="15">
        <f>D68+D76+D78+D79+D82+D83+D81+D80+D77</f>
        <v>299923901.69000006</v>
      </c>
      <c r="E67" s="15">
        <f>E68+E76+E78+E79+E82+E83+E81+E80+E77</f>
        <v>303391027.55000001</v>
      </c>
      <c r="F67" s="15">
        <f>F68+F76+F78+F79+F82+F83+F81+F80+F77</f>
        <v>1018216.22</v>
      </c>
      <c r="G67" s="15">
        <f t="shared" ref="G67:H67" si="31">G68+G76+G78+G79+G82+G83+G81+G80+G77</f>
        <v>1254468.8699999999</v>
      </c>
      <c r="H67" s="15">
        <f t="shared" si="31"/>
        <v>1202980.9500000002</v>
      </c>
      <c r="I67" s="15">
        <f t="shared" si="2"/>
        <v>296732185.34999996</v>
      </c>
      <c r="J67" s="15">
        <f t="shared" si="3"/>
        <v>301178370.56000006</v>
      </c>
      <c r="K67" s="15">
        <f t="shared" si="4"/>
        <v>304594008.5</v>
      </c>
    </row>
    <row r="68" spans="1:11" ht="26.4" x14ac:dyDescent="0.25">
      <c r="A68" s="35" t="s">
        <v>72</v>
      </c>
      <c r="B68" s="14" t="s">
        <v>73</v>
      </c>
      <c r="C68" s="15">
        <f>SUM(C69:C75)</f>
        <v>15092934.629999999</v>
      </c>
      <c r="D68" s="15">
        <f t="shared" ref="D68:H68" si="32">SUM(D69:D75)</f>
        <v>18874765.27</v>
      </c>
      <c r="E68" s="15">
        <f t="shared" si="32"/>
        <v>19594950.050000001</v>
      </c>
      <c r="F68" s="15">
        <f t="shared" si="32"/>
        <v>-563592.12</v>
      </c>
      <c r="G68" s="15">
        <f t="shared" si="32"/>
        <v>0</v>
      </c>
      <c r="H68" s="15">
        <f t="shared" si="32"/>
        <v>0</v>
      </c>
      <c r="I68" s="15">
        <f t="shared" si="2"/>
        <v>14529342.51</v>
      </c>
      <c r="J68" s="15">
        <f t="shared" si="3"/>
        <v>18874765.27</v>
      </c>
      <c r="K68" s="15">
        <f t="shared" si="4"/>
        <v>19594950.050000001</v>
      </c>
    </row>
    <row r="69" spans="1:11" x14ac:dyDescent="0.25">
      <c r="A69" s="37" t="s">
        <v>74</v>
      </c>
      <c r="B69" s="14"/>
      <c r="C69" s="31">
        <v>575935.78</v>
      </c>
      <c r="D69" s="31">
        <v>597173.19999999995</v>
      </c>
      <c r="E69" s="31">
        <v>619262.24</v>
      </c>
      <c r="F69" s="31"/>
      <c r="G69" s="31"/>
      <c r="H69" s="31"/>
      <c r="I69" s="31">
        <f t="shared" si="2"/>
        <v>575935.78</v>
      </c>
      <c r="J69" s="31">
        <f t="shared" si="3"/>
        <v>597173.19999999995</v>
      </c>
      <c r="K69" s="31">
        <f t="shared" si="4"/>
        <v>619262.24</v>
      </c>
    </row>
    <row r="70" spans="1:11" ht="39.6" x14ac:dyDescent="0.25">
      <c r="A70" s="37" t="s">
        <v>75</v>
      </c>
      <c r="B70" s="14"/>
      <c r="C70" s="31">
        <v>42000</v>
      </c>
      <c r="D70" s="31">
        <v>42000</v>
      </c>
      <c r="E70" s="31">
        <v>42000</v>
      </c>
      <c r="F70" s="31"/>
      <c r="G70" s="31"/>
      <c r="H70" s="31"/>
      <c r="I70" s="31">
        <f t="shared" si="2"/>
        <v>42000</v>
      </c>
      <c r="J70" s="31">
        <f t="shared" si="3"/>
        <v>42000</v>
      </c>
      <c r="K70" s="31">
        <f t="shared" si="4"/>
        <v>42000</v>
      </c>
    </row>
    <row r="71" spans="1:11" ht="26.4" x14ac:dyDescent="0.25">
      <c r="A71" s="37" t="s">
        <v>76</v>
      </c>
      <c r="B71" s="14"/>
      <c r="C71" s="31">
        <v>92389</v>
      </c>
      <c r="D71" s="31">
        <v>180962</v>
      </c>
      <c r="E71" s="31">
        <v>180962</v>
      </c>
      <c r="F71" s="31"/>
      <c r="G71" s="31"/>
      <c r="H71" s="31"/>
      <c r="I71" s="31">
        <f t="shared" si="2"/>
        <v>92389</v>
      </c>
      <c r="J71" s="31">
        <f t="shared" si="3"/>
        <v>180962</v>
      </c>
      <c r="K71" s="31">
        <f t="shared" si="4"/>
        <v>180962</v>
      </c>
    </row>
    <row r="72" spans="1:11" ht="26.4" x14ac:dyDescent="0.25">
      <c r="A72" s="37" t="s">
        <v>77</v>
      </c>
      <c r="B72" s="14"/>
      <c r="C72" s="31">
        <v>35000</v>
      </c>
      <c r="D72" s="31">
        <v>35000</v>
      </c>
      <c r="E72" s="31">
        <v>35000</v>
      </c>
      <c r="F72" s="31"/>
      <c r="G72" s="31"/>
      <c r="H72" s="31"/>
      <c r="I72" s="31">
        <f t="shared" si="2"/>
        <v>35000</v>
      </c>
      <c r="J72" s="31">
        <f t="shared" si="3"/>
        <v>35000</v>
      </c>
      <c r="K72" s="31">
        <f t="shared" si="4"/>
        <v>35000</v>
      </c>
    </row>
    <row r="73" spans="1:11" ht="39.6" x14ac:dyDescent="0.25">
      <c r="A73" s="37" t="s">
        <v>78</v>
      </c>
      <c r="B73" s="14"/>
      <c r="C73" s="31">
        <v>1598159.85</v>
      </c>
      <c r="D73" s="31">
        <v>1657698.48</v>
      </c>
      <c r="E73" s="31">
        <v>1710306.44</v>
      </c>
      <c r="F73" s="31"/>
      <c r="G73" s="31"/>
      <c r="H73" s="31"/>
      <c r="I73" s="31">
        <f t="shared" si="2"/>
        <v>1598159.85</v>
      </c>
      <c r="J73" s="31">
        <f t="shared" si="3"/>
        <v>1657698.48</v>
      </c>
      <c r="K73" s="31">
        <f t="shared" si="4"/>
        <v>1710306.44</v>
      </c>
    </row>
    <row r="74" spans="1:11" ht="66" x14ac:dyDescent="0.25">
      <c r="A74" s="37" t="s">
        <v>79</v>
      </c>
      <c r="B74" s="14"/>
      <c r="C74" s="31">
        <v>9869771.1199999992</v>
      </c>
      <c r="D74" s="31">
        <v>13376065.560000001</v>
      </c>
      <c r="E74" s="31">
        <v>13911108.18</v>
      </c>
      <c r="F74" s="31">
        <v>-563592.12</v>
      </c>
      <c r="G74" s="31"/>
      <c r="H74" s="31"/>
      <c r="I74" s="31">
        <f t="shared" si="2"/>
        <v>9306179</v>
      </c>
      <c r="J74" s="31">
        <f t="shared" si="3"/>
        <v>13376065.560000001</v>
      </c>
      <c r="K74" s="31">
        <f t="shared" si="4"/>
        <v>13911108.18</v>
      </c>
    </row>
    <row r="75" spans="1:11" ht="26.4" x14ac:dyDescent="0.25">
      <c r="A75" s="37" t="s">
        <v>106</v>
      </c>
      <c r="B75" s="14"/>
      <c r="C75" s="31">
        <v>2879678.88</v>
      </c>
      <c r="D75" s="31">
        <v>2985866.03</v>
      </c>
      <c r="E75" s="31">
        <v>3096311.19</v>
      </c>
      <c r="F75" s="31"/>
      <c r="G75" s="31"/>
      <c r="H75" s="31"/>
      <c r="I75" s="31">
        <f t="shared" si="2"/>
        <v>2879678.88</v>
      </c>
      <c r="J75" s="31">
        <f t="shared" si="3"/>
        <v>2985866.03</v>
      </c>
      <c r="K75" s="31">
        <f t="shared" si="4"/>
        <v>3096311.19</v>
      </c>
    </row>
    <row r="76" spans="1:11" ht="52.8" x14ac:dyDescent="0.25">
      <c r="A76" s="39" t="s">
        <v>144</v>
      </c>
      <c r="B76" s="14" t="s">
        <v>80</v>
      </c>
      <c r="C76" s="15">
        <v>1169952.26</v>
      </c>
      <c r="D76" s="15">
        <v>1482612.37</v>
      </c>
      <c r="E76" s="15">
        <v>1466068.83</v>
      </c>
      <c r="F76" s="15">
        <v>-32472.32</v>
      </c>
      <c r="G76" s="15"/>
      <c r="H76" s="15"/>
      <c r="I76" s="15">
        <f t="shared" si="2"/>
        <v>1137479.94</v>
      </c>
      <c r="J76" s="15">
        <f t="shared" si="3"/>
        <v>1482612.37</v>
      </c>
      <c r="K76" s="15">
        <f t="shared" si="4"/>
        <v>1466068.83</v>
      </c>
    </row>
    <row r="77" spans="1:11" ht="39.6" x14ac:dyDescent="0.25">
      <c r="A77" s="39" t="s">
        <v>111</v>
      </c>
      <c r="B77" s="47" t="s">
        <v>110</v>
      </c>
      <c r="C77" s="15">
        <v>2258904.52</v>
      </c>
      <c r="D77" s="15">
        <v>2295544.04</v>
      </c>
      <c r="E77" s="15">
        <v>2349556.84</v>
      </c>
      <c r="F77" s="15">
        <v>-724.42</v>
      </c>
      <c r="G77" s="15">
        <v>-35316.28</v>
      </c>
      <c r="H77" s="15">
        <v>-87200.13</v>
      </c>
      <c r="I77" s="15">
        <f t="shared" si="2"/>
        <v>2258180.1</v>
      </c>
      <c r="J77" s="15">
        <f t="shared" si="3"/>
        <v>2260227.7600000002</v>
      </c>
      <c r="K77" s="15">
        <f t="shared" si="4"/>
        <v>2262356.71</v>
      </c>
    </row>
    <row r="78" spans="1:11" ht="39.6" x14ac:dyDescent="0.25">
      <c r="A78" s="40" t="s">
        <v>81</v>
      </c>
      <c r="B78" s="14" t="s">
        <v>82</v>
      </c>
      <c r="C78" s="41">
        <v>852607.8</v>
      </c>
      <c r="D78" s="41">
        <v>938041.53</v>
      </c>
      <c r="E78" s="41">
        <v>973390.26</v>
      </c>
      <c r="F78" s="41">
        <v>11602</v>
      </c>
      <c r="G78" s="41">
        <v>8554.66</v>
      </c>
      <c r="H78" s="41">
        <v>8950.59</v>
      </c>
      <c r="I78" s="41">
        <f t="shared" si="2"/>
        <v>864209.8</v>
      </c>
      <c r="J78" s="41">
        <f t="shared" si="3"/>
        <v>946596.19000000006</v>
      </c>
      <c r="K78" s="41">
        <f t="shared" si="4"/>
        <v>982340.85</v>
      </c>
    </row>
    <row r="79" spans="1:11" ht="39.6" x14ac:dyDescent="0.25">
      <c r="A79" s="35" t="s">
        <v>83</v>
      </c>
      <c r="B79" s="14" t="s">
        <v>84</v>
      </c>
      <c r="C79" s="15">
        <v>3128.01</v>
      </c>
      <c r="D79" s="15">
        <v>97108.87</v>
      </c>
      <c r="E79" s="15">
        <v>3097.79</v>
      </c>
      <c r="F79" s="15"/>
      <c r="G79" s="15"/>
      <c r="H79" s="15"/>
      <c r="I79" s="15">
        <f t="shared" si="2"/>
        <v>3128.01</v>
      </c>
      <c r="J79" s="15">
        <f t="shared" si="3"/>
        <v>97108.87</v>
      </c>
      <c r="K79" s="15">
        <f t="shared" si="4"/>
        <v>3097.79</v>
      </c>
    </row>
    <row r="80" spans="1:11" ht="42.75" customHeight="1" x14ac:dyDescent="0.25">
      <c r="A80" s="35" t="s">
        <v>104</v>
      </c>
      <c r="B80" s="14" t="s">
        <v>105</v>
      </c>
      <c r="C80" s="15">
        <v>1615802.83</v>
      </c>
      <c r="D80" s="15">
        <v>1932907.54</v>
      </c>
      <c r="E80" s="15">
        <v>1932907.54</v>
      </c>
      <c r="F80" s="15">
        <v>-12118.52</v>
      </c>
      <c r="G80" s="15">
        <v>-317104.71000000002</v>
      </c>
      <c r="H80" s="15">
        <v>-317104.71000000002</v>
      </c>
      <c r="I80" s="15">
        <f t="shared" ref="I80:I94" si="33">C80+F80</f>
        <v>1603684.31</v>
      </c>
      <c r="J80" s="15">
        <f t="shared" ref="J80:J94" si="34">D80+G80</f>
        <v>1615802.83</v>
      </c>
      <c r="K80" s="15">
        <f t="shared" ref="K80:K94" si="35">E80+H80</f>
        <v>1615802.83</v>
      </c>
    </row>
    <row r="81" spans="1:12" ht="79.2" x14ac:dyDescent="0.25">
      <c r="A81" s="35" t="s">
        <v>85</v>
      </c>
      <c r="B81" s="14" t="s">
        <v>86</v>
      </c>
      <c r="C81" s="15">
        <v>24164078.399999999</v>
      </c>
      <c r="D81" s="15">
        <v>23837536.800000001</v>
      </c>
      <c r="E81" s="15">
        <v>23837536.800000001</v>
      </c>
      <c r="F81" s="15">
        <v>928065.6</v>
      </c>
      <c r="G81" s="15">
        <v>910879.2</v>
      </c>
      <c r="H81" s="15">
        <v>910879.2</v>
      </c>
      <c r="I81" s="15">
        <f t="shared" si="33"/>
        <v>25092144</v>
      </c>
      <c r="J81" s="15">
        <f t="shared" si="34"/>
        <v>24748416</v>
      </c>
      <c r="K81" s="15">
        <f t="shared" si="35"/>
        <v>24748416</v>
      </c>
    </row>
    <row r="82" spans="1:12" x14ac:dyDescent="0.25">
      <c r="A82" s="35" t="s">
        <v>87</v>
      </c>
      <c r="B82" s="42" t="s">
        <v>88</v>
      </c>
      <c r="C82" s="15">
        <v>3560614.65</v>
      </c>
      <c r="D82" s="15">
        <v>3688039.24</v>
      </c>
      <c r="E82" s="15">
        <v>3820573.41</v>
      </c>
      <c r="F82" s="15"/>
      <c r="G82" s="15"/>
      <c r="H82" s="15"/>
      <c r="I82" s="15">
        <f t="shared" si="33"/>
        <v>3560614.65</v>
      </c>
      <c r="J82" s="15">
        <f t="shared" si="34"/>
        <v>3688039.24</v>
      </c>
      <c r="K82" s="15">
        <f t="shared" si="35"/>
        <v>3820573.41</v>
      </c>
    </row>
    <row r="83" spans="1:12" x14ac:dyDescent="0.25">
      <c r="A83" s="23" t="s">
        <v>89</v>
      </c>
      <c r="B83" s="20" t="s">
        <v>90</v>
      </c>
      <c r="C83" s="15">
        <f>SUM(C84)</f>
        <v>246995946.03</v>
      </c>
      <c r="D83" s="15">
        <f t="shared" ref="D83:H83" si="36">SUM(D84)</f>
        <v>246777346.03</v>
      </c>
      <c r="E83" s="15">
        <f t="shared" si="36"/>
        <v>249412946.03</v>
      </c>
      <c r="F83" s="15">
        <f t="shared" si="36"/>
        <v>687456</v>
      </c>
      <c r="G83" s="15">
        <f t="shared" si="36"/>
        <v>687456</v>
      </c>
      <c r="H83" s="15">
        <f t="shared" si="36"/>
        <v>687456</v>
      </c>
      <c r="I83" s="15">
        <f t="shared" si="33"/>
        <v>247683402.03</v>
      </c>
      <c r="J83" s="15">
        <f t="shared" si="34"/>
        <v>247464802.03</v>
      </c>
      <c r="K83" s="15">
        <f t="shared" si="35"/>
        <v>250100402.03</v>
      </c>
    </row>
    <row r="84" spans="1:12" x14ac:dyDescent="0.25">
      <c r="A84" s="16" t="s">
        <v>91</v>
      </c>
      <c r="B84" s="14" t="s">
        <v>92</v>
      </c>
      <c r="C84" s="15">
        <f>SUM(C85:C86)</f>
        <v>246995946.03</v>
      </c>
      <c r="D84" s="15">
        <f t="shared" ref="D84:E84" si="37">SUM(D85:D86)</f>
        <v>246777346.03</v>
      </c>
      <c r="E84" s="15">
        <f t="shared" si="37"/>
        <v>249412946.03</v>
      </c>
      <c r="F84" s="15">
        <f>SUM(F85:F87)</f>
        <v>687456</v>
      </c>
      <c r="G84" s="15">
        <f t="shared" ref="G84:H84" si="38">SUM(G85:G87)</f>
        <v>687456</v>
      </c>
      <c r="H84" s="15">
        <f t="shared" si="38"/>
        <v>687456</v>
      </c>
      <c r="I84" s="15">
        <f t="shared" si="33"/>
        <v>247683402.03</v>
      </c>
      <c r="J84" s="15">
        <f t="shared" si="34"/>
        <v>247464802.03</v>
      </c>
      <c r="K84" s="15">
        <f t="shared" si="35"/>
        <v>250100402.03</v>
      </c>
    </row>
    <row r="85" spans="1:12" x14ac:dyDescent="0.25">
      <c r="A85" s="37" t="s">
        <v>93</v>
      </c>
      <c r="B85" s="14"/>
      <c r="C85" s="31">
        <v>246702200</v>
      </c>
      <c r="D85" s="31">
        <v>246483600</v>
      </c>
      <c r="E85" s="31">
        <v>249119200</v>
      </c>
      <c r="F85" s="31"/>
      <c r="G85" s="31"/>
      <c r="H85" s="31"/>
      <c r="I85" s="31">
        <f t="shared" si="33"/>
        <v>246702200</v>
      </c>
      <c r="J85" s="31">
        <f t="shared" si="34"/>
        <v>246483600</v>
      </c>
      <c r="K85" s="31">
        <f t="shared" si="35"/>
        <v>249119200</v>
      </c>
    </row>
    <row r="86" spans="1:12" ht="52.8" x14ac:dyDescent="0.25">
      <c r="A86" s="37" t="s">
        <v>112</v>
      </c>
      <c r="B86" s="14"/>
      <c r="C86" s="31">
        <v>293746.03000000003</v>
      </c>
      <c r="D86" s="31">
        <v>293746.03000000003</v>
      </c>
      <c r="E86" s="31">
        <v>293746.03000000003</v>
      </c>
      <c r="F86" s="31"/>
      <c r="G86" s="31"/>
      <c r="H86" s="31"/>
      <c r="I86" s="31">
        <f t="shared" si="33"/>
        <v>293746.03000000003</v>
      </c>
      <c r="J86" s="31">
        <f t="shared" si="34"/>
        <v>293746.03000000003</v>
      </c>
      <c r="K86" s="31">
        <f t="shared" si="35"/>
        <v>293746.03000000003</v>
      </c>
    </row>
    <row r="87" spans="1:12" ht="92.4" x14ac:dyDescent="0.25">
      <c r="A87" s="62" t="s">
        <v>146</v>
      </c>
      <c r="B87" s="61"/>
      <c r="C87" s="15"/>
      <c r="D87" s="15"/>
      <c r="E87" s="15"/>
      <c r="F87" s="15">
        <v>687456</v>
      </c>
      <c r="G87" s="15">
        <v>687456</v>
      </c>
      <c r="H87" s="15">
        <v>687456</v>
      </c>
      <c r="I87" s="15">
        <f t="shared" si="33"/>
        <v>687456</v>
      </c>
      <c r="J87" s="15">
        <f t="shared" si="34"/>
        <v>687456</v>
      </c>
      <c r="K87" s="15">
        <f t="shared" si="35"/>
        <v>687456</v>
      </c>
    </row>
    <row r="88" spans="1:12" x14ac:dyDescent="0.25">
      <c r="A88" s="16" t="s">
        <v>94</v>
      </c>
      <c r="B88" s="14" t="s">
        <v>95</v>
      </c>
      <c r="C88" s="15">
        <f>+C89</f>
        <v>12874.92</v>
      </c>
      <c r="D88" s="15">
        <f t="shared" ref="D88:H88" si="39">+D89</f>
        <v>0</v>
      </c>
      <c r="E88" s="15">
        <f t="shared" si="39"/>
        <v>0</v>
      </c>
      <c r="F88" s="15">
        <f t="shared" si="39"/>
        <v>4376304.1500000004</v>
      </c>
      <c r="G88" s="15">
        <f t="shared" si="39"/>
        <v>3211720.69</v>
      </c>
      <c r="H88" s="15">
        <f t="shared" si="39"/>
        <v>2740357.18</v>
      </c>
      <c r="I88" s="15">
        <f t="shared" si="33"/>
        <v>4389179.07</v>
      </c>
      <c r="J88" s="15">
        <f t="shared" si="34"/>
        <v>3211720.69</v>
      </c>
      <c r="K88" s="15">
        <f t="shared" si="35"/>
        <v>2740357.18</v>
      </c>
    </row>
    <row r="89" spans="1:12" ht="26.4" x14ac:dyDescent="0.25">
      <c r="A89" s="16" t="s">
        <v>96</v>
      </c>
      <c r="B89" s="14" t="s">
        <v>97</v>
      </c>
      <c r="C89" s="15">
        <f>SUM(C90:C90)</f>
        <v>12874.92</v>
      </c>
      <c r="D89" s="15">
        <f>SUM(D90:D90)</f>
        <v>0</v>
      </c>
      <c r="E89" s="15">
        <f>SUM(E90:E90)</f>
        <v>0</v>
      </c>
      <c r="F89" s="15">
        <f>F90+F91</f>
        <v>4376304.1500000004</v>
      </c>
      <c r="G89" s="15">
        <f t="shared" ref="G89:H89" si="40">G90+G91</f>
        <v>3211720.69</v>
      </c>
      <c r="H89" s="15">
        <f t="shared" si="40"/>
        <v>2740357.18</v>
      </c>
      <c r="I89" s="15">
        <f t="shared" si="33"/>
        <v>4389179.07</v>
      </c>
      <c r="J89" s="15">
        <f t="shared" si="34"/>
        <v>3211720.69</v>
      </c>
      <c r="K89" s="15">
        <f t="shared" si="35"/>
        <v>2740357.18</v>
      </c>
    </row>
    <row r="90" spans="1:12" ht="66" x14ac:dyDescent="0.25">
      <c r="A90" s="37" t="s">
        <v>98</v>
      </c>
      <c r="B90" s="14"/>
      <c r="C90" s="15">
        <v>12874.92</v>
      </c>
      <c r="D90" s="15"/>
      <c r="E90" s="15"/>
      <c r="F90" s="15"/>
      <c r="G90" s="15"/>
      <c r="H90" s="15"/>
      <c r="I90" s="15">
        <f t="shared" si="33"/>
        <v>12874.92</v>
      </c>
      <c r="J90" s="15">
        <f t="shared" si="34"/>
        <v>0</v>
      </c>
      <c r="K90" s="15">
        <f t="shared" si="35"/>
        <v>0</v>
      </c>
    </row>
    <row r="91" spans="1:12" ht="39.6" x14ac:dyDescent="0.25">
      <c r="A91" s="58" t="s">
        <v>147</v>
      </c>
      <c r="B91" s="59"/>
      <c r="C91" s="51"/>
      <c r="D91" s="51"/>
      <c r="E91" s="51"/>
      <c r="F91" s="15">
        <v>4376304.1500000004</v>
      </c>
      <c r="G91" s="15">
        <v>3211720.69</v>
      </c>
      <c r="H91" s="15">
        <v>2740357.18</v>
      </c>
      <c r="I91" s="15">
        <f t="shared" ref="I91" si="41">C91+F91</f>
        <v>4376304.1500000004</v>
      </c>
      <c r="J91" s="15">
        <f t="shared" ref="J91" si="42">D91+G91</f>
        <v>3211720.69</v>
      </c>
      <c r="K91" s="15">
        <f t="shared" ref="K91" si="43">E91+H91</f>
        <v>2740357.18</v>
      </c>
    </row>
    <row r="92" spans="1:12" x14ac:dyDescent="0.25">
      <c r="A92" s="52" t="s">
        <v>139</v>
      </c>
      <c r="B92" s="53" t="s">
        <v>140</v>
      </c>
      <c r="C92" s="51"/>
      <c r="D92" s="51"/>
      <c r="E92" s="51"/>
      <c r="F92" s="15">
        <f>F93</f>
        <v>7750000</v>
      </c>
      <c r="G92" s="15">
        <f t="shared" ref="G92:H92" si="44">G93</f>
        <v>6999990</v>
      </c>
      <c r="H92" s="15">
        <f t="shared" si="44"/>
        <v>0</v>
      </c>
      <c r="I92" s="15">
        <f t="shared" ref="I92:I93" si="45">C92+F92</f>
        <v>7750000</v>
      </c>
      <c r="J92" s="15">
        <f t="shared" ref="J92:J93" si="46">D92+G92</f>
        <v>6999990</v>
      </c>
      <c r="K92" s="15">
        <f t="shared" ref="K92:K93" si="47">E92+H92</f>
        <v>0</v>
      </c>
    </row>
    <row r="93" spans="1:12" x14ac:dyDescent="0.25">
      <c r="A93" s="54" t="s">
        <v>141</v>
      </c>
      <c r="B93" s="55" t="s">
        <v>142</v>
      </c>
      <c r="C93" s="51"/>
      <c r="D93" s="51"/>
      <c r="E93" s="51"/>
      <c r="F93" s="15">
        <f>7000000+750000</f>
        <v>7750000</v>
      </c>
      <c r="G93" s="15">
        <f>7000000-10</f>
        <v>6999990</v>
      </c>
      <c r="H93" s="15"/>
      <c r="I93" s="56">
        <f t="shared" si="45"/>
        <v>7750000</v>
      </c>
      <c r="J93" s="56">
        <f t="shared" si="46"/>
        <v>6999990</v>
      </c>
      <c r="K93" s="56">
        <f t="shared" si="47"/>
        <v>0</v>
      </c>
    </row>
    <row r="94" spans="1:12" x14ac:dyDescent="0.25">
      <c r="A94" s="44" t="s">
        <v>99</v>
      </c>
      <c r="B94" s="45"/>
      <c r="C94" s="46">
        <f>C16+C50</f>
        <v>1051505533.0499998</v>
      </c>
      <c r="D94" s="46">
        <f>D16+D50</f>
        <v>1153787145.99</v>
      </c>
      <c r="E94" s="46">
        <f>E16+E50</f>
        <v>1089421377.55</v>
      </c>
      <c r="F94" s="46">
        <f t="shared" ref="F94:H94" si="48">F16+F50</f>
        <v>93440646.219999999</v>
      </c>
      <c r="G94" s="46">
        <f t="shared" si="48"/>
        <v>8124801.6200000001</v>
      </c>
      <c r="H94" s="46">
        <f t="shared" si="48"/>
        <v>1326912.6700000004</v>
      </c>
      <c r="I94" s="60">
        <f t="shared" si="33"/>
        <v>1144946179.2699997</v>
      </c>
      <c r="J94" s="60">
        <f t="shared" si="34"/>
        <v>1161911947.6099999</v>
      </c>
      <c r="K94" s="60">
        <f t="shared" si="35"/>
        <v>1090748290.22</v>
      </c>
      <c r="L94" t="s">
        <v>138</v>
      </c>
    </row>
    <row r="95" spans="1:12" x14ac:dyDescent="0.25">
      <c r="A95" s="1"/>
      <c r="B95" s="43"/>
    </row>
  </sheetData>
  <mergeCells count="6">
    <mergeCell ref="I13:K13"/>
    <mergeCell ref="A11:K11"/>
    <mergeCell ref="A13:A14"/>
    <mergeCell ref="B13:B14"/>
    <mergeCell ref="C13:E13"/>
    <mergeCell ref="F13:H13"/>
  </mergeCells>
  <pageMargins left="0.7" right="0.7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2025_реш</vt:lpstr>
      <vt:lpstr>'2025_реш'!Область_печати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Семакова</cp:lastModifiedBy>
  <cp:lastPrinted>2024-11-15T07:22:34Z</cp:lastPrinted>
  <dcterms:created xsi:type="dcterms:W3CDTF">2023-11-15T15:25:28Z</dcterms:created>
  <dcterms:modified xsi:type="dcterms:W3CDTF">2025-01-16T11:28:04Z</dcterms:modified>
</cp:coreProperties>
</file>